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0" i="371" l="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C12" i="431"/>
  <c r="D17" i="431"/>
  <c r="F11" i="431"/>
  <c r="G16" i="431"/>
  <c r="I10" i="431"/>
  <c r="J15" i="431"/>
  <c r="L9" i="431"/>
  <c r="M13" i="431"/>
  <c r="N10" i="431"/>
  <c r="N18" i="431"/>
  <c r="O15" i="431"/>
  <c r="P12" i="431"/>
  <c r="Q9" i="431"/>
  <c r="Q17" i="431"/>
  <c r="C16" i="431"/>
  <c r="E10" i="431"/>
  <c r="F15" i="431"/>
  <c r="H9" i="431"/>
  <c r="J19" i="431"/>
  <c r="N11" i="431"/>
  <c r="P13" i="431"/>
  <c r="D9" i="431"/>
  <c r="E14" i="431"/>
  <c r="F19" i="431"/>
  <c r="H13" i="431"/>
  <c r="I18" i="431"/>
  <c r="K12" i="431"/>
  <c r="L17" i="431"/>
  <c r="M17" i="431"/>
  <c r="N14" i="431"/>
  <c r="O11" i="431"/>
  <c r="O19" i="431"/>
  <c r="P16" i="431"/>
  <c r="Q13" i="431"/>
  <c r="Q14" i="431"/>
  <c r="I14" i="431"/>
  <c r="M14" i="431"/>
  <c r="N19" i="431"/>
  <c r="Q10" i="431"/>
  <c r="D13" i="431"/>
  <c r="E18" i="431"/>
  <c r="G12" i="431"/>
  <c r="H17" i="431"/>
  <c r="J11" i="431"/>
  <c r="K16" i="431"/>
  <c r="M10" i="431"/>
  <c r="M18" i="431"/>
  <c r="N15" i="431"/>
  <c r="O12" i="431"/>
  <c r="P9" i="431"/>
  <c r="P17" i="431"/>
  <c r="L13" i="431"/>
  <c r="O16" i="431"/>
  <c r="Q18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8" i="431" l="1"/>
  <c r="R18" i="431"/>
  <c r="S10" i="431"/>
  <c r="R10" i="431"/>
  <c r="S14" i="431"/>
  <c r="R14" i="431"/>
  <c r="S13" i="431"/>
  <c r="R13" i="431"/>
  <c r="S17" i="431"/>
  <c r="R17" i="431"/>
  <c r="S9" i="431"/>
  <c r="R9" i="431"/>
  <c r="R16" i="431"/>
  <c r="S16" i="431"/>
  <c r="R12" i="431"/>
  <c r="S12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<sst xmlns="http://schemas.openxmlformats.org/spreadsheetml/2006/main" count="53608" uniqueCount="6423">
  <si>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</si>
  <si>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</si>
  <si>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</si>
  <si>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</si>
  <si>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</si>
  <si>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</si>
  <si>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</si>
  <si>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</si>
  <si>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</si>
  <si>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</si>
  <si>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</si>
  <si>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</si>
  <si>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</si>
  <si>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</si>
  <si>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</si>
  <si>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</si>
  <si>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</si>
  <si>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</si>
  <si>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</si>
  <si>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</si>
  <si>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</si>
  <si>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</si>
  <si>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</si>
  <si>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</si>
  <si>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</si>
  <si>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</si>
  <si>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</si>
  <si>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</si>
  <si>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</si>
  <si>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</si>
  <si>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</si>
  <si>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</si>
  <si>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</si>
  <si>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</si>
  <si>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</si>
  <si>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</si>
  <si>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</si>
  <si>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</si>
  <si>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</si>
  <si>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</si>
  <si>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</si>
  <si>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</si>
  <si>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</si>
  <si>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</si>
  <si>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</si>
  <si>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</si>
  <si>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</si>
  <si>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</si>
  <si>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</si>
  <si>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</si>
  <si>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</si>
  <si>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</si>
  <si>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</si>
  <si>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</si>
  <si>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</si>
  <si>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</si>
  <si>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</si>
  <si>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</si>
  <si>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</si>
  <si>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</si>
  <si>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</si>
  <si>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</si>
  <si>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</si>
  <si>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</si>
  <si>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</si>
  <si>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</si>
  <si>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</si>
  <si>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</si>
  <si>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</si>
  <si>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</si>
  <si>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</si>
  <si>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</si>
  <si>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</si>
  <si>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</si>
  <si>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</si>
  <si>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</si>
  <si>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</si>
  <si>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</si>
  <si>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</si>
  <si>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</si>
  <si>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</si>
  <si>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</si>
  <si>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</si>
  <si>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</si>
  <si>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</si>
  <si>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</si>
  <si>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</si>
  <si>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</si>
  <si>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</si>
  <si>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</si>
  <si>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</si>
  <si>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</si>
  <si>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</si>
  <si>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</si>
  <si>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</si>
  <si>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</si>
  <si>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</si>
  <si>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</si>
  <si>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</si>
  <si>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</si>
  <si>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</si>
  <si>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</si>
  <si>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</si>
  <si>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</si>
  <si>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</si>
  <si>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</si>
  <si>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</si>
  <si>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</si>
  <si>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</si>
  <si>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</si>
  <si>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</si>
  <si>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</si>
  <si>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</si>
  <si>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</si>
  <si>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</si>
  <si>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</si>
  <si>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</si>
  <si>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</si>
  <si>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</si>
  <si>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</si>
  <si>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</si>
  <si>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</si>
  <si>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</si>
  <si>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</si>
  <si>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</si>
  <si>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</si>
  <si>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</si>
  <si>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</si>
  <si>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</si>
  <si>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</si>
  <si>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</si>
  <si>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</si>
  <si>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</si>
  <si>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</si>
  <si>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</si>
  <si>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</si>
  <si>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</si>
  <si>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</si>
  <si>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</si>
  <si>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</si>
  <si>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</si>
  <si>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</si>
  <si>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</si>
  <si>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</si>
  <si>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</si>
  <si>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</si>
  <si>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</si>
  <si>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</si>
  <si>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</si>
  <si>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</si>
  <si>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</si>
  <si>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</si>
  <si>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</si>
  <si>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</si>
  <si>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</si>
  <si>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</si>
  <si>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</si>
  <si>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</si>
  <si>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</si>
  <si>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</si>
  <si>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</si>
  <si>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</si>
  <si>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</si>
  <si>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</si>
  <si>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</si>
  <si>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</si>
  <si>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</si>
  <si>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</si>
  <si>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</si>
  <si>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</si>
  <si>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</si>
  <si>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</si>
  <si>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</si>
  <si>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</si>
  <si>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</si>
  <si>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</si>
  <si>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</si>
  <si>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</si>
  <si>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</si>
  <si>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</si>
  <si>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</si>
  <si>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</si>
  <si>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</si>
  <si>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</si>
  <si>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</si>
  <si>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</si>
  <si>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</si>
  <si>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</si>
  <si>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</si>
  <si>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</si>
  <si>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</si>
  <si>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</si>
  <si>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</si>
  <si>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</si>
  <si>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</si>
  <si>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</si>
  <si>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</si>
  <si>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</si>
  <si>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</si>
  <si>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</si>
  <si>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</si>
  <si>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</si>
  <si>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</si>
  <si>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</si>
  <si>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</si>
  <si>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</si>
  <si>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</si>
  <si>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</si>
  <si>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</si>
  <si>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</si>
  <si>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</si>
  <si>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</si>
  <si>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</si>
  <si>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</si>
  <si>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</si>
  <si>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</si>
  <si>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</si>
  <si>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</si>
  <si>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</si>
  <si>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</si>
  <si>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</si>
  <si>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</si>
  <si>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</si>
  <si>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</si>
  <si>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</si>
  <si>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</si>
  <si>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</si>
  <si>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</si>
  <si>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</si>
  <si>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</si>
  <si>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</si>
  <si>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</si>
  <si>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</si>
  <si>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</si>
  <si>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</si>
  <si>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</si>
  <si>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</si>
  <si>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</si>
  <si>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</si>
  <si>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</si>
  <si>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</si>
  <si>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</si>
  <si>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</si>
  <si>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</si>
  <si>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</si>
  <si>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</si>
  <si>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</si>
  <si>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</si>
  <si>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</si>
  <si>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</si>
  <si>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</si>
  <si>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</si>
  <si>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</si>
  <si>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</si>
  <si>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</si>
  <si>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</si>
  <si>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</si>
  <si>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</si>
  <si>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</si>
  <si>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</si>
  <si>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</si>
  <si>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</si>
  <si>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</si>
  <si>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</si>
  <si>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</si>
  <si>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</si>
  <si>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</si>
  <si>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</si>
  <si>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</si>
  <si>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</si>
  <si>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</si>
  <si>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</si>
  <si>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</si>
  <si>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</si>
  <si>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</si>
  <si>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</si>
  <si>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</si>
  <si>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</si>
  <si>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</si>
  <si>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</si>
  <si>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</si>
  <si>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</si>
  <si>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</si>
  <si>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</si>
  <si>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</si>
  <si>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</si>
  <si>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</si>
  <si>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</si>
  <si>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</si>
  <si>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</si>
  <si>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</si>
  <si>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</si>
  <si>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</si>
  <si>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</si>
  <si>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</si>
  <si>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</si>
  <si>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</si>
  <si>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</si>
  <si>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</si>
  <si>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</si>
  <si>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</si>
  <si>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</si>
  <si>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</si>
  <si>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</si>
  <si>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</si>
  <si>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</si>
  <si>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</si>
  <si>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</si>
  <si>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</si>
  <si>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</si>
  <si>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</si>
  <si>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</si>
  <si>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</si>
  <si>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</si>
  <si>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</si>
  <si>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</si>
  <si>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</si>
  <si>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</si>
  <si>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</si>
  <si>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</si>
  <si>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</si>
  <si>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</si>
  <si>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</si>
  <si>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</si>
  <si>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</si>
  <si>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</si>
  <si>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</si>
  <si>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</si>
  <si>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</si>
  <si>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</si>
  <si>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</si>
  <si>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</si>
  <si>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</si>
  <si>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</si>
  <si>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</si>
  <si>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</si>
  <si>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</si>
  <si>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</si>
  <si>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</si>
  <si>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</si>
  <si>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</si>
  <si>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</si>
  <si>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</si>
  <si>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</si>
  <si>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</si>
  <si>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</si>
  <si>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</si>
  <si>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</si>
  <si>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</si>
  <si>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</si>
  <si>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</si>
  <si>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</si>
  <si>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</si>
  <si>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</si>
  <si>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</si>
  <si>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</si>
  <si>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</si>
  <si>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</si>
  <si>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</si>
  <si>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</si>
  <si>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</si>
  <si>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</si>
  <si>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</si>
  <si>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</si>
  <si>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</si>
  <si>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</si>
  <si>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</si>
  <si>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</si>
  <si>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</si>
  <si>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</si>
  <si>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</si>
  <si>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</si>
  <si>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</si>
  <si>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</si>
  <si>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</si>
  <si>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</si>
  <si>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</si>
  <si>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</si>
  <si>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</si>
  <si>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</si>
  <si>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</si>
  <si>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</si>
  <si>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</si>
  <si>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</si>
  <si>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</si>
  <si>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</si>
  <si>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</si>
  <si>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</si>
  <si>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</si>
  <si>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</si>
  <si>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</si>
  <si>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</si>
  <si>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</si>
  <si>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</si>
  <si>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</si>
  <si>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</si>
  <si>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</si>
  <si>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</si>
  <si>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</si>
  <si>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</si>
  <si>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</si>
  <si>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</si>
  <si>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</si>
  <si>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</si>
  <si>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</si>
  <si>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</si>
  <si>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</si>
  <si>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</si>
  <si>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</si>
  <si>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</si>
  <si>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</si>
  <si>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</si>
  <si>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</si>
  <si>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</si>
  <si>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</si>
  <si>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</si>
  <si>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</si>
  <si>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</si>
  <si>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</si>
  <si>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</si>
  <si>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</si>
  <si>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</si>
  <si>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</si>
  <si>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</si>
  <si>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</si>
  <si>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</si>
  <si>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</si>
  <si>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</si>
  <si>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</si>
  <si>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</si>
  <si>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</si>
  <si>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</si>
  <si>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</si>
  <si>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</si>
  <si>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51874013     IT služby - ostatní systémy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</si>
  <si>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</si>
  <si>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</si>
  <si>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</si>
  <si>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</si>
  <si>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</si>
  <si>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</si>
  <si>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</si>
  <si>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</si>
  <si>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</si>
  <si>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</si>
  <si>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</si>
  <si>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</si>
  <si>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</si>
  <si>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</si>
  <si>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</si>
  <si>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</si>
  <si>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</si>
  <si>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</si>
  <si>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</si>
  <si>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</si>
  <si>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</si>
  <si>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</si>
  <si>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</si>
  <si>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</si>
  <si>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</si>
  <si>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</si>
  <si>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</si>
  <si>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</si>
  <si>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</si>
  <si>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</si>
  <si>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</si>
  <si>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</si>
  <si>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</si>
  <si>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</si>
  <si>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</si>
  <si>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</si>
  <si>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</si>
  <si>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</si>
  <si>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</si>
  <si>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</si>
  <si>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</si>
  <si>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</si>
  <si>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</si>
  <si>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</si>
  <si>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</si>
  <si>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</si>
  <si>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</si>
  <si>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</si>
  <si>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</si>
  <si>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</si>
  <si>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</si>
  <si>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</si>
  <si>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</si>
  <si>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</si>
  <si>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</si>
  <si>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</si>
  <si>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</si>
  <si>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</si>
  <si>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</si>
  <si>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</si>
  <si>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</si>
  <si>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</si>
  <si>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</si>
  <si>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</si>
  <si>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</si>
  <si>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</si>
  <si>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</si>
  <si>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</si>
  <si>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</si>
  <si>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</si>
  <si>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</si>
  <si>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</si>
  <si>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</si>
  <si>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</si>
  <si>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</si>
  <si>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</si>
  <si>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</si>
  <si>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</si>
  <si>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</si>
  <si>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</si>
  <si>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</si>
  <si>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</si>
  <si>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</si>
  <si>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</si>
  <si>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</si>
  <si>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</si>
  <si>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</si>
  <si>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</si>
  <si>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</si>
  <si>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</si>
  <si>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</si>
  <si>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</si>
  <si>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</si>
  <si>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</si>
  <si>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</si>
  <si>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</si>
  <si>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</si>
  <si>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</si>
  <si>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</si>
  <si>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</si>
  <si>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</si>
  <si>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</si>
  <si>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</si>
  <si>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</si>
  <si>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</si>
  <si>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</si>
  <si>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</si>
  <si>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</si>
  <si>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</si>
  <si>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</si>
  <si>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</si>
  <si>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</si>
  <si>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</si>
  <si>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</si>
  <si>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</si>
  <si>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</si>
  <si>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</si>
  <si>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</si>
  <si>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</si>
  <si>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</si>
  <si>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</si>
  <si>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</si>
  <si>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</si>
  <si>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</si>
  <si>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</si>
  <si>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</si>
  <si>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</si>
  <si>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</si>
  <si>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</si>
  <si>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</si>
  <si>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</si>
  <si>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</si>
  <si>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</si>
  <si>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</si>
  <si>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</si>
  <si>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</si>
  <si>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</si>
  <si>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</si>
  <si>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</si>
  <si>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</si>
  <si>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</si>
  <si>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</si>
  <si>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</si>
  <si>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</si>
  <si>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</si>
  <si>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</si>
  <si>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</si>
  <si>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</si>
  <si>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</si>
  <si>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</si>
  <si>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</si>
  <si>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</si>
  <si>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</si>
  <si>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</si>
  <si>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</si>
  <si>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</si>
  <si>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</si>
  <si>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</si>
  <si>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</si>
  <si>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</si>
  <si>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</si>
  <si>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</si>
  <si>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</si>
  <si>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</si>
  <si>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</si>
  <si>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</si>
  <si>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</si>
  <si>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</si>
  <si>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</si>
  <si>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</si>
  <si>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</si>
  <si>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</si>
  <si>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</si>
  <si>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</si>
  <si>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</si>
  <si>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</si>
  <si>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</si>
  <si>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</si>
  <si>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</si>
  <si>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</si>
  <si>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</si>
  <si>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</si>
  <si>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</si>
  <si>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</si>
  <si>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</si>
  <si>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</si>
  <si>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NIOP</t>
  </si>
  <si>
    <t>KARIM: NIOP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</si>
  <si>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</si>
  <si>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</si>
  <si>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</si>
  <si>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</si>
  <si>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</si>
  <si>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</si>
  <si>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</si>
  <si>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</si>
  <si>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</si>
  <si>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</si>
  <si>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</si>
  <si>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</si>
  <si>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</si>
  <si>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</si>
  <si>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</si>
  <si>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</si>
  <si>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</si>
  <si>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</si>
  <si>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</si>
  <si>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</si>
  <si>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</si>
  <si>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</si>
  <si>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</si>
  <si>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</si>
  <si>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</si>
  <si>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</si>
  <si>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</si>
  <si>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</si>
  <si>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</si>
  <si>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</si>
  <si>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</si>
  <si>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</si>
  <si>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</si>
  <si>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</si>
  <si>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</si>
  <si>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</si>
  <si>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</si>
  <si>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</si>
  <si>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</si>
  <si>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</si>
  <si>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</si>
  <si>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ALMIRAL</t>
  </si>
  <si>
    <t>INJ 10X3ML/75MG</t>
  </si>
  <si>
    <t>BUPIVACAINE ACCORD</t>
  </si>
  <si>
    <t>5MG/ML INJ SOL 5X10ML</t>
  </si>
  <si>
    <t>CALYPSOL</t>
  </si>
  <si>
    <t>INJ 5X10ML/500MG</t>
  </si>
  <si>
    <t>P</t>
  </si>
  <si>
    <t>DEPO-MEDROL</t>
  </si>
  <si>
    <t>INJ 1X1ML/40MG</t>
  </si>
  <si>
    <t>DEXAMED</t>
  </si>
  <si>
    <t>INJ 10X2ML/8MG</t>
  </si>
  <si>
    <t>FYZIOLOGICKÝ ROZTOK VIAFLO</t>
  </si>
  <si>
    <t>INF SOL 50X100ML</t>
  </si>
  <si>
    <t>IR SOL.PHENOLI  6%</t>
  </si>
  <si>
    <t>IR 2 ml</t>
  </si>
  <si>
    <t>KL GEL</t>
  </si>
  <si>
    <t>MABRON</t>
  </si>
  <si>
    <t>INJ SOL 5X2ML</t>
  </si>
  <si>
    <t>MAGNESIUM SULFURICUM BIOTIKA</t>
  </si>
  <si>
    <t>INJ 5X10ML 10%</t>
  </si>
  <si>
    <t>MESOCAIN</t>
  </si>
  <si>
    <t>INJ 10X10ML 1%</t>
  </si>
  <si>
    <t>MIDAZOLAM ACCORD 1 MG/ML</t>
  </si>
  <si>
    <t>INJ+INF SOL 10X5MLX1MG/ML</t>
  </si>
  <si>
    <t>NOVALGIN</t>
  </si>
  <si>
    <t>INJ 10X2ML/1000MG</t>
  </si>
  <si>
    <t>QUTENZA 179 MG</t>
  </si>
  <si>
    <t>DRM EMP MED 1X179MG</t>
  </si>
  <si>
    <t>SOLU-MEDROL</t>
  </si>
  <si>
    <t>INJ SIC 1X40MG+1ML</t>
  </si>
  <si>
    <t>TRAMAL</t>
  </si>
  <si>
    <t>50MG/ML INJ SOL 5X1ML</t>
  </si>
  <si>
    <t>0.9% W/V SODIUM CHLORIDE I.V. REF.3500390</t>
  </si>
  <si>
    <t>INF 1X500ML(PE)</t>
  </si>
  <si>
    <t>10% GLUCOSE IN WATER FOR INJECTION FRESENIUS</t>
  </si>
  <si>
    <t>100MG/ML INF SOL 1X500ML II</t>
  </si>
  <si>
    <t>ACC INJEKT</t>
  </si>
  <si>
    <t>INJ SOL 5X3ML/300MG</t>
  </si>
  <si>
    <t>ACECOR 400MG</t>
  </si>
  <si>
    <t>TBL OBD 30X400MG</t>
  </si>
  <si>
    <t>ACIDUM ASCORBICUM</t>
  </si>
  <si>
    <t>INJ 5X5ML</t>
  </si>
  <si>
    <t>ADRENALIN LECIVA</t>
  </si>
  <si>
    <t>INJ 5X1ML/1MG</t>
  </si>
  <si>
    <t>ADVAGRAF 1 MG</t>
  </si>
  <si>
    <t>POR CPS PRO 60X1MG</t>
  </si>
  <si>
    <t>AESCIN-TEVA</t>
  </si>
  <si>
    <t>POR TBL ENT 90X20MG</t>
  </si>
  <si>
    <t>POR TBL FLM 30X20MG</t>
  </si>
  <si>
    <t>AGAPURIN</t>
  </si>
  <si>
    <t>INJ 5X5ML/100MG</t>
  </si>
  <si>
    <t>AKINETON</t>
  </si>
  <si>
    <t>POR TBL NOB 50X2MG</t>
  </si>
  <si>
    <t>Alcohol Preps 100ks</t>
  </si>
  <si>
    <t>ALGIFEN NEO</t>
  </si>
  <si>
    <t>POR GTT SOL 1X50ML</t>
  </si>
  <si>
    <t>ALOPURINOL SANDOZ</t>
  </si>
  <si>
    <t>100MG TBL NOB 100</t>
  </si>
  <si>
    <t>300MG TBL NOB 30</t>
  </si>
  <si>
    <t>AMBROBENE</t>
  </si>
  <si>
    <t>INJ 5X2ML/15MG</t>
  </si>
  <si>
    <t>AMITRIPTYLIN SLOVAKOFARMA</t>
  </si>
  <si>
    <t>TBL OBD 50X28.3MG</t>
  </si>
  <si>
    <t>ANESIA 10MG/ML</t>
  </si>
  <si>
    <t>INJ+INF EML 1X100ML</t>
  </si>
  <si>
    <t>ANOPYRIN 100MG</t>
  </si>
  <si>
    <t>TBL 20X100MG</t>
  </si>
  <si>
    <t>TBL 60X100 MG</t>
  </si>
  <si>
    <t>APAURIN</t>
  </si>
  <si>
    <t>INJ 10X2ML/10MG</t>
  </si>
  <si>
    <t>APO-IBUPROFEN 400 MG</t>
  </si>
  <si>
    <t>POR TBL FLM 100X400MG</t>
  </si>
  <si>
    <t>POR TBL FLM 30X400MG</t>
  </si>
  <si>
    <t>AQUA PRO INJECTIONE ARDEAPHARMA</t>
  </si>
  <si>
    <t>INF 1X500ML</t>
  </si>
  <si>
    <t>AQUA PRO INJECTIONE BRAUN</t>
  </si>
  <si>
    <t>PAR LQF 20X100ML-PE</t>
  </si>
  <si>
    <t>ARDEAELYTOSOL L-ARGININCHL.21%</t>
  </si>
  <si>
    <t>INF 1X80ML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</si>
  <si>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</si>
  <si>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</si>
  <si>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</si>
  <si>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</si>
  <si>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</si>
  <si>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</si>
  <si>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</si>
  <si>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</si>
  <si>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</si>
  <si>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</si>
  <si>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ASPIRIN PROTECT 100</t>
  </si>
  <si>
    <t>POR TBL ENT 28X100MG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</si>
  <si>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</si>
  <si>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</si>
  <si>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</si>
  <si>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</si>
  <si>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</si>
  <si>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</si>
  <si>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AULIN</t>
  </si>
  <si>
    <t>POR GRA SOL30SÁČKŮ</t>
  </si>
  <si>
    <t>POR TBL NOB 30X100MG</t>
  </si>
  <si>
    <t>BACLOFEN</t>
  </si>
  <si>
    <t>TBL 50X10MG</t>
  </si>
  <si>
    <t>BERODUAL</t>
  </si>
  <si>
    <t>INH LIQ 1X20ML</t>
  </si>
  <si>
    <t>BETADINE</t>
  </si>
  <si>
    <t>UNG 1X20GM</t>
  </si>
  <si>
    <t>SUP VAG 14</t>
  </si>
  <si>
    <t>BETADINE - zelená</t>
  </si>
  <si>
    <t>LIQ 1X1000ML</t>
  </si>
  <si>
    <t>BETADINE (CHIRURG.) - hnědá</t>
  </si>
  <si>
    <t>BETALOC</t>
  </si>
  <si>
    <t>INJ 5X5ML/5MG</t>
  </si>
  <si>
    <t>BETALOC SR 200MG</t>
  </si>
  <si>
    <t>TBL RET 100X200MG</t>
  </si>
  <si>
    <t>BETALOC ZOK 25 MG</t>
  </si>
  <si>
    <t>TBL RET 28X25MG</t>
  </si>
  <si>
    <t>BIOFENAC 100 MG POTAHOVANÉ TABLETY</t>
  </si>
  <si>
    <t>POR TBL FLM 20X100MG</t>
  </si>
  <si>
    <t>Biopron9 tob.60</t>
  </si>
  <si>
    <t>BIPHOZYL ROZTOK PRO HEMODIALÝZU/HEMOFILTRACI</t>
  </si>
  <si>
    <t>HMD+HFL SOL 2X5000ML</t>
  </si>
  <si>
    <t>BISEPTOL 480</t>
  </si>
  <si>
    <t>POR TBL NOB 28X480MG</t>
  </si>
  <si>
    <t>BISOPROLOL MYLAN 2,5 MG</t>
  </si>
  <si>
    <t>POR TBL FLM 30X2.5MG</t>
  </si>
  <si>
    <t>BISOPROLOL PMCS 2,5 MG</t>
  </si>
  <si>
    <t>POR TBL NOB 30X2.5MG</t>
  </si>
  <si>
    <t>BRILIQUE 90 MG</t>
  </si>
  <si>
    <t>POR TBL FLM 56X90MG</t>
  </si>
  <si>
    <t>BROMHEXIN - EGIS</t>
  </si>
  <si>
    <t>SOL 1X60ML/120MG</t>
  </si>
  <si>
    <t>BURONIL 25 MG</t>
  </si>
  <si>
    <t>POR TBL OBD 50X25MG</t>
  </si>
  <si>
    <t>CALCIUM CHLORATUM BIOTIKA</t>
  </si>
  <si>
    <t>CALCIUM RESONIUM</t>
  </si>
  <si>
    <t>POR+RCT PLV SUS 300GM</t>
  </si>
  <si>
    <t>Carbosorb tbl.20-blistr</t>
  </si>
  <si>
    <t>CATAPRES 0,15MG INJ-MIMOŘÁDNÝ DOVOZ!!</t>
  </si>
  <si>
    <t>INJ 5X1ML/0.15MG</t>
  </si>
  <si>
    <t>CEFTRIAXON MEDOPHARM 1 G</t>
  </si>
  <si>
    <t>INJ+INF PLV SOL 10X1GM</t>
  </si>
  <si>
    <t>Celaskon long effect cps.60x 500mg</t>
  </si>
  <si>
    <t>CEREBROLYSIN</t>
  </si>
  <si>
    <t>INJ SOL 5X10ML</t>
  </si>
  <si>
    <t>CERNEVIT</t>
  </si>
  <si>
    <t>INJ PLV SOL10X750MG</t>
  </si>
  <si>
    <t>CEZERA 5 MG</t>
  </si>
  <si>
    <t>POR TBL FLM 30X5MG</t>
  </si>
  <si>
    <t>CITALEC 20 ZENTIVA</t>
  </si>
  <si>
    <t>Citralysat K2 PLUS 5000ml</t>
  </si>
  <si>
    <t>dialyz. rozt.</t>
  </si>
  <si>
    <t>Citralysat K4 PLUS 5000ml</t>
  </si>
  <si>
    <t>dialyz. rozt</t>
  </si>
  <si>
    <t>CLOTRIMAZOL AL 100</t>
  </si>
  <si>
    <t>TBL VAG 6X100MG+APL</t>
  </si>
  <si>
    <t>CODEIN SLOVAKOFARMA 30MG</t>
  </si>
  <si>
    <t>TBL 10X30MG-BLISTR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</si>
  <si>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</si>
  <si>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</si>
  <si>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</si>
  <si>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</si>
  <si>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</si>
  <si>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</si>
  <si>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</si>
  <si>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</si>
  <si>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</si>
  <si>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</si>
  <si>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CYMEVENE</t>
  </si>
  <si>
    <t>INF SIC 1X500MG</t>
  </si>
  <si>
    <t>DANTROLEN I.V. -  MIMOŘ.DOVOZ!!</t>
  </si>
  <si>
    <t>INF SIC 36X20MG+SOL</t>
  </si>
  <si>
    <t>DEGAN</t>
  </si>
  <si>
    <t>INJ 50X2ML/10MG</t>
  </si>
  <si>
    <t>DEPAKINE</t>
  </si>
  <si>
    <t>INJ PSO LQF 4X4ML/400MG</t>
  </si>
  <si>
    <t>DEPAKINE CHRONO 300</t>
  </si>
  <si>
    <t>TBL RET 100X300MG</t>
  </si>
  <si>
    <t>DEPAKINE CHRONO 500MG SECABLE</t>
  </si>
  <si>
    <t>TBL RET 100X500MG</t>
  </si>
  <si>
    <t>DETRALEX</t>
  </si>
  <si>
    <t>TBL OBD 30</t>
  </si>
  <si>
    <t>DĚTSKÝ ČAJ S HEŘMÁNKEM LEROS</t>
  </si>
  <si>
    <t>SPC 20X1.5GM(SÁČKY)</t>
  </si>
  <si>
    <t>DEXDOR</t>
  </si>
  <si>
    <t>INF CNC SOL 25X2ML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</si>
  <si>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</si>
  <si>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</si>
  <si>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</si>
  <si>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</si>
  <si>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</si>
  <si>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</si>
  <si>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</si>
  <si>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</si>
  <si>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</si>
  <si>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</si>
  <si>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</si>
  <si>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</si>
  <si>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</si>
  <si>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</si>
  <si>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</si>
  <si>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INJ 10X2ML</t>
  </si>
  <si>
    <t>DOLGIT</t>
  </si>
  <si>
    <t>CRM 1X100GM/5GM</t>
  </si>
  <si>
    <t>DOLMINA INJ.</t>
  </si>
  <si>
    <t>INJ 5X3ML/75MG</t>
  </si>
  <si>
    <t>DUPHALAC</t>
  </si>
  <si>
    <t>667MG/ML POR SOL 1X200ML HDP</t>
  </si>
  <si>
    <t>DZ OCTENIDOL 250ml</t>
  </si>
  <si>
    <t>DZ OCTENISEPT 250 ml</t>
  </si>
  <si>
    <t>sprej</t>
  </si>
  <si>
    <t>DZ TRIXO LIND 500ML</t>
  </si>
  <si>
    <t>EBRANTIL I.V.50</t>
  </si>
  <si>
    <t>INJ SOL 5X10ML/50MG</t>
  </si>
  <si>
    <t>ECOLAV Výplach očí 100ml</t>
  </si>
  <si>
    <t>100 ml</t>
  </si>
  <si>
    <t>ELICEA 10 MG</t>
  </si>
  <si>
    <t>TBL FLM 98X10MG</t>
  </si>
  <si>
    <t>ENAP I.V.</t>
  </si>
  <si>
    <t>INJ 5X1ML/1.25MG</t>
  </si>
  <si>
    <t>ENDOXAN 1 G</t>
  </si>
  <si>
    <t>INJ PLV SOL 1X1GM</t>
  </si>
  <si>
    <t>ENELBIN RETARD</t>
  </si>
  <si>
    <t>TBL OBD 50X100MG</t>
  </si>
  <si>
    <t>ENTEROL</t>
  </si>
  <si>
    <t>POR CPS DUR 30X250MG</t>
  </si>
  <si>
    <t>EPANUTIN PARENTERAL</t>
  </si>
  <si>
    <t>INJ SOL 5X5ML/250MG</t>
  </si>
  <si>
    <t>EPILAN D GEROT</t>
  </si>
  <si>
    <t>POR TBL NOB 100X100MG</t>
  </si>
  <si>
    <t>EPLERENON SANDOZ 25 MG</t>
  </si>
  <si>
    <t>POR TBL FLM 30X25MG</t>
  </si>
  <si>
    <t>ERDOMED 300MG</t>
  </si>
  <si>
    <t>CPS 20X300MG</t>
  </si>
  <si>
    <t>ESPUMISAN</t>
  </si>
  <si>
    <t>PORCPSMOL50X40MG-BL</t>
  </si>
  <si>
    <t>ESSENTIALE FORTE N</t>
  </si>
  <si>
    <t>POR CPS DUR 50</t>
  </si>
  <si>
    <t>EUPHYLLIN CR N 100</t>
  </si>
  <si>
    <t>100MG CPS PRO 50</t>
  </si>
  <si>
    <t>EUTHYROX 112 MIKROGRAMŮ</t>
  </si>
  <si>
    <t>POR TBL NOB 100X112RG II</t>
  </si>
  <si>
    <t>EUTHYROX 50</t>
  </si>
  <si>
    <t>TBL 100X50RG</t>
  </si>
  <si>
    <t>EXACYL</t>
  </si>
  <si>
    <t>INJ 5X5ML/500MG</t>
  </si>
  <si>
    <t>EZETROL 10 MG TABLETY</t>
  </si>
  <si>
    <t>POR TBL NOB 30X10MG B</t>
  </si>
  <si>
    <t xml:space="preserve">FAKTU 100MG/2,5MG </t>
  </si>
  <si>
    <t>SUP 20</t>
  </si>
  <si>
    <t>FENISTIL</t>
  </si>
  <si>
    <t>1MG/G GEL 1X30G</t>
  </si>
  <si>
    <t>FLAVOBION</t>
  </si>
  <si>
    <t>70MG TBL FLM 50</t>
  </si>
  <si>
    <t>FLORSALMIN</t>
  </si>
  <si>
    <t>GTT 1X50ML</t>
  </si>
  <si>
    <t>FLUMAZENIL KABI 0,1 mg/ml- MIMOŘÁDNÝ DOVOZ!!!</t>
  </si>
  <si>
    <t>inj.sol.5x5ml</t>
  </si>
  <si>
    <t>FRAXIPARIN MULTI</t>
  </si>
  <si>
    <t>INJ 10X5ML/47.5KU</t>
  </si>
  <si>
    <t>FURON</t>
  </si>
  <si>
    <t>TBL 50X40MG</t>
  </si>
  <si>
    <t>FURORESE 40</t>
  </si>
  <si>
    <t>FUROSEMID ACCORD</t>
  </si>
  <si>
    <t>10MG/ML INJ/INF SOL 10X2ML</t>
  </si>
  <si>
    <t>FUROSEMID BIOTIKA FORTE</t>
  </si>
  <si>
    <t>INJ 10X10ML/125MG</t>
  </si>
  <si>
    <t>INF SOL 30X250ML</t>
  </si>
  <si>
    <t>INF SOL 20X500ML</t>
  </si>
  <si>
    <t>INF SOL 10X1000ML</t>
  </si>
  <si>
    <t>GABANOX 100MG</t>
  </si>
  <si>
    <t>CPS DUR 90</t>
  </si>
  <si>
    <t>GELASPAN 4% EBI20x500 ml</t>
  </si>
  <si>
    <t>INF SOL20X500ML VAK</t>
  </si>
  <si>
    <t>GERATAM 1200</t>
  </si>
  <si>
    <t>TBL OBD 100X1200MG</t>
  </si>
  <si>
    <t>GERATAM 3 G</t>
  </si>
  <si>
    <t>INJ SOL 4X15ML/3GM</t>
  </si>
  <si>
    <t>GLEPARK 0,18 MG</t>
  </si>
  <si>
    <t>POR TBL NOB 100X0.18MG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</si>
  <si>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</si>
  <si>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</si>
  <si>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</si>
  <si>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</si>
  <si>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</si>
  <si>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</si>
  <si>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</si>
  <si>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</si>
  <si>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GLUKÓZA 5% VIAFLO</t>
  </si>
  <si>
    <t>HALOPERIDOL</t>
  </si>
  <si>
    <t>INJ 5X1ML/5MG</t>
  </si>
  <si>
    <t>HELICID 20 ZENTIVA</t>
  </si>
  <si>
    <t>POR CPS ETD 90X20MG</t>
  </si>
  <si>
    <t>HEMINEVRIN 300 MG</t>
  </si>
  <si>
    <t>POR CPS MOL 100X300MG</t>
  </si>
  <si>
    <t>HEPARIN LECIVA</t>
  </si>
  <si>
    <t>INJ 1X10ML/50KU</t>
  </si>
  <si>
    <t>HERPESIN 250</t>
  </si>
  <si>
    <t>INJ SIC 10X250MG</t>
  </si>
  <si>
    <t>HIRUDOID FORTE</t>
  </si>
  <si>
    <t>DRM GEL 1X40GM</t>
  </si>
  <si>
    <t>DRM CRM 1X40GM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</si>
  <si>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</si>
  <si>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</si>
  <si>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</si>
  <si>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</si>
  <si>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</si>
  <si>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</si>
  <si>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Hylo-Comod gtt. 2 x10 ml</t>
  </si>
  <si>
    <t>Hypromeloza -P 10ml</t>
  </si>
  <si>
    <t>IBUPROFEN B. BRAUN 400MG</t>
  </si>
  <si>
    <t xml:space="preserve"> INF SOL 10X100ML</t>
  </si>
  <si>
    <t>IBUPROFEN B. BRAUN 600MG</t>
  </si>
  <si>
    <t>IMODIUM</t>
  </si>
  <si>
    <t>POR CPS DUR 8X2MG</t>
  </si>
  <si>
    <t>2MG CPS DUR 20</t>
  </si>
  <si>
    <t>IMUNOR</t>
  </si>
  <si>
    <t>LYO 4X10MG</t>
  </si>
  <si>
    <t>IMURAN</t>
  </si>
  <si>
    <t>50MG TBL FLM 100</t>
  </si>
  <si>
    <t>INDOMETACIN 100 BERLIN-CHEMIE</t>
  </si>
  <si>
    <t>SUP 10X100MG</t>
  </si>
  <si>
    <t>INDOMETACIN 50 BERLIN-CHEMIE</t>
  </si>
  <si>
    <t>SUP 10X50MG</t>
  </si>
  <si>
    <t>IR  AQUA STERILE OPLACH.1x1000 ml ECOTAINER</t>
  </si>
  <si>
    <t>IR OPLACH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</si>
  <si>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</si>
  <si>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</si>
  <si>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</si>
  <si>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</si>
  <si>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</si>
  <si>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 TSC 4%/Na citr.4%/ 1500 ml</t>
  </si>
  <si>
    <t>IR dialysační rozt.</t>
  </si>
  <si>
    <t>IR ETHANOLUM 96% 500 ml</t>
  </si>
  <si>
    <t>IR 500 ml</t>
  </si>
  <si>
    <t>IR INJ.KH2PO4 13,6% 20 ml</t>
  </si>
  <si>
    <t>IR 20ml</t>
  </si>
  <si>
    <t xml:space="preserve">IR NaCl 0,9% Frekaflex 1000ml </t>
  </si>
  <si>
    <t>Roztok pro hemodialýzu</t>
  </si>
  <si>
    <t>IR OG. COLL.METHYLCELLULOSI 0,25% s.a.</t>
  </si>
  <si>
    <t>COLL 10ml</t>
  </si>
  <si>
    <t>IR OG. OPHTHALMO-SEPTONEX</t>
  </si>
  <si>
    <t>GTT OPH 1X10ML</t>
  </si>
  <si>
    <t>ISOLYTE BP - PLAST. LÁHEV</t>
  </si>
  <si>
    <t xml:space="preserve">INF SOL 10X1000ML KP </t>
  </si>
  <si>
    <t>ISOPTIN SR 240 MG</t>
  </si>
  <si>
    <t>POR TBL PRO 30X240MG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</si>
  <si>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</si>
  <si>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</si>
  <si>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</si>
  <si>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</si>
  <si>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</si>
  <si>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</si>
  <si>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</si>
  <si>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</si>
  <si>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KARDEGIC 0.5 G</t>
  </si>
  <si>
    <t>INJ PSO LQF 6+SOL</t>
  </si>
  <si>
    <t>KEPPRA 100 MG/ML</t>
  </si>
  <si>
    <t>INF CNC SOL 10X5ML II</t>
  </si>
  <si>
    <t>KL BALS.VISNEVSKI 100G</t>
  </si>
  <si>
    <t>KL ETHER LÉKOPISNÝ  500ml/357g</t>
  </si>
  <si>
    <t>KL ETHER LÉKOPISNÝ 1000 ml Fagron, Kulich</t>
  </si>
  <si>
    <t>UN 1155</t>
  </si>
  <si>
    <t>KL MAST NA SPALENINY, 20G</t>
  </si>
  <si>
    <t>KL SOL.ISOPROPANOLI CUM BENZINO, 200ML</t>
  </si>
  <si>
    <t>KL UNG.ICHT.6G,CaCO3 30G,VAS.LEN. AA AD 300G</t>
  </si>
  <si>
    <t>2% ichtamolu, bez ZnO</t>
  </si>
  <si>
    <t>KL UNGUENTUM</t>
  </si>
  <si>
    <t>KL ZINCI OXIDI PASTA, 100G</t>
  </si>
  <si>
    <t>KREON 25 000</t>
  </si>
  <si>
    <t>POR CPS ETD 50</t>
  </si>
  <si>
    <t>Lactobacillus acidophil.cps.75 bez laktózy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</si>
  <si>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</si>
  <si>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</si>
  <si>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</si>
  <si>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</si>
  <si>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</si>
  <si>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</si>
  <si>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</si>
  <si>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</si>
  <si>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LISKANTIN</t>
  </si>
  <si>
    <t>POR TBL NOB 100X250MG</t>
  </si>
  <si>
    <t>LITHIUM CHLORID 0.15 MMOL/ML LCO</t>
  </si>
  <si>
    <t>INJ SOL 1x10ML</t>
  </si>
  <si>
    <t>MAGNESIUM 250 MG PHARMAVIT</t>
  </si>
  <si>
    <t>POR TBL EFF 20</t>
  </si>
  <si>
    <t>INJ 5X10ML 20%</t>
  </si>
  <si>
    <t>MAGNOSOLV</t>
  </si>
  <si>
    <t>GRA 30X6.1GM(SACKY)</t>
  </si>
  <si>
    <t>MARCAINE 0.5%</t>
  </si>
  <si>
    <t>INJ SOL5X20ML/100MG</t>
  </si>
  <si>
    <t>MAXITROL</t>
  </si>
  <si>
    <t>OPH UNG 3,5G</t>
  </si>
  <si>
    <t>OPH GTT SUS 1X5ML</t>
  </si>
  <si>
    <t>MEDRACET 37,5 MG/325 MG</t>
  </si>
  <si>
    <t>POR TBL NOB 30</t>
  </si>
  <si>
    <t>GEL 1X20GM</t>
  </si>
  <si>
    <t>MIDAZOLAM ACCORD 5 MG/ML</t>
  </si>
  <si>
    <t>INJ+INF SOL 10X1MLX5MG/ML</t>
  </si>
  <si>
    <t>INJ+INF SOL 10X10ML</t>
  </si>
  <si>
    <t>MIRZATEN ORO TAB 30 MG</t>
  </si>
  <si>
    <t>POR TBL DIS 30X30MG</t>
  </si>
  <si>
    <t>MODURETIC</t>
  </si>
  <si>
    <t>MONOTAB 20</t>
  </si>
  <si>
    <t>POR TBL NOB 20X20MG</t>
  </si>
  <si>
    <t>MORPHIN BIOTIKA 1%</t>
  </si>
  <si>
    <t>INJ 10X2ML/20MG</t>
  </si>
  <si>
    <t>MOXOSTAD 0.4 MG</t>
  </si>
  <si>
    <t>POR TBL FLM30X0.4MG</t>
  </si>
  <si>
    <t>MS NATR.HYDROGENOCARB.SOL.8,4%  ZÁS.</t>
  </si>
  <si>
    <t>Ardeapharma</t>
  </si>
  <si>
    <t>MULTIBIC BEZ DRASLÍKU</t>
  </si>
  <si>
    <t>HFL SOL 2X5000ML</t>
  </si>
  <si>
    <t>NAKOM MITE</t>
  </si>
  <si>
    <t>TBL 100X125MG</t>
  </si>
  <si>
    <t>NALBUPHIN ORPHA</t>
  </si>
  <si>
    <t>INJ SOL 10X2ML</t>
  </si>
  <si>
    <t>Natrium Citricum 4% 1500ml</t>
  </si>
  <si>
    <t>Phoenix</t>
  </si>
  <si>
    <t>NATRIUM CHLORATUM BIOTIKA 10%</t>
  </si>
  <si>
    <t>NEODOLPASSE</t>
  </si>
  <si>
    <t>INF 10X250ML</t>
  </si>
  <si>
    <t>NEPRO HP PŘÍCHUŤ VANILKOVÁ</t>
  </si>
  <si>
    <t>POR SOL 1X220ML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</si>
  <si>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</si>
  <si>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</si>
  <si>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</si>
  <si>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</si>
  <si>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</si>
  <si>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</si>
  <si>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</si>
  <si>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</si>
  <si>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NIMBEX</t>
  </si>
  <si>
    <t>INJ SOL 5X10ML/20MG</t>
  </si>
  <si>
    <t>NORADRENALIN LÉČIVA</t>
  </si>
  <si>
    <t>IVN INF CNC SOL 5X5ML</t>
  </si>
  <si>
    <t>NORETHISTERON ZENTIVA</t>
  </si>
  <si>
    <t>TBL NOB 45X5MG</t>
  </si>
  <si>
    <t>NO-SPA</t>
  </si>
  <si>
    <t>POR TBL NOB 24X40MG</t>
  </si>
  <si>
    <t>TBL OBD 20X500MG</t>
  </si>
  <si>
    <t>NOVORAPID 100 U/ML</t>
  </si>
  <si>
    <t>INJ SOL 1X10ML</t>
  </si>
  <si>
    <t>NOVOSEVEN 100 KIU (2 MG)</t>
  </si>
  <si>
    <t>INJ PSO LQF 2MG</t>
  </si>
  <si>
    <t>OLAZAX</t>
  </si>
  <si>
    <t>10MG TBL NOB 28</t>
  </si>
  <si>
    <t>OPHTHALMO-HYDROCORTISON LECIVA</t>
  </si>
  <si>
    <t>UNG OPH 1X5GM 0.5%</t>
  </si>
  <si>
    <t>OPHTHALMO-SEPTONEX</t>
  </si>
  <si>
    <t>UNG OPH 1X5GM</t>
  </si>
  <si>
    <t>OPH GTT SOL 1X10ML PLAST</t>
  </si>
  <si>
    <t>OROFAR</t>
  </si>
  <si>
    <t>ORM SPR 1X30ML</t>
  </si>
  <si>
    <t>1MG/1MG PAS 24</t>
  </si>
  <si>
    <t>ORTANOL 20 MG</t>
  </si>
  <si>
    <t>POR CPS DUR 100X20 MG</t>
  </si>
  <si>
    <t>OXAZEPAM TBL.20X10MG</t>
  </si>
  <si>
    <t>TBL 20X10MG(BLISTR)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</si>
  <si>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</si>
  <si>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</si>
  <si>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</si>
  <si>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</si>
  <si>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</si>
  <si>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</si>
  <si>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PENTOMER RETARD 400MG</t>
  </si>
  <si>
    <t>TBL OBD 100X400MG</t>
  </si>
  <si>
    <t>PIMAFUCORT</t>
  </si>
  <si>
    <t>10MG/G+10MG/G+3,5MG/G CRM 15G</t>
  </si>
  <si>
    <t>10MG/G+10MG/G+3,5MG/G UNG 15G</t>
  </si>
  <si>
    <t>PIRACETAM AL 800</t>
  </si>
  <si>
    <t>TBL OBD 30X800MG</t>
  </si>
  <si>
    <t>PK-MERZ</t>
  </si>
  <si>
    <t>TBL OBD 90X100MG</t>
  </si>
  <si>
    <t>PK-MERZ INFUSION</t>
  </si>
  <si>
    <t>INF 10X500ML</t>
  </si>
  <si>
    <t>PLASMALYTE ROZTOK</t>
  </si>
  <si>
    <t>PRESTANCE 5 MG/5 MG</t>
  </si>
  <si>
    <t>POR TBL NOB 90</t>
  </si>
  <si>
    <t>PRESTARIUM NEO COMBI 5mg/1,25mg</t>
  </si>
  <si>
    <t>POR TBL FLM 90</t>
  </si>
  <si>
    <t>PROPOFOL 1% MCT/LCT FRESENIUS</t>
  </si>
  <si>
    <t>INJ EML 5X20ML</t>
  </si>
  <si>
    <t>INJ EML 10X50ML</t>
  </si>
  <si>
    <t>INJ EML 10X100ML</t>
  </si>
  <si>
    <t>PROPOFOL-LIPURO 0,5% (5MG/ML) 5X20ML</t>
  </si>
  <si>
    <t>INJ+INF EML 5X20ML/100MG</t>
  </si>
  <si>
    <t>PROSTAVASIN</t>
  </si>
  <si>
    <t>INJ SIC 10X20RG</t>
  </si>
  <si>
    <t xml:space="preserve">PROTAMIN MEDA AMPULLEN </t>
  </si>
  <si>
    <t>INJ 5X5ML/5KU</t>
  </si>
  <si>
    <t>PULMICORT 0.5MG/ML</t>
  </si>
  <si>
    <t>SUS 20X2ML</t>
  </si>
  <si>
    <t>PYRIDOXIN LECIVA</t>
  </si>
  <si>
    <t>INJ 5X1ML 50MG</t>
  </si>
  <si>
    <t>PYRIDOXIN LÉČIVA TBL</t>
  </si>
  <si>
    <t xml:space="preserve">POR TBL NOB 20X20MG </t>
  </si>
  <si>
    <t>REASEC</t>
  </si>
  <si>
    <t>TBL 20X2.5MG</t>
  </si>
  <si>
    <t>REGIOCIT ROZTOK PRO HEMOFILTRACI</t>
  </si>
  <si>
    <t>REMESTYP 1.0</t>
  </si>
  <si>
    <t>INJ 5X10ML/1MG</t>
  </si>
  <si>
    <t>RIBAVIRIN MYLAN</t>
  </si>
  <si>
    <t>200MG TBL FLM 168</t>
  </si>
  <si>
    <t>RINGERFUNDIN B.BRAUN</t>
  </si>
  <si>
    <t>INF SOL10X1000ML PE</t>
  </si>
  <si>
    <t>RINGERŮV ROZTOK VIAFLO</t>
  </si>
  <si>
    <t>RIVODARON 200</t>
  </si>
  <si>
    <t>POR TBL NOB 30X200MG</t>
  </si>
  <si>
    <t>RIVOTRIL</t>
  </si>
  <si>
    <t>INJ 5X1ML/1MG+SOLV.</t>
  </si>
  <si>
    <t>ROCALTROL 0.50 MCG</t>
  </si>
  <si>
    <t>POR CPSMOL30X0.50RG</t>
  </si>
  <si>
    <t>SAB SIMPLEX</t>
  </si>
  <si>
    <t>POR SUS 1X30ML</t>
  </si>
  <si>
    <t>SANDIMMUN NEORAL 25MG</t>
  </si>
  <si>
    <t>CPS 50X25MG</t>
  </si>
  <si>
    <t>SANDIMMUN NEORAL 50MG</t>
  </si>
  <si>
    <t>CPS 50X50MG</t>
  </si>
  <si>
    <t>SANDOSTATIN 0.1 MG/ML</t>
  </si>
  <si>
    <t>INJ SOL 5X1ML/0.1MG</t>
  </si>
  <si>
    <t>SEROPRAM</t>
  </si>
  <si>
    <t>INF 5X0.5ML/20MG</t>
  </si>
  <si>
    <t>SIMVASTATIN MYLAN 20 MG</t>
  </si>
  <si>
    <t>POR TBL FLM 100X20MG</t>
  </si>
  <si>
    <t>SIOFOR 500</t>
  </si>
  <si>
    <t>TBL OBD 60X500MG</t>
  </si>
  <si>
    <t>SIRDALUD 4 MG</t>
  </si>
  <si>
    <t>POR TBL NOB 30X4MG</t>
  </si>
  <si>
    <t>SMECTA</t>
  </si>
  <si>
    <t>PLV POR 1X30SACKU</t>
  </si>
  <si>
    <t>INJ SIC 1X125MG+2ML</t>
  </si>
  <si>
    <t>INJ SIC 1X500MG+8ML</t>
  </si>
  <si>
    <t>INJ SIC 1X1GM+16ML</t>
  </si>
  <si>
    <t>INJ SIC 1X250MG+4ML</t>
  </si>
  <si>
    <t>SPASMED 15</t>
  </si>
  <si>
    <t>POR TBL FLM 50X15MG</t>
  </si>
  <si>
    <t>Stopangin sol. 250ml</t>
  </si>
  <si>
    <t>STOPTUSSIN SIRUP</t>
  </si>
  <si>
    <t>POR SIR 1X180ML + PIP</t>
  </si>
  <si>
    <t>SUFENTANIL TORREX 5 MCG/ML</t>
  </si>
  <si>
    <t>INJ SOL 5X10ML/50RG</t>
  </si>
  <si>
    <t>SUFENTANIL TORREX 50 MCG/ML</t>
  </si>
  <si>
    <t>INJ SOL 5X5ML/250RG</t>
  </si>
  <si>
    <t>SUPP.GLYCERINI SANOVA Glycerín.čípky Extra 3g 10ks</t>
  </si>
  <si>
    <t>SUPPOSITORIA GLYCERINI LECIVA</t>
  </si>
  <si>
    <t>SUP 10X2.35GM</t>
  </si>
  <si>
    <t>SUXAMETHONIUM CHLORID VUAB 100MG</t>
  </si>
  <si>
    <t>INJ/INF PLV SOL 1x100MG</t>
  </si>
  <si>
    <t>SYNTOPHYLLIN</t>
  </si>
  <si>
    <t>INJ 5X10ML/240MG</t>
  </si>
  <si>
    <t>SYNTOSTIGMIN</t>
  </si>
  <si>
    <t>TAMIFLU 75 MG</t>
  </si>
  <si>
    <t>POR CPS DUR 10X75MG</t>
  </si>
  <si>
    <t>TANTUM VERDE</t>
  </si>
  <si>
    <t>1,5MG/ML GGR 240 ML</t>
  </si>
  <si>
    <t>TERLIPRESIN ACETÁT EVER PHARMA</t>
  </si>
  <si>
    <t>0,2MG/ML INJ SOL 5X5ML</t>
  </si>
  <si>
    <t>Thiamin Generica tbl.30</t>
  </si>
  <si>
    <t>Thiamin Generica tbl.60</t>
  </si>
  <si>
    <t>THIAMIN LECIVA</t>
  </si>
  <si>
    <t>INJ 10X2ML/100MG</t>
  </si>
  <si>
    <t>TBL 20X50MG(BLISTR)</t>
  </si>
  <si>
    <t>THIOCTACID 600 T</t>
  </si>
  <si>
    <t>INJ SOL 5X24ML/600MG</t>
  </si>
  <si>
    <t>THIOPENTAL VALEANT 10x1G</t>
  </si>
  <si>
    <t>INJ PLV SOL 10</t>
  </si>
  <si>
    <t>TIAPRIDAL</t>
  </si>
  <si>
    <t>INJ SOL 12X2ML/100MG</t>
  </si>
  <si>
    <t>TONARSSA 8 MG/5 MG</t>
  </si>
  <si>
    <t>TRANSMETIL 500 MG TABLETY</t>
  </si>
  <si>
    <t>POR TBL ENT 10X500MG</t>
  </si>
  <si>
    <t>URIFOS 3 G</t>
  </si>
  <si>
    <t>POR GRA SOL 1X3GM</t>
  </si>
  <si>
    <t>VASOCARDIN 50</t>
  </si>
  <si>
    <t>POR TBL NOB 50X50MG</t>
  </si>
  <si>
    <t>VENLAFAXIN MYLAN 75 MG</t>
  </si>
  <si>
    <t>POR CPS PRO 90X75MG</t>
  </si>
  <si>
    <t>VENTOLIN INHALER N</t>
  </si>
  <si>
    <t>INHSUSPSS200X100RG</t>
  </si>
  <si>
    <t>VENTOLIN ROZTOK K INHALACI</t>
  </si>
  <si>
    <t>INH SOL1X20ML/120MG</t>
  </si>
  <si>
    <t>VERMOX</t>
  </si>
  <si>
    <t>POR TBL NOB 6X100MG</t>
  </si>
  <si>
    <t>VEROSPIRON</t>
  </si>
  <si>
    <t>TBL 100X25MG</t>
  </si>
  <si>
    <t>VESSEL DUE F</t>
  </si>
  <si>
    <t>250SU CPS MOL 50</t>
  </si>
  <si>
    <t>VIDISIC</t>
  </si>
  <si>
    <t>GEL OPH 3X10GM</t>
  </si>
  <si>
    <t>VIGANTOL</t>
  </si>
  <si>
    <t>POR GTT SOL 1x10ML</t>
  </si>
  <si>
    <t>VITAMIN B12 LECIVA 1000RG</t>
  </si>
  <si>
    <t>INJ 5X1ML/1000RG</t>
  </si>
  <si>
    <t>VitA-POS oční mast 5g</t>
  </si>
  <si>
    <t>VOLUVEN 10% 500 ML</t>
  </si>
  <si>
    <t>INF. 10X500 ML</t>
  </si>
  <si>
    <t>WELLBUTRIN SR</t>
  </si>
  <si>
    <t>POR TBL PRO30X150MG</t>
  </si>
  <si>
    <t>ZALDIAR</t>
  </si>
  <si>
    <t>37,5MG/325MG TBL FLM 30X1</t>
  </si>
  <si>
    <t>POR TBL FLM 20</t>
  </si>
  <si>
    <t>ZARZIO 48 MU/0,5 ML</t>
  </si>
  <si>
    <t>INJ+INF SOL 5X0.5ML</t>
  </si>
  <si>
    <t>ZODAC</t>
  </si>
  <si>
    <t>TBL OBD 30X10MG</t>
  </si>
  <si>
    <t>ZOLPIDEM MYLAN</t>
  </si>
  <si>
    <t>POR TBL FLM 20X10MG</t>
  </si>
  <si>
    <t>POR TBL FLM 50X10MG</t>
  </si>
  <si>
    <t>ZOVIRAX 200 MG</t>
  </si>
  <si>
    <t>POR TBL NOB25X200MG</t>
  </si>
  <si>
    <t>léky - parenterální výživa (LEK)</t>
  </si>
  <si>
    <t>AMINOPLASMAL HEPA-10%</t>
  </si>
  <si>
    <t>INTRALIPID 20 %</t>
  </si>
  <si>
    <t>INF 10X100ML-VAK</t>
  </si>
  <si>
    <t>NEPHROTECT</t>
  </si>
  <si>
    <t>INF SOL 10X500ML</t>
  </si>
  <si>
    <t>NUTRAMIN VLI</t>
  </si>
  <si>
    <t>NUTRIFLEX BASAL</t>
  </si>
  <si>
    <t>INF SOL 5X2000ML</t>
  </si>
  <si>
    <t>NUTRIFLEX PERI</t>
  </si>
  <si>
    <t>OLIMEL N7E</t>
  </si>
  <si>
    <t>INF EML4X2000ML</t>
  </si>
  <si>
    <t>OLIMEL N9E</t>
  </si>
  <si>
    <t>SMOFLIPID</t>
  </si>
  <si>
    <t>INF EML 10X250ML</t>
  </si>
  <si>
    <t>léky - enterální výživa (LEK)</t>
  </si>
  <si>
    <t>FRESUBIN 3,2 KCAL DRINK LÍSKOVÝ OŘÍŠEK</t>
  </si>
  <si>
    <t>POR SOL 4X125ML</t>
  </si>
  <si>
    <t>Fresubin hepa 15x500ml</t>
  </si>
  <si>
    <t>Fresubin Intensive 15x500 ml</t>
  </si>
  <si>
    <t>NEPRO HP 500ml vanilková</t>
  </si>
  <si>
    <t>NUTRIDRINK COMPACT PROTEIN S PŘÍCHUTÍ VANILKOVOU</t>
  </si>
  <si>
    <t>NUTRIDRINK COMPACT S PŘÍCHUTÍ LESNÍHO OVOCE</t>
  </si>
  <si>
    <t>NUTRIDRINK COMPACT S PŘÍCHUTÍ VANILKOVOU</t>
  </si>
  <si>
    <t>NUTRIDRINK CREME S PŘÍCHUTÍ ČOKOLÁDOVOU</t>
  </si>
  <si>
    <t>POR SOL 4X125GM</t>
  </si>
  <si>
    <t>NUTRIDRINK CREME S PŘÍCHUTÍ VANILKOVOU</t>
  </si>
  <si>
    <t>NUTRIDRINK JUICE STYLE S PŘÍCHUTÍ JABLEČNOU</t>
  </si>
  <si>
    <t>POR SOL 4X200ML</t>
  </si>
  <si>
    <t>NUTRIDRINK JUICE STYLE S PŘÍCHUTÍ JAHODOVOU</t>
  </si>
  <si>
    <t>NUTRIDRINK PROTEIN S PŘÍCHUTÍ ČOKOLÁDOVOU</t>
  </si>
  <si>
    <t>NUTRIDRINK PROTEIN S PŘÍCHUTÍ LESNÍHO OVOCE</t>
  </si>
  <si>
    <t>NUTRIDRINK S PŘÍCHUTÍ JAHODOVOU</t>
  </si>
  <si>
    <t>POR SOL 1X200ML</t>
  </si>
  <si>
    <t>NUTRIDRINK S PŘÍCHUTÍ VANILKOVOU</t>
  </si>
  <si>
    <t>NUTRISON</t>
  </si>
  <si>
    <t>POR SOL 8X1000ML</t>
  </si>
  <si>
    <t>Nutrison Advanced Diason 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</si>
  <si>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</si>
  <si>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</si>
  <si>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</si>
  <si>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</si>
  <si>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</si>
  <si>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</si>
  <si>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</si>
  <si>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</si>
  <si>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</si>
  <si>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OXEPA</t>
  </si>
  <si>
    <t>POR SOL 1X500ML</t>
  </si>
  <si>
    <t>Peptamen Intense 12x500ml</t>
  </si>
  <si>
    <t>PULMOCARE 500 ML PŘÍCHUŤ VANILKA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</si>
  <si>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</si>
  <si>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</si>
  <si>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</si>
  <si>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</si>
  <si>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</si>
  <si>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</si>
  <si>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</si>
  <si>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1X50ML</t>
  </si>
  <si>
    <t>50MG/ML INF SOL 1X100ML</t>
  </si>
  <si>
    <t>50MG/ML INF SOL 1X200ML</t>
  </si>
  <si>
    <t>HAEMOCOMPLETTAN P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</si>
  <si>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</si>
  <si>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</si>
  <si>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</si>
  <si>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</si>
  <si>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</si>
  <si>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</si>
  <si>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léky - antibiotika (LEK)</t>
  </si>
  <si>
    <t>ABAKTAL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</si>
  <si>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</si>
  <si>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</si>
  <si>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</si>
  <si>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</si>
  <si>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</si>
  <si>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</si>
  <si>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</si>
  <si>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</si>
  <si>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</si>
  <si>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</si>
  <si>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</si>
  <si>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</si>
  <si>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AVELOX</t>
  </si>
  <si>
    <t>POR TBL FLM 5X400MG</t>
  </si>
  <si>
    <t>Avelox 400mg/250ml inf.sol.1x250ml/400mg</t>
  </si>
  <si>
    <t>AXETINE 1,5GM</t>
  </si>
  <si>
    <t>INJ SIC 10X1.5GM</t>
  </si>
  <si>
    <t>AZEPO 1 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</si>
  <si>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</si>
  <si>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</si>
  <si>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</si>
  <si>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</si>
  <si>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</si>
  <si>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</si>
  <si>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INJ 10X5ML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</si>
  <si>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</si>
  <si>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</si>
  <si>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</si>
  <si>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</si>
  <si>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</si>
  <si>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</si>
  <si>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</si>
  <si>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</si>
  <si>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</si>
  <si>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</si>
  <si>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</si>
  <si>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</si>
  <si>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</si>
  <si>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</si>
  <si>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DILIZOLEN 2 MG/ML</t>
  </si>
  <si>
    <t>INF SOL 10X300ML/600MG</t>
  </si>
  <si>
    <t>FRAMYKOIN</t>
  </si>
  <si>
    <t>UNG 1X10GM</t>
  </si>
  <si>
    <t>PLV ADS 1X20GM</t>
  </si>
  <si>
    <t>PLV ADS 1X5GM</t>
  </si>
  <si>
    <t>FUCIDIN</t>
  </si>
  <si>
    <t>CRM 1X15GM 2%</t>
  </si>
  <si>
    <t>UNG 1X15GM 2%</t>
  </si>
  <si>
    <t>FUCIDIN H</t>
  </si>
  <si>
    <t>DRM CRM 1X15GM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</si>
  <si>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</si>
  <si>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</si>
  <si>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</si>
  <si>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</si>
  <si>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</si>
  <si>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</si>
  <si>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</si>
  <si>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</si>
  <si>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MAXIPIME 1GM</t>
  </si>
  <si>
    <t>INJ SIC 1X1GM</t>
  </si>
  <si>
    <t>METRONIDAZOL 500MG BRAUN</t>
  </si>
  <si>
    <t>INJ 10X100ML(LDPE)</t>
  </si>
  <si>
    <t>METRONIDAZOLE 0.5% POLFA</t>
  </si>
  <si>
    <t>INJ 1X100ML 5MG/1ML</t>
  </si>
  <si>
    <t>OFLOXIN INF</t>
  </si>
  <si>
    <t>INF SOL 10X100ML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</si>
  <si>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</si>
  <si>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</si>
  <si>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</si>
  <si>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</si>
  <si>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</si>
  <si>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</si>
  <si>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TARGOCID 400MG</t>
  </si>
  <si>
    <t>INJ SIC 1X400MG+SOL</t>
  </si>
  <si>
    <t>TIENAM 500 MG/500 MG I.V.</t>
  </si>
  <si>
    <t>INF PLV SOL 1X10LAH/20ML</t>
  </si>
  <si>
    <t>TOBREX</t>
  </si>
  <si>
    <t>3MG/G OPH UNG 3,5G</t>
  </si>
  <si>
    <t>GTT OPH 5ML 3MG/1ML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</si>
  <si>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</si>
  <si>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</si>
  <si>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</si>
  <si>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</si>
  <si>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</si>
  <si>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</si>
  <si>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</si>
  <si>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</si>
  <si>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léky - antimykotika (LEK)</t>
  </si>
  <si>
    <t>CLOTRIMAZOL AL 1%</t>
  </si>
  <si>
    <t>CRM 1X50GM 1%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</si>
  <si>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</si>
  <si>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</si>
  <si>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</si>
  <si>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</si>
  <si>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</si>
  <si>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</si>
  <si>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10MG/G DRM PST 1X30G</t>
  </si>
  <si>
    <t>IMAZOL PLUS</t>
  </si>
  <si>
    <t>DRM CRM 1X30GM</t>
  </si>
  <si>
    <t>MYCAMINE 100 MG</t>
  </si>
  <si>
    <t>INF PLV SOL 1X100MG</t>
  </si>
  <si>
    <t>MYFUNGAR</t>
  </si>
  <si>
    <t>PROKANAZOL</t>
  </si>
  <si>
    <t>POR CPS DUR28X100MG</t>
  </si>
  <si>
    <t>SPORANOX</t>
  </si>
  <si>
    <t>SOL 1X150ML/1.5GM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</si>
  <si>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</si>
  <si>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</si>
  <si>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</si>
  <si>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</si>
  <si>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</si>
  <si>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</si>
  <si>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ANALGIN</t>
  </si>
  <si>
    <t>INJ SOL 5X5ML</t>
  </si>
  <si>
    <t>ANESIA 10 MG/ML INJ/INF EML.</t>
  </si>
  <si>
    <t>INJ+INF EML 5X20ML/200MG</t>
  </si>
  <si>
    <t>INJ/INF EML 1X50ML</t>
  </si>
  <si>
    <t>ARDEAOSMOSOL MA 15</t>
  </si>
  <si>
    <t>150G/L INF SOL 10X200ML</t>
  </si>
  <si>
    <t>BENELYTE</t>
  </si>
  <si>
    <t>INF SOL 20X250ML</t>
  </si>
  <si>
    <t>BRICANYL</t>
  </si>
  <si>
    <t>INJ 10X1ML 0.5MG</t>
  </si>
  <si>
    <t>Bridion 100mg/ml inj.10x2ml/200mg</t>
  </si>
  <si>
    <t>DZ OCTENISEPT drm. sol. 250 ml</t>
  </si>
  <si>
    <t>DRM SOL 1X250ML</t>
  </si>
  <si>
    <t>EPHEDRIN BIOTIKA</t>
  </si>
  <si>
    <t>INJ SOL 10X1ML/50MG</t>
  </si>
  <si>
    <t>ESMERON INJ.SOL.10X5ML</t>
  </si>
  <si>
    <t>HYPNOMIDATE</t>
  </si>
  <si>
    <t>INJ 5X10ML/20MG</t>
  </si>
  <si>
    <t>CHIROCAINE 5 MG/ML</t>
  </si>
  <si>
    <t>INJ CNC SOL 10X10ML</t>
  </si>
  <si>
    <t>IR SOL.MORPH.CHLOR.0.1%</t>
  </si>
  <si>
    <t>IR 1 ml</t>
  </si>
  <si>
    <t>ISOLYTE  FFX - VAK</t>
  </si>
  <si>
    <t>INF SOL 10X1000ML Freeflex</t>
  </si>
  <si>
    <t>INF CNC SOL 20X20ML</t>
  </si>
  <si>
    <t>LIDOCAIN</t>
  </si>
  <si>
    <t>INJ 10X2ML 2%</t>
  </si>
  <si>
    <t>MARCAINE SPINAL O.5%</t>
  </si>
  <si>
    <t>INJ 5X4ML 5MG/ML</t>
  </si>
  <si>
    <t>MARCAINE SPINAL O.5% HEAVY</t>
  </si>
  <si>
    <t>INJ 5X4ML/20MG</t>
  </si>
  <si>
    <t>MIVACRON</t>
  </si>
  <si>
    <t>2MG/ML INJ SOL 5X10ML</t>
  </si>
  <si>
    <t>INJ 10X1ML/10MG</t>
  </si>
  <si>
    <t>NALOXONE POLFA</t>
  </si>
  <si>
    <t>INJ 10X1ML/0.4MG</t>
  </si>
  <si>
    <t>NASIVIN 0,05%</t>
  </si>
  <si>
    <t>NAS GTT SOL 10ML</t>
  </si>
  <si>
    <t>INJ SOL 5X2.5ML/5MG</t>
  </si>
  <si>
    <t>NORADRENALIN LECIVA</t>
  </si>
  <si>
    <t>ONDANSETRON B. BRAUN 2 MG/ML</t>
  </si>
  <si>
    <t>INJ SOL 20X4ML/8MG LDPE</t>
  </si>
  <si>
    <t>OPHTHALMO-AZULEN</t>
  </si>
  <si>
    <t>PARACETAMOL KABI 10 MG/ML</t>
  </si>
  <si>
    <t>INF SOL 10X50ML/500MG</t>
  </si>
  <si>
    <t>PERLINGANIT ROZTOK</t>
  </si>
  <si>
    <t>INF SOL10X10ML AMP</t>
  </si>
  <si>
    <t>RAPIFEN</t>
  </si>
  <si>
    <t>INJ 5X2ML</t>
  </si>
  <si>
    <t>REMIFENTANIL B. BRAUN 1 MG</t>
  </si>
  <si>
    <t>INJ+INF PLV CSL 5X1MG</t>
  </si>
  <si>
    <t>RINGERUV ROZTOK BRAUN</t>
  </si>
  <si>
    <t>INF 10X500ML(LDPE)</t>
  </si>
  <si>
    <t>ROCURONIUM B. BRAUN 10 MG/ML</t>
  </si>
  <si>
    <t xml:space="preserve">INJ+INF SOL 10X5ML </t>
  </si>
  <si>
    <t>SANORIN</t>
  </si>
  <si>
    <t>LIQ 10ML 0.05%</t>
  </si>
  <si>
    <t>SEVOFLURANE BAXTER 100 %</t>
  </si>
  <si>
    <t>INH LIQ VAP 1X250ML</t>
  </si>
  <si>
    <t xml:space="preserve">SUFENTANIL TORREX 5 MCG/ML </t>
  </si>
  <si>
    <t>INJ SOL 5X2ML/10RG</t>
  </si>
  <si>
    <t>SUPRANE</t>
  </si>
  <si>
    <t>INH LIQ VAP 1X240ML</t>
  </si>
  <si>
    <t>THIOPENTAL VALEANT 10x0,5g</t>
  </si>
  <si>
    <t>TRACRIUM 50</t>
  </si>
  <si>
    <t>INJ 5X5ML/50MG</t>
  </si>
  <si>
    <t>VOLULYTE 6%</t>
  </si>
  <si>
    <t>VOLUVEN  6%</t>
  </si>
  <si>
    <t>INF SOL 20X500MLVAK+P</t>
  </si>
  <si>
    <t>TETRASPAN 10%</t>
  </si>
  <si>
    <t>TRALGIT 50 INJ</t>
  </si>
  <si>
    <t>INJ SOL 5X1ML/50MG</t>
  </si>
  <si>
    <t>INF CNC SOL 5X2ML</t>
  </si>
  <si>
    <t>EMLA KREM 5%</t>
  </si>
  <si>
    <t>CHLORID SODNÝ 0,9% BRAUN</t>
  </si>
  <si>
    <t>INF SOL 20X100MLPELAH</t>
  </si>
  <si>
    <t>INF SOL 10X250MLPELAH</t>
  </si>
  <si>
    <t>NASIVIN 0,01%</t>
  </si>
  <si>
    <t>NAS GTT SOL 1X5ML</t>
  </si>
  <si>
    <t>NASIVIN Sensitive 0,01%</t>
  </si>
  <si>
    <t>nas.gtt.sol.1x5ml</t>
  </si>
  <si>
    <t>NASIVIN Sensitive 0,025%</t>
  </si>
  <si>
    <t>nas.spr.sol.1x10ml</t>
  </si>
  <si>
    <t>NUROFEN ČÍPKY PRO DĚTI 125 MG</t>
  </si>
  <si>
    <t>RCT SUP 10X125MG</t>
  </si>
  <si>
    <t>PARALEN PRO INFANTIBUS</t>
  </si>
  <si>
    <t>SUP 5X100MG</t>
  </si>
  <si>
    <t>PLASMALYTE ROZTOK S GLUKOZOU 5%</t>
  </si>
  <si>
    <t>INF SOL 20x500 ml</t>
  </si>
  <si>
    <t>PROPOFOL-LIPURO 1% (10MG/ML) 5X20ML</t>
  </si>
  <si>
    <t xml:space="preserve">INJ+INF EML 5X20ML/200MG </t>
  </si>
  <si>
    <t xml:space="preserve">SEVORANE 100% </t>
  </si>
  <si>
    <t>INH SOL 1X250ML</t>
  </si>
  <si>
    <t>TRALGIT 100 INJ</t>
  </si>
  <si>
    <t>INJ SOL 5X2ML/100MG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</si>
  <si>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</si>
  <si>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</si>
  <si>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</si>
  <si>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</si>
  <si>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</si>
  <si>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</si>
  <si>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A02BC02 - PANTOPRAZOL</t>
  </si>
  <si>
    <t>A04AA01 - ONDANSETRON</t>
  </si>
  <si>
    <t>A07DA - ANTIPROPULZIVA</t>
  </si>
  <si>
    <t>B01AB06 - NADROPARIN</t>
  </si>
  <si>
    <t>C01BD01 - AMIODARON</t>
  </si>
  <si>
    <t>C02AC05 - MOXONIDIN</t>
  </si>
  <si>
    <t>C03CA01 - FUROSEMID</t>
  </si>
  <si>
    <t>C05BA01 - ORGANO-HEPARINOID</t>
  </si>
  <si>
    <t>C07AB02 - METOPROLOL</t>
  </si>
  <si>
    <t>C07AB07 - BISOPROLOL</t>
  </si>
  <si>
    <t>C08DA01 - VERAPAMIL</t>
  </si>
  <si>
    <t>C09BA04 - PERINDOPRIL A DIURETIKA</t>
  </si>
  <si>
    <t>C09BB04 - PERINDOPRIL A AMLODIPIN</t>
  </si>
  <si>
    <t>C10AA01 - SIMVASTATIN</t>
  </si>
  <si>
    <t>C10AX09 - EZETIMIB</t>
  </si>
  <si>
    <t>H01CB02 - OKTREOTID</t>
  </si>
  <si>
    <t>H02AB04 - METHYLPREDNISOLON</t>
  </si>
  <si>
    <t>J01AA12 - TIGECYKLIN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</si>
  <si>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</si>
  <si>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</si>
  <si>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</si>
  <si>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</si>
  <si>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</si>
  <si>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</si>
  <si>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</si>
  <si>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</si>
  <si>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</si>
  <si>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</si>
  <si>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</si>
  <si>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</si>
  <si>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J05AB06 - GANCIKLOVIR</t>
  </si>
  <si>
    <t>L03AA02 - FILGRASTIM</t>
  </si>
  <si>
    <t>L04AX01 - AZATHIOPRIN</t>
  </si>
  <si>
    <t>M01AX17 - NIMESULID</t>
  </si>
  <si>
    <t>M03AC04 - ATRAKURIUM</t>
  </si>
  <si>
    <t>M03AC09 - ROKURONIUM-BROMID</t>
  </si>
  <si>
    <t>M03AC11 - CISATRAKURIUM</t>
  </si>
  <si>
    <t>M04AA01 - ALOPURINOL</t>
  </si>
  <si>
    <t>N01AB08 - SEVOFLURAN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</si>
  <si>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</si>
  <si>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</si>
  <si>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</si>
  <si>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</si>
  <si>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</si>
  <si>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</si>
  <si>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</si>
  <si>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N04BB01 - AMANTADIN</t>
  </si>
  <si>
    <t>N04BC05 - PRAMIPEXOL</t>
  </si>
  <si>
    <t>N05BA12 - ALPRAZOLAM</t>
  </si>
  <si>
    <t>N05CD08 - MIDAZOLAM</t>
  </si>
  <si>
    <t>N05CF02 - ZOLPIDEM</t>
  </si>
  <si>
    <t>N06AB04 - CITALOPRAM</t>
  </si>
  <si>
    <t>N06AB10 - ESCITALOPRAM</t>
  </si>
  <si>
    <t>N06AX11 - MIRTAZAPIN</t>
  </si>
  <si>
    <t>N06AX16 - VENLAFAXIN</t>
  </si>
  <si>
    <t>R03AC02 - SALBUTAMOL</t>
  </si>
  <si>
    <t>R06AE07 - CETIRIZIN</t>
  </si>
  <si>
    <t>R06AE09 - LEVOCETIRIZIN</t>
  </si>
  <si>
    <t>V06XX - POTRAVINY PRO ZVLÁŠTNÍ LÉKAŘSKÉ ÚČELY (PZLÚ)</t>
  </si>
  <si>
    <t>N02AJ13 - TRAMADOL A PARACETAMOL</t>
  </si>
  <si>
    <t>N01AH03 - SUFENTANIL</t>
  </si>
  <si>
    <t>J01CR02 - AMOXICILIN A  INHIBITOR BETA-LAKTAMASY</t>
  </si>
  <si>
    <t>N04BA02 - LEVODOPA A INHIBITOR DEKARBOXYLASY</t>
  </si>
  <si>
    <t>J05AP01 - RIBAVIRIN</t>
  </si>
  <si>
    <t>A06AD11 - LAKTULOSA</t>
  </si>
  <si>
    <t>A10AB05 - INSULIN ASPART</t>
  </si>
  <si>
    <t>J01CR05 - PIPERACILIN A  INHIBITOR BETA-LAKTAMASY</t>
  </si>
  <si>
    <t>H03AA01 - SODNÁ SŮL LEVOTHYROXINU</t>
  </si>
  <si>
    <t>B02BD08 - KOAGULAČNÍ FAKTOR VIIA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</si>
  <si>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</si>
  <si>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</si>
  <si>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</si>
  <si>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</si>
  <si>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</si>
  <si>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</si>
  <si>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</si>
  <si>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NOVALGIN INJEKCE</t>
  </si>
  <si>
    <t>500MG/ML INJ SOL 10X2ML</t>
  </si>
  <si>
    <t>N05CD08</t>
  </si>
  <si>
    <t>127736</t>
  </si>
  <si>
    <t>MIDAZOLAM ACCORD</t>
  </si>
  <si>
    <t>1MG/ML INJ/INF SOL 10X5ML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</si>
  <si>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</si>
  <si>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</si>
  <si>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</si>
  <si>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</si>
  <si>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</si>
  <si>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</si>
  <si>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</si>
  <si>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</si>
  <si>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A06AD11</t>
  </si>
  <si>
    <t>215713</t>
  </si>
  <si>
    <t>667G/L POR SOL 1X200ML II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</si>
  <si>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</si>
  <si>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</si>
  <si>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</si>
  <si>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</si>
  <si>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</si>
  <si>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</si>
  <si>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</si>
  <si>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</si>
  <si>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</si>
  <si>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</si>
  <si>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B02BD08</t>
  </si>
  <si>
    <t>29449</t>
  </si>
  <si>
    <t>NOVOSEVEN</t>
  </si>
  <si>
    <t>2MG(100KIU) INJ PSO LQF 1+1X2,1ML II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</si>
  <si>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</si>
  <si>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</si>
  <si>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</si>
  <si>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</si>
  <si>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</si>
  <si>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</si>
  <si>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</si>
  <si>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</si>
  <si>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C02AC05</t>
  </si>
  <si>
    <t>16932</t>
  </si>
  <si>
    <t>MOXOSTAD</t>
  </si>
  <si>
    <t>0,4MG TBL FLM 30</t>
  </si>
  <si>
    <t>C03CA01</t>
  </si>
  <si>
    <t>214036</t>
  </si>
  <si>
    <t>56804</t>
  </si>
  <si>
    <t>40MG TBL NOB 50</t>
  </si>
  <si>
    <t>98219</t>
  </si>
  <si>
    <t>C05BA01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</si>
  <si>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</si>
  <si>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</si>
  <si>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</si>
  <si>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</si>
  <si>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</si>
  <si>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</si>
  <si>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</si>
  <si>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32225</t>
  </si>
  <si>
    <t>BETALOC ZOK</t>
  </si>
  <si>
    <t>25MG TBL PRO 28</t>
  </si>
  <si>
    <t>46980</t>
  </si>
  <si>
    <t>BETALOC SR</t>
  </si>
  <si>
    <t>200MG TBL PRO 100</t>
  </si>
  <si>
    <t>83974</t>
  </si>
  <si>
    <t>1MG/ML INJ SOL 5X5ML</t>
  </si>
  <si>
    <t>C07AB07</t>
  </si>
  <si>
    <t>158673</t>
  </si>
  <si>
    <t>BISOPROLOL MYLAN</t>
  </si>
  <si>
    <t>2,5MG TBL FLM 30</t>
  </si>
  <si>
    <t>199671</t>
  </si>
  <si>
    <t>BISOPROLOL PMCS</t>
  </si>
  <si>
    <t>2,5MG TBL NOB 30</t>
  </si>
  <si>
    <t>C08DA01</t>
  </si>
  <si>
    <t>215964</t>
  </si>
  <si>
    <t>ISOPTIN SR</t>
  </si>
  <si>
    <t>240MG TBL PRO 30</t>
  </si>
  <si>
    <t>C09BA04</t>
  </si>
  <si>
    <t>122690</t>
  </si>
  <si>
    <t>PRESTARIUM NEO COMBI</t>
  </si>
  <si>
    <t>5MG/1,25MG TBL FLM 90(3X30)</t>
  </si>
  <si>
    <t>C09BB04</t>
  </si>
  <si>
    <t>124091</t>
  </si>
  <si>
    <t>PRESTANCE</t>
  </si>
  <si>
    <t>5MG/5MG TBL NOB 90(3X30)</t>
  </si>
  <si>
    <t>187804</t>
  </si>
  <si>
    <t>TONARSSA</t>
  </si>
  <si>
    <t>8MG/5MG TBL NOB 30</t>
  </si>
  <si>
    <t>C10AA01</t>
  </si>
  <si>
    <t>144127</t>
  </si>
  <si>
    <t>SIMVASTATIN MYLAN</t>
  </si>
  <si>
    <t>20MG TBL FLM 100PVCD</t>
  </si>
  <si>
    <t>C10AX09</t>
  </si>
  <si>
    <t>47995</t>
  </si>
  <si>
    <t>EZETROL</t>
  </si>
  <si>
    <t>10MG TBL NOB 30 II</t>
  </si>
  <si>
    <t>H01CB02</t>
  </si>
  <si>
    <t>15245</t>
  </si>
  <si>
    <t>SANDOSTATIN</t>
  </si>
  <si>
    <t>0,1MG/ML INJ/INF SOL 5X1ML</t>
  </si>
  <si>
    <t>94882</t>
  </si>
  <si>
    <t>62,5MG/ML INJ PSO LQF 250MG+4ML</t>
  </si>
  <si>
    <t>9710</t>
  </si>
  <si>
    <t>62,5MG/ML INJ PSO LQF 125MG+2ML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</si>
  <si>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</si>
  <si>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</si>
  <si>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</si>
  <si>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</si>
  <si>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</si>
  <si>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</si>
  <si>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</si>
  <si>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</si>
  <si>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</si>
  <si>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</si>
  <si>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</si>
  <si>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</si>
  <si>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</si>
  <si>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</si>
  <si>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</si>
  <si>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</si>
  <si>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</si>
  <si>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</si>
  <si>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</si>
  <si>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</si>
  <si>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</si>
  <si>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</si>
  <si>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</si>
  <si>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</si>
  <si>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</si>
  <si>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</si>
  <si>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</si>
  <si>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</si>
  <si>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</si>
  <si>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</si>
  <si>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</si>
  <si>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</si>
  <si>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</si>
  <si>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</si>
  <si>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</si>
  <si>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</si>
  <si>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</si>
  <si>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</si>
  <si>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129836</t>
  </si>
  <si>
    <t>CLINDAMYCIN KABI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</si>
  <si>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</si>
  <si>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</si>
  <si>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</si>
  <si>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</si>
  <si>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</si>
  <si>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</si>
  <si>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</si>
  <si>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</si>
  <si>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</si>
  <si>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</si>
  <si>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</si>
  <si>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</si>
  <si>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</si>
  <si>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</si>
  <si>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</si>
  <si>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</si>
  <si>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</si>
  <si>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</si>
  <si>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</si>
  <si>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</si>
  <si>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</si>
  <si>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</si>
  <si>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</si>
  <si>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</si>
  <si>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202911</t>
  </si>
  <si>
    <t>DILIZOLEN</t>
  </si>
  <si>
    <t>2MG/ML INF SOL 10X300ML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</si>
  <si>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</si>
  <si>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</si>
  <si>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</si>
  <si>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</si>
  <si>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</si>
  <si>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</si>
  <si>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</si>
  <si>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</si>
  <si>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</si>
  <si>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</si>
  <si>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205772</t>
  </si>
  <si>
    <t>207309</t>
  </si>
  <si>
    <t>J05AB01</t>
  </si>
  <si>
    <t>155939</t>
  </si>
  <si>
    <t>250MG INF PLV SOL 10</t>
  </si>
  <si>
    <t>J05AB06</t>
  </si>
  <si>
    <t>16547</t>
  </si>
  <si>
    <t>500MG INF PLV CSL 1</t>
  </si>
  <si>
    <t>J05AP01</t>
  </si>
  <si>
    <t>183132</t>
  </si>
  <si>
    <t>L03AA02</t>
  </si>
  <si>
    <t>500570</t>
  </si>
  <si>
    <t>ZARZIO</t>
  </si>
  <si>
    <t>48MU/0,5ML INJ/INF SOL ISP 5X0,5ML I</t>
  </si>
  <si>
    <t>L04AX01</t>
  </si>
  <si>
    <t>164999</t>
  </si>
  <si>
    <t>M01AX17</t>
  </si>
  <si>
    <t>12892</t>
  </si>
  <si>
    <t>100MG TBL NOB 30</t>
  </si>
  <si>
    <t>M03AC11</t>
  </si>
  <si>
    <t>40362</t>
  </si>
  <si>
    <t>M04AA01</t>
  </si>
  <si>
    <t>127263</t>
  </si>
  <si>
    <t>127272</t>
  </si>
  <si>
    <t>N01AF03</t>
  </si>
  <si>
    <t>216674</t>
  </si>
  <si>
    <t>THIOPENTAL VALEANT</t>
  </si>
  <si>
    <t>1G INJ PLV SOL 10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</si>
  <si>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</si>
  <si>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</si>
  <si>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</si>
  <si>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</si>
  <si>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</si>
  <si>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</si>
  <si>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</si>
  <si>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18167</t>
  </si>
  <si>
    <t>10MG/ML INJ/INF EML 5X20ML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</si>
  <si>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</si>
  <si>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</si>
  <si>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</si>
  <si>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</si>
  <si>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</si>
  <si>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</si>
  <si>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</si>
  <si>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</si>
  <si>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N02AJ13</t>
  </si>
  <si>
    <t>201290</t>
  </si>
  <si>
    <t>MEDRACET</t>
  </si>
  <si>
    <t>37,5MG/325MG TBL NOB 30</t>
  </si>
  <si>
    <t>55823</t>
  </si>
  <si>
    <t>NOVALGIN TABLETY</t>
  </si>
  <si>
    <t>500MG TBL FLM 20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</si>
  <si>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</si>
  <si>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</si>
  <si>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</si>
  <si>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</si>
  <si>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</si>
  <si>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</si>
  <si>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</si>
  <si>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</si>
  <si>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</si>
  <si>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</si>
  <si>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</si>
  <si>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</si>
  <si>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</si>
  <si>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N03AX12</t>
  </si>
  <si>
    <t>150781</t>
  </si>
  <si>
    <t>GABANOX</t>
  </si>
  <si>
    <t>100MG CPS DUR 90</t>
  </si>
  <si>
    <t>N04BA02</t>
  </si>
  <si>
    <t>88498</t>
  </si>
  <si>
    <t>100MG/25MG TBL NOB 100</t>
  </si>
  <si>
    <t>N04BB01</t>
  </si>
  <si>
    <t>30073</t>
  </si>
  <si>
    <t>100MG TBL FLM 90</t>
  </si>
  <si>
    <t>N04BC05</t>
  </si>
  <si>
    <t>134074</t>
  </si>
  <si>
    <t>GLEPARK</t>
  </si>
  <si>
    <t>0,18MG TBL NOB 100</t>
  </si>
  <si>
    <t>N05BA12</t>
  </si>
  <si>
    <t>6618</t>
  </si>
  <si>
    <t>NEUROL 0,5</t>
  </si>
  <si>
    <t>0,5MG TBL NOB 30</t>
  </si>
  <si>
    <t>127737</t>
  </si>
  <si>
    <t>5MG/ML INJ/INF SOL 10X1ML</t>
  </si>
  <si>
    <t>184095</t>
  </si>
  <si>
    <t>5MG/ML INJ/INF SOL 10X10ML</t>
  </si>
  <si>
    <t>N05CF02</t>
  </si>
  <si>
    <t>146894</t>
  </si>
  <si>
    <t>10MG TBL FLM 20</t>
  </si>
  <si>
    <t>146899</t>
  </si>
  <si>
    <t>10MG TBL FLM 50</t>
  </si>
  <si>
    <t>N06AB04</t>
  </si>
  <si>
    <t>17431</t>
  </si>
  <si>
    <t>20MG TBL FLM 30</t>
  </si>
  <si>
    <t>N06AB10</t>
  </si>
  <si>
    <t>134508</t>
  </si>
  <si>
    <t>ELICEA</t>
  </si>
  <si>
    <t>10MG TBL FLM 98</t>
  </si>
  <si>
    <t>N06AX11</t>
  </si>
  <si>
    <t>127778</t>
  </si>
  <si>
    <t>MIRZATEN ORO TAB</t>
  </si>
  <si>
    <t>30MG POR TBL DIS 30</t>
  </si>
  <si>
    <t>N06AX16</t>
  </si>
  <si>
    <t>142083</t>
  </si>
  <si>
    <t>VENLAFAXIN MYLAN</t>
  </si>
  <si>
    <t>75MG CPS PRO 90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</si>
  <si>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</si>
  <si>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</si>
  <si>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</si>
  <si>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</si>
  <si>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</si>
  <si>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</si>
  <si>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</si>
  <si>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66030</t>
  </si>
  <si>
    <t>10MG TBL FLM 30</t>
  </si>
  <si>
    <t>R06AE09</t>
  </si>
  <si>
    <t>124343</t>
  </si>
  <si>
    <t>CEZERA</t>
  </si>
  <si>
    <t>5MG TBL FLM 30 I</t>
  </si>
  <si>
    <t>V06XX</t>
  </si>
  <si>
    <t>33420</t>
  </si>
  <si>
    <t>33423</t>
  </si>
  <si>
    <t>POR SOL 1X1000ML</t>
  </si>
  <si>
    <t>33530</t>
  </si>
  <si>
    <t>33739</t>
  </si>
  <si>
    <t>33750</t>
  </si>
  <si>
    <t>POR SOL 4X125G</t>
  </si>
  <si>
    <t>33751</t>
  </si>
  <si>
    <t>33847</t>
  </si>
  <si>
    <t>33850</t>
  </si>
  <si>
    <t>33852</t>
  </si>
  <si>
    <t>33858</t>
  </si>
  <si>
    <t>33859</t>
  </si>
  <si>
    <t>33865</t>
  </si>
  <si>
    <t>33935</t>
  </si>
  <si>
    <t>A04AA01</t>
  </si>
  <si>
    <t>187607</t>
  </si>
  <si>
    <t>ONDANSETRON B. BRAUN</t>
  </si>
  <si>
    <t>2MG/ML INJ SOL 20X4ML II</t>
  </si>
  <si>
    <t>M03AC04</t>
  </si>
  <si>
    <t>42392</t>
  </si>
  <si>
    <t>10MG/ML INJ SOL 5X5ML</t>
  </si>
  <si>
    <t>M03AC09</t>
  </si>
  <si>
    <t>124418</t>
  </si>
  <si>
    <t>ROCURONIUM B. BRAUN</t>
  </si>
  <si>
    <t>10MG/ML INJ/INF SOL 10X5ML</t>
  </si>
  <si>
    <t>125002</t>
  </si>
  <si>
    <t>ESMERON</t>
  </si>
  <si>
    <t>40361</t>
  </si>
  <si>
    <t>2MG/ML INJ SOL 5X2,5ML</t>
  </si>
  <si>
    <t>216673</t>
  </si>
  <si>
    <t>0,5G INJ PLV SOL 10</t>
  </si>
  <si>
    <t>162444</t>
  </si>
  <si>
    <t>5MCG/ML INJ SOL 5X2ML</t>
  </si>
  <si>
    <t>158667</t>
  </si>
  <si>
    <t>ANESIA</t>
  </si>
  <si>
    <t>10MG/ML INJ/INF EML 1X50ML</t>
  </si>
  <si>
    <t>187158</t>
  </si>
  <si>
    <t>200352</t>
  </si>
  <si>
    <t>CHIROCAINE</t>
  </si>
  <si>
    <t>5MG/ML INJ SOL 10X10ML I</t>
  </si>
  <si>
    <t>157871</t>
  </si>
  <si>
    <t>10MG/ML INF SOL 10X50ML</t>
  </si>
  <si>
    <t>N01AB08</t>
  </si>
  <si>
    <t>200240</t>
  </si>
  <si>
    <t>SEVORANE</t>
  </si>
  <si>
    <t>100% INH SOL 1X250ML I</t>
  </si>
  <si>
    <t>129023</t>
  </si>
  <si>
    <t>PROPOFOL-LIPURO 1 % (10MG/ML)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</si>
  <si>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</si>
  <si>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</si>
  <si>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</si>
  <si>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</si>
  <si>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</si>
  <si>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</si>
  <si>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</si>
  <si>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</si>
  <si>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</si>
  <si>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</si>
  <si>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</si>
  <si>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</si>
  <si>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</si>
  <si>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</si>
  <si>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</si>
  <si>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</si>
  <si>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</si>
  <si>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</si>
  <si>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</si>
  <si>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</si>
  <si>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</si>
  <si>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</si>
  <si>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Buvaličová Lenka</t>
  </si>
  <si>
    <t>Dopitová Petra</t>
  </si>
  <si>
    <t>Dostálová Kateřina</t>
  </si>
  <si>
    <t>Doubravská Lenka</t>
  </si>
  <si>
    <t>Frančáková Jana</t>
  </si>
  <si>
    <t>Fritscherová Šárka</t>
  </si>
  <si>
    <t>Fritschová Eva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</si>
  <si>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</si>
  <si>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</si>
  <si>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</si>
  <si>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</si>
  <si>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</si>
  <si>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</si>
  <si>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</si>
  <si>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Kirchnerová Martina</t>
  </si>
  <si>
    <t>Klementová Olga</t>
  </si>
  <si>
    <t>Koutná Jiřina</t>
  </si>
  <si>
    <t>Krch David</t>
  </si>
  <si>
    <t>Michlová Markéta</t>
  </si>
  <si>
    <t>Minarik Pavel</t>
  </si>
  <si>
    <t>Mrozek Zdenek</t>
  </si>
  <si>
    <t>Papaj Jakub</t>
  </si>
  <si>
    <t>Papajčík Branislav</t>
  </si>
  <si>
    <t>Peter Martin</t>
  </si>
  <si>
    <t>Petrová Jana</t>
  </si>
  <si>
    <t>Petrová Zbynka</t>
  </si>
  <si>
    <t>Pieran Marek</t>
  </si>
  <si>
    <t>Rešková Ivana</t>
  </si>
  <si>
    <t>Sedlák Ctirad</t>
  </si>
  <si>
    <t>Skácel Monika</t>
  </si>
  <si>
    <t>Staněk Václav</t>
  </si>
  <si>
    <t>Špaňhelová Hana</t>
  </si>
  <si>
    <t>Švec Martin</t>
  </si>
  <si>
    <t>Uher Radek</t>
  </si>
  <si>
    <t>Uvízl Radovan</t>
  </si>
  <si>
    <t>Vlček Jiří</t>
  </si>
  <si>
    <t>Vychodilová Ivana</t>
  </si>
  <si>
    <t>Zelená Barbora</t>
  </si>
  <si>
    <t>DEXAMETHASON A ANTIINFEKTIVA</t>
  </si>
  <si>
    <t>180988</t>
  </si>
  <si>
    <t>GENTADEX</t>
  </si>
  <si>
    <t>5MG/ML+1MG/ML OPH GTT SOL 1X5ML</t>
  </si>
  <si>
    <t>MOMETASON</t>
  </si>
  <si>
    <t>170760</t>
  </si>
  <si>
    <t>MOMMOX</t>
  </si>
  <si>
    <t>0,05MG/DÁV NAS SPR SUS 140DÁV</t>
  </si>
  <si>
    <t>OMEPRAZOL</t>
  </si>
  <si>
    <t>122114</t>
  </si>
  <si>
    <t>APO-OME 20</t>
  </si>
  <si>
    <t>20MG CPS ETD 100</t>
  </si>
  <si>
    <t>SODNÁ SŮL METAMIZOLU</t>
  </si>
  <si>
    <t>TRAMADOL A PARACETAMOL</t>
  </si>
  <si>
    <t>179327</t>
  </si>
  <si>
    <t>DORETA</t>
  </si>
  <si>
    <t>75MG/650MG TBL FLM 30 I</t>
  </si>
  <si>
    <t>ACEKLOFENAK</t>
  </si>
  <si>
    <t>191730</t>
  </si>
  <si>
    <t>BIOFENAC</t>
  </si>
  <si>
    <t>100MG TBL FLM 60</t>
  </si>
  <si>
    <t>ACIKLOVIR</t>
  </si>
  <si>
    <t>155936</t>
  </si>
  <si>
    <t>HERPESIN 400</t>
  </si>
  <si>
    <t>400MG TBL NOB 25</t>
  </si>
  <si>
    <t>155938</t>
  </si>
  <si>
    <t>HERPESIN 200</t>
  </si>
  <si>
    <t>200MG TBL NOB 25</t>
  </si>
  <si>
    <t>AMLODIPIN</t>
  </si>
  <si>
    <t>15378</t>
  </si>
  <si>
    <t>AGEN</t>
  </si>
  <si>
    <t>5MG TBL NOB 90</t>
  </si>
  <si>
    <t>BISOPROLOL</t>
  </si>
  <si>
    <t>218835</t>
  </si>
  <si>
    <t>CONCOR 5</t>
  </si>
  <si>
    <t>5MG TBL FLM 100</t>
  </si>
  <si>
    <t>CEFUROXIM</t>
  </si>
  <si>
    <t>169033</t>
  </si>
  <si>
    <t>XORIMAX</t>
  </si>
  <si>
    <t>500MG TBL FLM 16</t>
  </si>
  <si>
    <t>DIKLOFENAK</t>
  </si>
  <si>
    <t>119672</t>
  </si>
  <si>
    <t>DICLOFENAC DUO PHARMASWISS</t>
  </si>
  <si>
    <t>75MG CPS RDR 30 I</t>
  </si>
  <si>
    <t>DIOSMIN, KOMBINACE</t>
  </si>
  <si>
    <t>201992</t>
  </si>
  <si>
    <t>500MG TBL FLM 120</t>
  </si>
  <si>
    <t>HOŘČÍK (RŮZNÉ SOLE V KOMBINACI)</t>
  </si>
  <si>
    <t>66555</t>
  </si>
  <si>
    <t>365MG POR GRA SOL SCC 30</t>
  </si>
  <si>
    <t>CHINAPRIL A DIURETIKA</t>
  </si>
  <si>
    <t>76710</t>
  </si>
  <si>
    <t>ACCUZIDE 10</t>
  </si>
  <si>
    <t>10MG/12,5MG TBL FLM 100</t>
  </si>
  <si>
    <t>KANDESARTAN A DIURETIKA</t>
  </si>
  <si>
    <t>158993</t>
  </si>
  <si>
    <t>CANCOMBINO</t>
  </si>
  <si>
    <t>16MG/12,5MG TBL NOB 28 I</t>
  </si>
  <si>
    <t>KLARITHROMYCIN</t>
  </si>
  <si>
    <t>53853</t>
  </si>
  <si>
    <t>KLACID 500</t>
  </si>
  <si>
    <t>500MG TBL FLM 14</t>
  </si>
  <si>
    <t>LEVOCETIRIZIN</t>
  </si>
  <si>
    <t>216532</t>
  </si>
  <si>
    <t>ZENARO</t>
  </si>
  <si>
    <t>5MG TBL FLM 90 IV</t>
  </si>
  <si>
    <t>NIFUROXAZID</t>
  </si>
  <si>
    <t>214593</t>
  </si>
  <si>
    <t>ERCEFURYL 200 MG CPS.</t>
  </si>
  <si>
    <t>200MG CPS DUR 14</t>
  </si>
  <si>
    <t>NITROFURANTOIN</t>
  </si>
  <si>
    <t>207280</t>
  </si>
  <si>
    <t>FUROLIN</t>
  </si>
  <si>
    <t>119513</t>
  </si>
  <si>
    <t>LOSEPRAZOL</t>
  </si>
  <si>
    <t>20MG CPS ETD 98</t>
  </si>
  <si>
    <t>ROSUVASTATIN</t>
  </si>
  <si>
    <t>145558</t>
  </si>
  <si>
    <t>ROSUMOP</t>
  </si>
  <si>
    <t>10MG TBL FLM 100</t>
  </si>
  <si>
    <t>RUTOSID, KOMBINACE</t>
  </si>
  <si>
    <t>96303</t>
  </si>
  <si>
    <t>ASCORUTIN</t>
  </si>
  <si>
    <t>100MG/20MG TBL FLM 50</t>
  </si>
  <si>
    <t>SILDENAFIL</t>
  </si>
  <si>
    <t>26914</t>
  </si>
  <si>
    <t>VIAGRA</t>
  </si>
  <si>
    <t>100MG TBL FLM 12 I</t>
  </si>
  <si>
    <t>SULTAMICILIN</t>
  </si>
  <si>
    <t>17149</t>
  </si>
  <si>
    <t>375MG TBL FLM 12</t>
  </si>
  <si>
    <t>TROSPIUM</t>
  </si>
  <si>
    <t>155777</t>
  </si>
  <si>
    <t>15MG TBL FLM 100</t>
  </si>
  <si>
    <t>ZOLPIDEM</t>
  </si>
  <si>
    <t>AMOXICILIN A  INHIBITOR BETA-LAKTAMASY</t>
  </si>
  <si>
    <t>5951</t>
  </si>
  <si>
    <t>875MG/125MG TBL FLM 14</t>
  </si>
  <si>
    <t>AZITHROMYCIN</t>
  </si>
  <si>
    <t>45011</t>
  </si>
  <si>
    <t>500MG TBL FLM 6</t>
  </si>
  <si>
    <t>CITALOPRAM</t>
  </si>
  <si>
    <t>94948</t>
  </si>
  <si>
    <t>20MG TBL FLM 28</t>
  </si>
  <si>
    <t>132908</t>
  </si>
  <si>
    <t>DOSULEPIN</t>
  </si>
  <si>
    <t>4207</t>
  </si>
  <si>
    <t>PROTHIADEN</t>
  </si>
  <si>
    <t>25MG TBL OBD 30</t>
  </si>
  <si>
    <t>FLUKONAZOL</t>
  </si>
  <si>
    <t>47439</t>
  </si>
  <si>
    <t>MYCOMAX</t>
  </si>
  <si>
    <t>150MG CPS DUR 3 I</t>
  </si>
  <si>
    <t>GABAPENTIN</t>
  </si>
  <si>
    <t>84400</t>
  </si>
  <si>
    <t>NEURONTIN</t>
  </si>
  <si>
    <t>300MG CPS DUR 100</t>
  </si>
  <si>
    <t>CHLORID DRASELNÝ</t>
  </si>
  <si>
    <t>17189</t>
  </si>
  <si>
    <t>500MG TBL ENT 100</t>
  </si>
  <si>
    <t>CHOLEKALCIFEROL</t>
  </si>
  <si>
    <t>12023</t>
  </si>
  <si>
    <t>0,5MG/ML POR GTT SOL 1X10ML</t>
  </si>
  <si>
    <t>KETOPROFEN</t>
  </si>
  <si>
    <t>76653</t>
  </si>
  <si>
    <t>KETONAL FORTE</t>
  </si>
  <si>
    <t>100MG TBL FLM 20</t>
  </si>
  <si>
    <t>76654</t>
  </si>
  <si>
    <t>KETONAL RETARD</t>
  </si>
  <si>
    <t>150MG TBL PRO 20</t>
  </si>
  <si>
    <t>53190</t>
  </si>
  <si>
    <t>KLACID SR</t>
  </si>
  <si>
    <t>500MG TBL RET 14</t>
  </si>
  <si>
    <t>216185</t>
  </si>
  <si>
    <t>500MG TBL RET 7</t>
  </si>
  <si>
    <t>KODEIN</t>
  </si>
  <si>
    <t>56993</t>
  </si>
  <si>
    <t>CODEIN SLOVAKOFARMA</t>
  </si>
  <si>
    <t>30MG TBL NOB 10</t>
  </si>
  <si>
    <t>LOSARTAN</t>
  </si>
  <si>
    <t>199064</t>
  </si>
  <si>
    <t>LOSARTAN JS PARTNER</t>
  </si>
  <si>
    <t>50MG TBL FLM 28</t>
  </si>
  <si>
    <t>MEFENOXALON</t>
  </si>
  <si>
    <t>85656</t>
  </si>
  <si>
    <t>DORSIFLEX</t>
  </si>
  <si>
    <t>NIMESULID</t>
  </si>
  <si>
    <t>12891</t>
  </si>
  <si>
    <t>100MG TBL NOB 15</t>
  </si>
  <si>
    <t>OLOPATADIN</t>
  </si>
  <si>
    <t>27557</t>
  </si>
  <si>
    <t>OPATANOL</t>
  </si>
  <si>
    <t>1MG/ML OPH GTT SOL 1X5ML</t>
  </si>
  <si>
    <t>25365</t>
  </si>
  <si>
    <t>20MG CPS ETD 28</t>
  </si>
  <si>
    <t>215606</t>
  </si>
  <si>
    <t>20MG CPS ETD 90</t>
  </si>
  <si>
    <t>PANTOPRAZOL</t>
  </si>
  <si>
    <t>119688</t>
  </si>
  <si>
    <t>180698</t>
  </si>
  <si>
    <t>40MG TBL ENT 90</t>
  </si>
  <si>
    <t>PITOFENON A ANALGETIKA</t>
  </si>
  <si>
    <t>176954</t>
  </si>
  <si>
    <t>500MG/ML+5MG/ML POR GTT SOL 1X50ML</t>
  </si>
  <si>
    <t>PREDNISON</t>
  </si>
  <si>
    <t>2963</t>
  </si>
  <si>
    <t>PREDNISON 20 LÉČIVA</t>
  </si>
  <si>
    <t>20MG TBL NOB 20</t>
  </si>
  <si>
    <t>148072</t>
  </si>
  <si>
    <t>ROSUCARD</t>
  </si>
  <si>
    <t>SULFAMETHOXAZOL A TRIMETHOPRIM</t>
  </si>
  <si>
    <t>3377</t>
  </si>
  <si>
    <t>BISEPTOL</t>
  </si>
  <si>
    <t>400MG/80MG TBL NOB 20</t>
  </si>
  <si>
    <t>SUMATRIPTAN</t>
  </si>
  <si>
    <t>119115</t>
  </si>
  <si>
    <t>SUMATRIPTAN ACTAVIS</t>
  </si>
  <si>
    <t>50MG TBL OBD 6 I</t>
  </si>
  <si>
    <t>TOBRAMYCIN</t>
  </si>
  <si>
    <t>225175</t>
  </si>
  <si>
    <t>3MG/ML OPH GTT SOL 1X5ML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</si>
  <si>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</si>
  <si>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</si>
  <si>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</si>
  <si>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</si>
  <si>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</si>
  <si>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166759</t>
  </si>
  <si>
    <t>KINITO</t>
  </si>
  <si>
    <t>50MG TBL FLM 40</t>
  </si>
  <si>
    <t>166760</t>
  </si>
  <si>
    <t>179333</t>
  </si>
  <si>
    <t>75MG/650MG TBL FLM 90 I</t>
  </si>
  <si>
    <t>132654</t>
  </si>
  <si>
    <t>HYDROKORTISON-BUTYRÁT</t>
  </si>
  <si>
    <t>62047</t>
  </si>
  <si>
    <t>LOCOID LIPOCREAM 0,1%</t>
  </si>
  <si>
    <t>1MG/G CRM 30G</t>
  </si>
  <si>
    <t>HYDROXYZIN</t>
  </si>
  <si>
    <t>85060</t>
  </si>
  <si>
    <t>ATARAX</t>
  </si>
  <si>
    <t>25MG TBL FLM 25</t>
  </si>
  <si>
    <t>MĚKKÝ PARAFIN A TUKOVÉ PRODUKTY</t>
  </si>
  <si>
    <t>100273</t>
  </si>
  <si>
    <t>LIPOBASE</t>
  </si>
  <si>
    <t>CRM 100G</t>
  </si>
  <si>
    <t>115317</t>
  </si>
  <si>
    <t>MOČOVINA</t>
  </si>
  <si>
    <t>16462</t>
  </si>
  <si>
    <t>EXCIPIAL U LIPOLOTIO</t>
  </si>
  <si>
    <t>40MG/ML DRM EML 200ML</t>
  </si>
  <si>
    <t>CIPROFLOXACIN</t>
  </si>
  <si>
    <t>15658</t>
  </si>
  <si>
    <t>CIPLOX</t>
  </si>
  <si>
    <t>500MG TBL FLM 10</t>
  </si>
  <si>
    <t>14075</t>
  </si>
  <si>
    <t>500MG TBL FLM 60</t>
  </si>
  <si>
    <t>ISOSORBID-MONONITRÁT</t>
  </si>
  <si>
    <t>21794</t>
  </si>
  <si>
    <t>MONOTAB SR</t>
  </si>
  <si>
    <t>100MG TBL PRO 50(5X10)</t>
  </si>
  <si>
    <t>25366</t>
  </si>
  <si>
    <t>THEOFYLIN</t>
  </si>
  <si>
    <t>92644</t>
  </si>
  <si>
    <t>AFONILUM SR</t>
  </si>
  <si>
    <t>125MG CPS PRO 50</t>
  </si>
  <si>
    <t>225850</t>
  </si>
  <si>
    <t>BROMAZEPAM</t>
  </si>
  <si>
    <t>88217</t>
  </si>
  <si>
    <t>1,5MG TBL NOB 30</t>
  </si>
  <si>
    <t>DIHYDROKODEIN</t>
  </si>
  <si>
    <t>41822</t>
  </si>
  <si>
    <t>DHC CONTINUS</t>
  </si>
  <si>
    <t>120MG TBL RET 60</t>
  </si>
  <si>
    <t>124346</t>
  </si>
  <si>
    <t>5MG TBL FLM 90 I</t>
  </si>
  <si>
    <t>ACEBUTOLOL</t>
  </si>
  <si>
    <t>80058</t>
  </si>
  <si>
    <t>SECTRAL</t>
  </si>
  <si>
    <t>400MG TBL FLM 30</t>
  </si>
  <si>
    <t>ATORVASTATIN</t>
  </si>
  <si>
    <t>148309</t>
  </si>
  <si>
    <t>TULIP</t>
  </si>
  <si>
    <t>40MG TBL FLM 90</t>
  </si>
  <si>
    <t>50309</t>
  </si>
  <si>
    <t>10MG TBL FLM 30X1</t>
  </si>
  <si>
    <t>153973</t>
  </si>
  <si>
    <t>AZITROMYCIN MYLAN</t>
  </si>
  <si>
    <t>HYDROCHLOROTHIAZID A KALIUM ŠETŘÍCÍ DIURETIKA</t>
  </si>
  <si>
    <t>94804</t>
  </si>
  <si>
    <t>5MG/50MG TBL NOB 30</t>
  </si>
  <si>
    <t>METOPROLOL</t>
  </si>
  <si>
    <t>132559</t>
  </si>
  <si>
    <t>12894</t>
  </si>
  <si>
    <t>100MG POR GRA SUS 15 I</t>
  </si>
  <si>
    <t>RAMIPRIL</t>
  </si>
  <si>
    <t>224744</t>
  </si>
  <si>
    <t>RAMIPRIL ACTAVIS</t>
  </si>
  <si>
    <t>10MG TBL NOB 90</t>
  </si>
  <si>
    <t>APIXABAN</t>
  </si>
  <si>
    <t>193745</t>
  </si>
  <si>
    <t>ELIQUIS</t>
  </si>
  <si>
    <t>5MG TBL FLM 60</t>
  </si>
  <si>
    <t>ALPRAZOLAM</t>
  </si>
  <si>
    <t>90959</t>
  </si>
  <si>
    <t>XANAX</t>
  </si>
  <si>
    <t>ESCITALOPRAM</t>
  </si>
  <si>
    <t>134513</t>
  </si>
  <si>
    <t>JINÁ ANTIINFEKTIVA</t>
  </si>
  <si>
    <t>876</t>
  </si>
  <si>
    <t>1MG/G OPH UNG 5G</t>
  </si>
  <si>
    <t>KLOTRIMAZOL</t>
  </si>
  <si>
    <t>65484</t>
  </si>
  <si>
    <t>0,01G/G CRM 20G</t>
  </si>
  <si>
    <t>OSELTAMIVIR</t>
  </si>
  <si>
    <t>27698</t>
  </si>
  <si>
    <t>TAMIFLU</t>
  </si>
  <si>
    <t>75MG CPS DUR 10</t>
  </si>
  <si>
    <t>PIRACETAM</t>
  </si>
  <si>
    <t>56779</t>
  </si>
  <si>
    <t>GERATAM</t>
  </si>
  <si>
    <t>800MG TBL FLM 60</t>
  </si>
  <si>
    <t>LANSOPRAZOL</t>
  </si>
  <si>
    <t>106344</t>
  </si>
  <si>
    <t>LANZUL</t>
  </si>
  <si>
    <t>15MG CPS ETD 28</t>
  </si>
  <si>
    <t>LINAGLIPTIN</t>
  </si>
  <si>
    <t>168451</t>
  </si>
  <si>
    <t>TRAJENTA</t>
  </si>
  <si>
    <t>5MG TBL FLM 90X1</t>
  </si>
  <si>
    <t>173892</t>
  </si>
  <si>
    <t>ROSUVASTATIN ACCORD</t>
  </si>
  <si>
    <t>INSULIN GLARGIN</t>
  </si>
  <si>
    <t>210402</t>
  </si>
  <si>
    <t>TOUJEO</t>
  </si>
  <si>
    <t>300U/ML INJ SOL 3X1,5ML</t>
  </si>
  <si>
    <t>LIDSKÝ INSULIN</t>
  </si>
  <si>
    <t>26486</t>
  </si>
  <si>
    <t>ACTRAPID PENFILL</t>
  </si>
  <si>
    <t>100IU/ML INJ SOL 5X3ML</t>
  </si>
  <si>
    <t>ERDOSTEIN</t>
  </si>
  <si>
    <t>199680</t>
  </si>
  <si>
    <t>ERDOMED</t>
  </si>
  <si>
    <t>300MG CPS DUR 60</t>
  </si>
  <si>
    <t>CHONDROITIN-SULFÁT</t>
  </si>
  <si>
    <t>14821</t>
  </si>
  <si>
    <t>CONDROSULF</t>
  </si>
  <si>
    <t>800MG TBL FLM 30</t>
  </si>
  <si>
    <t>14823</t>
  </si>
  <si>
    <t>800MG POR GRA SOL 30</t>
  </si>
  <si>
    <t>14817</t>
  </si>
  <si>
    <t>400MG CPS DUR 60</t>
  </si>
  <si>
    <t>IBUPROFEN</t>
  </si>
  <si>
    <t>125526</t>
  </si>
  <si>
    <t>APO-IBUPROFEN</t>
  </si>
  <si>
    <t>400MG TBL FLM 100</t>
  </si>
  <si>
    <t>64865</t>
  </si>
  <si>
    <t>PIRACETAM AL 1200</t>
  </si>
  <si>
    <t>1200MG TBL FLM 60</t>
  </si>
  <si>
    <t>SILIKONY</t>
  </si>
  <si>
    <t>57585</t>
  </si>
  <si>
    <t>40MG CPS MOL 100</t>
  </si>
  <si>
    <t>TRAZODON</t>
  </si>
  <si>
    <t>188157</t>
  </si>
  <si>
    <t>TRITTICO PROLONG</t>
  </si>
  <si>
    <t>150MG TBL PRO 14</t>
  </si>
  <si>
    <t>TAMSULOSIN A SOLIFENACIN</t>
  </si>
  <si>
    <t>197787</t>
  </si>
  <si>
    <t>URIZIA</t>
  </si>
  <si>
    <t>6MG/0,4MG TBL RET 100</t>
  </si>
  <si>
    <t>MULTIENZYMOVÉ PŘÍPRAVKY (LIPASA, PROTEASA APOD.)</t>
  </si>
  <si>
    <t>200305</t>
  </si>
  <si>
    <t>KREON 10 000</t>
  </si>
  <si>
    <t>10000U CPS ETD 50</t>
  </si>
  <si>
    <t>CETIRIZIN</t>
  </si>
  <si>
    <t>5496</t>
  </si>
  <si>
    <t>10MG TBL FLM 60</t>
  </si>
  <si>
    <t>91788</t>
  </si>
  <si>
    <t>NEUROL 0,25</t>
  </si>
  <si>
    <t>0,25MG TBL NOB 30</t>
  </si>
  <si>
    <t>18547</t>
  </si>
  <si>
    <t>DESLORATADIN</t>
  </si>
  <si>
    <t>168836</t>
  </si>
  <si>
    <t>DASSELTA</t>
  </si>
  <si>
    <t>5MG TBL FLM 30</t>
  </si>
  <si>
    <t>NADROPARIN</t>
  </si>
  <si>
    <t>59806</t>
  </si>
  <si>
    <t>FRAXIPARINE FORTE</t>
  </si>
  <si>
    <t>19000IU/ML INJ SOL ISP 10X0,6ML</t>
  </si>
  <si>
    <t>195013</t>
  </si>
  <si>
    <t>ALERPALUX</t>
  </si>
  <si>
    <t>109415</t>
  </si>
  <si>
    <t>NOLPAZA</t>
  </si>
  <si>
    <t>40MG TBL ENT 84</t>
  </si>
  <si>
    <t>162079</t>
  </si>
  <si>
    <t>20MG TBL ENT 98</t>
  </si>
  <si>
    <t>SODNÁ SŮL LEVOTHYROXINU</t>
  </si>
  <si>
    <t>46692</t>
  </si>
  <si>
    <t>75MCG TBL NOB 100 II</t>
  </si>
  <si>
    <t>DROSPIRENON A ETHINYLESTRADIOL</t>
  </si>
  <si>
    <t>181993</t>
  </si>
  <si>
    <t>YOSEFINNE</t>
  </si>
  <si>
    <t>0,02MG/3MG TBL FLM 3X28 (24+4)</t>
  </si>
  <si>
    <t>216199</t>
  </si>
  <si>
    <t>KLACID</t>
  </si>
  <si>
    <t>89996</t>
  </si>
  <si>
    <t>LINOLA FETT ÖLBAD</t>
  </si>
  <si>
    <t>ADT BAL 1X200ML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</si>
  <si>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</si>
  <si>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</si>
  <si>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</si>
  <si>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</si>
  <si>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</si>
  <si>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</si>
  <si>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</si>
  <si>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EPINEFRIN</t>
  </si>
  <si>
    <t>215121</t>
  </si>
  <si>
    <t>EMERADE</t>
  </si>
  <si>
    <t>150MCG INJ SOL PEP 1X0,15ML</t>
  </si>
  <si>
    <t>155859</t>
  </si>
  <si>
    <t>SUMAMED</t>
  </si>
  <si>
    <t>BETAXOLOL</t>
  </si>
  <si>
    <t>49909</t>
  </si>
  <si>
    <t>LOKREN</t>
  </si>
  <si>
    <t>49910</t>
  </si>
  <si>
    <t>20MG TBL FLM 98</t>
  </si>
  <si>
    <t>47740</t>
  </si>
  <si>
    <t>RIVOCOR 5</t>
  </si>
  <si>
    <t>58654</t>
  </si>
  <si>
    <t>CLOTRIMAZOL AL 200</t>
  </si>
  <si>
    <t>200MG VAG TBL 3</t>
  </si>
  <si>
    <t>86264</t>
  </si>
  <si>
    <t>KODEIN A PARACETAMOL</t>
  </si>
  <si>
    <t>87906</t>
  </si>
  <si>
    <t>KORYLAN</t>
  </si>
  <si>
    <t>325MG/28,73MG TBL NOB 10</t>
  </si>
  <si>
    <t>97186</t>
  </si>
  <si>
    <t>100MCG TBL NOB 100 I</t>
  </si>
  <si>
    <t>OFLOXACIN</t>
  </si>
  <si>
    <t>55636</t>
  </si>
  <si>
    <t>OFLOXIN 200</t>
  </si>
  <si>
    <t>200MG TBL FLM 10</t>
  </si>
  <si>
    <t>JINÁ ANTIBIOTIKA PRO LOKÁLNÍ APLIKACI</t>
  </si>
  <si>
    <t>1066</t>
  </si>
  <si>
    <t>250IU/G+5,2MG/G UNG 10G</t>
  </si>
  <si>
    <t>132872</t>
  </si>
  <si>
    <t>37,5MG/325MG TBL FLM 30</t>
  </si>
  <si>
    <t>147466</t>
  </si>
  <si>
    <t>137MCG TBL NOB 100 II</t>
  </si>
  <si>
    <t>169567</t>
  </si>
  <si>
    <t>DIKY 4%</t>
  </si>
  <si>
    <t>40MG/G DRM SPR SOL 25G</t>
  </si>
  <si>
    <t>215978</t>
  </si>
  <si>
    <t>KYSELINA ACETYLSALICYLOVÁ</t>
  </si>
  <si>
    <t>188850</t>
  </si>
  <si>
    <t>STACYL</t>
  </si>
  <si>
    <t>100MG TBL ENT 100 I</t>
  </si>
  <si>
    <t>SALBUTAMOL</t>
  </si>
  <si>
    <t>DOXYCYKLIN</t>
  </si>
  <si>
    <t>12738</t>
  </si>
  <si>
    <t>DOXYHEXAL</t>
  </si>
  <si>
    <t>200MG TBL NOB 20</t>
  </si>
  <si>
    <t>50335</t>
  </si>
  <si>
    <t>500MG/ML+5MG/ML POR GTT SOL 1X25ML</t>
  </si>
  <si>
    <t>201609</t>
  </si>
  <si>
    <t>AMOXICILIN</t>
  </si>
  <si>
    <t>32557</t>
  </si>
  <si>
    <t>OSPAMOX</t>
  </si>
  <si>
    <t>18523</t>
  </si>
  <si>
    <t>250MG TBL FLM 10</t>
  </si>
  <si>
    <t>28837</t>
  </si>
  <si>
    <t>AERIUS</t>
  </si>
  <si>
    <t>0,5MG/ML POR SOL 60ML+LŽIČKA</t>
  </si>
  <si>
    <t>2546</t>
  </si>
  <si>
    <t>2547</t>
  </si>
  <si>
    <t>87076</t>
  </si>
  <si>
    <t>300MG CPS DUR 20</t>
  </si>
  <si>
    <t>201970</t>
  </si>
  <si>
    <t>PAMYCON NA PŘÍPRAVU KAPEK</t>
  </si>
  <si>
    <t>33000IU/2500IU DRM PLV SOL 1</t>
  </si>
  <si>
    <t>KANAMYCIN</t>
  </si>
  <si>
    <t>163346</t>
  </si>
  <si>
    <t>KANAMYCIN-POS</t>
  </si>
  <si>
    <t>6,2MG/ML OPH GTT SOL 5ML</t>
  </si>
  <si>
    <t>3645</t>
  </si>
  <si>
    <t>DIMEXOL</t>
  </si>
  <si>
    <t>151301</t>
  </si>
  <si>
    <t>PANTOPRAZOL +PHARMA</t>
  </si>
  <si>
    <t>40MG TBL ENT 28</t>
  </si>
  <si>
    <t>93207</t>
  </si>
  <si>
    <t>GESTODEN A ETHINYLESTRADIOL</t>
  </si>
  <si>
    <t>6247</t>
  </si>
  <si>
    <t>LUNAFEM</t>
  </si>
  <si>
    <t>0,075MG/0,02MG TBL OBD 3X21 I</t>
  </si>
  <si>
    <t>DESOGESTREL A ETHINYLESTRADIOL</t>
  </si>
  <si>
    <t>96549</t>
  </si>
  <si>
    <t>MARVELON</t>
  </si>
  <si>
    <t>0,15MG/0,03MG TBL NOB 3X21</t>
  </si>
  <si>
    <t>32018</t>
  </si>
  <si>
    <t>IBUPROFEN AL 400</t>
  </si>
  <si>
    <t>98194</t>
  </si>
  <si>
    <t>CYCLO 3 FORT</t>
  </si>
  <si>
    <t>150MG/150MG/100MG CPS DUR 30 I</t>
  </si>
  <si>
    <t>69191</t>
  </si>
  <si>
    <t>150MCG TBL NOB 100 II</t>
  </si>
  <si>
    <t>86656</t>
  </si>
  <si>
    <t>NEUROL 1,0</t>
  </si>
  <si>
    <t>1MG TBL NOB 30</t>
  </si>
  <si>
    <t>AMITRIPTYLIN</t>
  </si>
  <si>
    <t>87167</t>
  </si>
  <si>
    <t>AMITRIPTYLIN-SLOVAKOFARMA</t>
  </si>
  <si>
    <t>25MG TBL FLM 50</t>
  </si>
  <si>
    <t>BAKLOFEN</t>
  </si>
  <si>
    <t>40274</t>
  </si>
  <si>
    <t>BACLOFEN-POLPHARMA</t>
  </si>
  <si>
    <t>10MG TBL NOB 50</t>
  </si>
  <si>
    <t>BISAKODYL</t>
  </si>
  <si>
    <t>96620</t>
  </si>
  <si>
    <t>BISACODYL-K</t>
  </si>
  <si>
    <t>5MG TBL OBD 105</t>
  </si>
  <si>
    <t>BUPRENORFIN</t>
  </si>
  <si>
    <t>42755</t>
  </si>
  <si>
    <t>TRANSTEC</t>
  </si>
  <si>
    <t>35MCG/H TDR EMP 5</t>
  </si>
  <si>
    <t>42758</t>
  </si>
  <si>
    <t>52,5MCG/H TDR EMP 5</t>
  </si>
  <si>
    <t>42761</t>
  </si>
  <si>
    <t>70MCG/H TDR EMP 5</t>
  </si>
  <si>
    <t>212275</t>
  </si>
  <si>
    <t>NOPREX</t>
  </si>
  <si>
    <t>212281</t>
  </si>
  <si>
    <t>212300</t>
  </si>
  <si>
    <t>17425</t>
  </si>
  <si>
    <t>CITALEC 10 ZENTIVA</t>
  </si>
  <si>
    <t>164751</t>
  </si>
  <si>
    <t>PRAM</t>
  </si>
  <si>
    <t>41824</t>
  </si>
  <si>
    <t>60MG TBL RET 60</t>
  </si>
  <si>
    <t>77047</t>
  </si>
  <si>
    <t>75MG TBL FLM 30</t>
  </si>
  <si>
    <t>DULOXETIN</t>
  </si>
  <si>
    <t>28389</t>
  </si>
  <si>
    <t>CYMBALTA</t>
  </si>
  <si>
    <t>60MG CPS ETD 28</t>
  </si>
  <si>
    <t>135928</t>
  </si>
  <si>
    <t>ESOPREX</t>
  </si>
  <si>
    <t>135002</t>
  </si>
  <si>
    <t>5MG TBL FLM 28</t>
  </si>
  <si>
    <t>134505</t>
  </si>
  <si>
    <t>10MG TBL FLM 56</t>
  </si>
  <si>
    <t>FENTANYL</t>
  </si>
  <si>
    <t>11955</t>
  </si>
  <si>
    <t>DUROGESIC</t>
  </si>
  <si>
    <t>12MCG/H TDR EMP 5X2,1MG</t>
  </si>
  <si>
    <t>155383</t>
  </si>
  <si>
    <t>LUNALDIN</t>
  </si>
  <si>
    <t>100MCG SLG TBL NOB 30</t>
  </si>
  <si>
    <t>46929</t>
  </si>
  <si>
    <t>100MCG/H TDR EMP 5X16,8MG</t>
  </si>
  <si>
    <t>47285</t>
  </si>
  <si>
    <t>75MCG/H TDR EMP 5X12,6MG</t>
  </si>
  <si>
    <t>59448</t>
  </si>
  <si>
    <t>25MCG/H TDR EMP 5X4,2MG</t>
  </si>
  <si>
    <t>59449</t>
  </si>
  <si>
    <t>50MCG/H TDR EMP 5X8,4MG</t>
  </si>
  <si>
    <t>124566</t>
  </si>
  <si>
    <t>DOLFORIN</t>
  </si>
  <si>
    <t>25MCG/H TDR EMP 5</t>
  </si>
  <si>
    <t>153129</t>
  </si>
  <si>
    <t>ADOLOR</t>
  </si>
  <si>
    <t>50MCG/H TDR EMP 5 I</t>
  </si>
  <si>
    <t>122593</t>
  </si>
  <si>
    <t>FENTALIS</t>
  </si>
  <si>
    <t>155389</t>
  </si>
  <si>
    <t>400MCG SLG TBL NOB 30</t>
  </si>
  <si>
    <t>122600</t>
  </si>
  <si>
    <t>50MCG/H TDR EMP 5</t>
  </si>
  <si>
    <t>122572</t>
  </si>
  <si>
    <t>100MCG/H TDR EMP 5</t>
  </si>
  <si>
    <t>122580</t>
  </si>
  <si>
    <t>75MCG/H TDR EMP 5</t>
  </si>
  <si>
    <t>40777</t>
  </si>
  <si>
    <t>600MG TBL FLM 50 I</t>
  </si>
  <si>
    <t>84398</t>
  </si>
  <si>
    <t>100MG CPS DUR 100</t>
  </si>
  <si>
    <t>84399</t>
  </si>
  <si>
    <t>300MG CPS DUR 50</t>
  </si>
  <si>
    <t>173420</t>
  </si>
  <si>
    <t>APO-GAB</t>
  </si>
  <si>
    <t>300MG CPS DUR 90</t>
  </si>
  <si>
    <t>150766</t>
  </si>
  <si>
    <t>HYDROGENOVANÉ NÁMELOVÉ ALKALOIDY</t>
  </si>
  <si>
    <t>91032</t>
  </si>
  <si>
    <t>SECATOXIN FORTE</t>
  </si>
  <si>
    <t>2,5MG/ML POR GTT SOL 25ML</t>
  </si>
  <si>
    <t>HYDROMORFON</t>
  </si>
  <si>
    <t>21592</t>
  </si>
  <si>
    <t>PALLADONE-SR</t>
  </si>
  <si>
    <t>4MG CPS PRO 60</t>
  </si>
  <si>
    <t>10848</t>
  </si>
  <si>
    <t>8MG CPS PRO 60</t>
  </si>
  <si>
    <t>21572</t>
  </si>
  <si>
    <t>24MG CPS PRO 60</t>
  </si>
  <si>
    <t>INDOMETACIN</t>
  </si>
  <si>
    <t>93724</t>
  </si>
  <si>
    <t>INDOMETACIN BERLIN-CHEMIE</t>
  </si>
  <si>
    <t>100MG SUP 10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</si>
  <si>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</si>
  <si>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</si>
  <si>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</si>
  <si>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</si>
  <si>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</si>
  <si>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</si>
  <si>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</si>
  <si>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216196</t>
  </si>
  <si>
    <t>250MG TBL FLM 14</t>
  </si>
  <si>
    <t>KLONAZEPAM</t>
  </si>
  <si>
    <t>14958</t>
  </si>
  <si>
    <t>2MG TBL NOB 30</t>
  </si>
  <si>
    <t>LIDOKAIN</t>
  </si>
  <si>
    <t>191382</t>
  </si>
  <si>
    <t>VERSATIS</t>
  </si>
  <si>
    <t>700MG EMP MED 20</t>
  </si>
  <si>
    <t>LORNOXIKAM</t>
  </si>
  <si>
    <t>119897</t>
  </si>
  <si>
    <t>XEFO RAPID</t>
  </si>
  <si>
    <t>8MG TBL FLM 10</t>
  </si>
  <si>
    <t>MELOXIKAM</t>
  </si>
  <si>
    <t>112561</t>
  </si>
  <si>
    <t>RECOXA</t>
  </si>
  <si>
    <t>15MG TBL NOB 30</t>
  </si>
  <si>
    <t>112562</t>
  </si>
  <si>
    <t>15MG TBL NOB 60</t>
  </si>
  <si>
    <t>214624</t>
  </si>
  <si>
    <t>VASOCARDIN SR 200</t>
  </si>
  <si>
    <t>MIRTAZAPIN</t>
  </si>
  <si>
    <t>146071</t>
  </si>
  <si>
    <t>MIRTAZAPIN MYLAN</t>
  </si>
  <si>
    <t>MORFIN</t>
  </si>
  <si>
    <t>164740</t>
  </si>
  <si>
    <t>VENDAL RETARD</t>
  </si>
  <si>
    <t>200MG TBL PRO 30</t>
  </si>
  <si>
    <t>41727</t>
  </si>
  <si>
    <t>SEVREDOL</t>
  </si>
  <si>
    <t>41737</t>
  </si>
  <si>
    <t>NAFTIDROFURYL</t>
  </si>
  <si>
    <t>66015</t>
  </si>
  <si>
    <t>ENELBIN 100 RETARD</t>
  </si>
  <si>
    <t>100MG TBL PRO 100</t>
  </si>
  <si>
    <t>NAPROXEN</t>
  </si>
  <si>
    <t>207253</t>
  </si>
  <si>
    <t>NALGESIN</t>
  </si>
  <si>
    <t>550MG TBL FLM 30</t>
  </si>
  <si>
    <t>12895</t>
  </si>
  <si>
    <t>100MG POR GRA SUS 30 I</t>
  </si>
  <si>
    <t>115318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</si>
  <si>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</si>
  <si>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</si>
  <si>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</si>
  <si>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</si>
  <si>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</si>
  <si>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</si>
  <si>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</si>
  <si>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</si>
  <si>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</si>
  <si>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</si>
  <si>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112298</t>
  </si>
  <si>
    <t>OXYCODON SANDOZ RETARD</t>
  </si>
  <si>
    <t>180405</t>
  </si>
  <si>
    <t>OXYCODON LANNACHER</t>
  </si>
  <si>
    <t>180349</t>
  </si>
  <si>
    <t>180367</t>
  </si>
  <si>
    <t>180386</t>
  </si>
  <si>
    <t>129790</t>
  </si>
  <si>
    <t>88708</t>
  </si>
  <si>
    <t>ALGIFEN</t>
  </si>
  <si>
    <t>500MG/5,25MG/0,1MG TBL NOB 20</t>
  </si>
  <si>
    <t>PREGABALIN</t>
  </si>
  <si>
    <t>28217</t>
  </si>
  <si>
    <t>LYRICA</t>
  </si>
  <si>
    <t>75MG CPS DUR 56</t>
  </si>
  <si>
    <t>28223</t>
  </si>
  <si>
    <t>150MG CPS DUR 56</t>
  </si>
  <si>
    <t>210544</t>
  </si>
  <si>
    <t>PREGABALIN SANDOZ</t>
  </si>
  <si>
    <t>211873</t>
  </si>
  <si>
    <t>PREGLENIX</t>
  </si>
  <si>
    <t>211881</t>
  </si>
  <si>
    <t>209682</t>
  </si>
  <si>
    <t>PREGABALIN STADA</t>
  </si>
  <si>
    <t>209684</t>
  </si>
  <si>
    <t>210568</t>
  </si>
  <si>
    <t>210546</t>
  </si>
  <si>
    <t>75MG CPS DUR 84</t>
  </si>
  <si>
    <t>210595</t>
  </si>
  <si>
    <t>300MG CPS DUR 56</t>
  </si>
  <si>
    <t>210570</t>
  </si>
  <si>
    <t>150MG CPS DUR 84</t>
  </si>
  <si>
    <t>211447</t>
  </si>
  <si>
    <t>PRELICA</t>
  </si>
  <si>
    <t>196018</t>
  </si>
  <si>
    <t>METAMIZOL STADA</t>
  </si>
  <si>
    <t>500MG/ML POR GTT SOL 1X100ML</t>
  </si>
  <si>
    <t>203954</t>
  </si>
  <si>
    <t>400MG/80MG TBL NOB 28</t>
  </si>
  <si>
    <t>14134</t>
  </si>
  <si>
    <t>ROSEMIG</t>
  </si>
  <si>
    <t>50MG TBL FLM 6 I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</si>
  <si>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</si>
  <si>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</si>
  <si>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</si>
  <si>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</si>
  <si>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</si>
  <si>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</si>
  <si>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</si>
  <si>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</si>
  <si>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</si>
  <si>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150MG TBL PRO 60</t>
  </si>
  <si>
    <t>184592</t>
  </si>
  <si>
    <t>150MG TBL PRO 60X1</t>
  </si>
  <si>
    <t>184728</t>
  </si>
  <si>
    <t>PALEXIA</t>
  </si>
  <si>
    <t>50MG TBL FLM 20</t>
  </si>
  <si>
    <t>TIZANIDIN</t>
  </si>
  <si>
    <t>16051</t>
  </si>
  <si>
    <t>SIRDALUD</t>
  </si>
  <si>
    <t>TRAMADOL</t>
  </si>
  <si>
    <t>42776</t>
  </si>
  <si>
    <t>TRALGIT SR 150</t>
  </si>
  <si>
    <t>150MG TBL PRO 30</t>
  </si>
  <si>
    <t>59672</t>
  </si>
  <si>
    <t>TRALGIT SR 100</t>
  </si>
  <si>
    <t>100MG TBL PRO 30</t>
  </si>
  <si>
    <t>54237</t>
  </si>
  <si>
    <t>TRAMUNDIN RETARD</t>
  </si>
  <si>
    <t>100MG TBL PRO 50</t>
  </si>
  <si>
    <t>104485</t>
  </si>
  <si>
    <t>MABRON RETARD</t>
  </si>
  <si>
    <t>100MG TBL PRO 60 I</t>
  </si>
  <si>
    <t>46444</t>
  </si>
  <si>
    <t>TRITTICO AC 150</t>
  </si>
  <si>
    <t>150MG TBL RET 60</t>
  </si>
  <si>
    <t>VENLAFAXIN</t>
  </si>
  <si>
    <t>115551</t>
  </si>
  <si>
    <t>75MG CPS PRO 30</t>
  </si>
  <si>
    <t>142080</t>
  </si>
  <si>
    <t>150MG CPS PRO 90</t>
  </si>
  <si>
    <t>VITAMIN B1 V KOMBINACI S VITAMINEM B6 A/NEBO B12</t>
  </si>
  <si>
    <t>42476</t>
  </si>
  <si>
    <t>MILGAMMA</t>
  </si>
  <si>
    <t>50MG/250MCG TBL OBD 50</t>
  </si>
  <si>
    <t>KYSELINA ACETYLSALICYLOVÁ, KOMBINACE KROMĚ PSYCHOLEPTIK</t>
  </si>
  <si>
    <t>9</t>
  </si>
  <si>
    <t>ACYLCOFFIN</t>
  </si>
  <si>
    <t>450MG/50MG TBL NOB 10</t>
  </si>
  <si>
    <t>PERINDOPRIL, AMLODIPIN A INDAPAMID</t>
  </si>
  <si>
    <t>206494</t>
  </si>
  <si>
    <t>TONANDA</t>
  </si>
  <si>
    <t>4MG/5MG/1,25MG TBL NOB 30</t>
  </si>
  <si>
    <t>17926</t>
  </si>
  <si>
    <t>197863</t>
  </si>
  <si>
    <t>PALGOTAL</t>
  </si>
  <si>
    <t>75MG/650MG TBL FLM 30</t>
  </si>
  <si>
    <t>209688</t>
  </si>
  <si>
    <t>DORETA PROLONG</t>
  </si>
  <si>
    <t>75MG/650MG TBL PRO 30 II</t>
  </si>
  <si>
    <t>209690</t>
  </si>
  <si>
    <t>75MG/650MG TBL PRO 60 II</t>
  </si>
  <si>
    <t>214033</t>
  </si>
  <si>
    <t>Jiný</t>
  </si>
  <si>
    <t>132871</t>
  </si>
  <si>
    <t>37,5MG/325MG TBL FLM 10</t>
  </si>
  <si>
    <t>219801</t>
  </si>
  <si>
    <t>TRAMYLPA</t>
  </si>
  <si>
    <t>37,5MG/325MG TBL FLM 30 II</t>
  </si>
  <si>
    <t>109799</t>
  </si>
  <si>
    <t>ULTRACOD</t>
  </si>
  <si>
    <t>500MG/30MG TBL NOB 30</t>
  </si>
  <si>
    <t>LAKTULOSA</t>
  </si>
  <si>
    <t>81454</t>
  </si>
  <si>
    <t>667G/L POR SOL 1X200ML HDP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</si>
  <si>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</si>
  <si>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</si>
  <si>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</si>
  <si>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</si>
  <si>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</si>
  <si>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</si>
  <si>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</si>
  <si>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</si>
  <si>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JINÉ KAPILÁRY STABILIZUJÍCÍ LÁTKY</t>
  </si>
  <si>
    <t>202701</t>
  </si>
  <si>
    <t>20MG TBL ENT 90</t>
  </si>
  <si>
    <t>225169</t>
  </si>
  <si>
    <t>191728</t>
  </si>
  <si>
    <t>100MG POR PLV SUS 20</t>
  </si>
  <si>
    <t>124572</t>
  </si>
  <si>
    <t>155385</t>
  </si>
  <si>
    <t>200MCG SLG TBL NOB 30</t>
  </si>
  <si>
    <t>153145</t>
  </si>
  <si>
    <t>100MCG/H TDR EMP 5 I</t>
  </si>
  <si>
    <t>19987</t>
  </si>
  <si>
    <t>GABAPENTIN TEVA</t>
  </si>
  <si>
    <t>163877</t>
  </si>
  <si>
    <t>NEUROTOP</t>
  </si>
  <si>
    <t>200MG TBL NOB 50</t>
  </si>
  <si>
    <t>LOSARTAN A DIURETIKA</t>
  </si>
  <si>
    <t>15317</t>
  </si>
  <si>
    <t>LOZAP H</t>
  </si>
  <si>
    <t>50MG/12,5MG TBL FLM 90</t>
  </si>
  <si>
    <t>Jiná</t>
  </si>
  <si>
    <t>0</t>
  </si>
  <si>
    <t>119899</t>
  </si>
  <si>
    <t>8MG TBL FLM 30</t>
  </si>
  <si>
    <t>26196</t>
  </si>
  <si>
    <t>225MG CPS DUR 56</t>
  </si>
  <si>
    <t>109797</t>
  </si>
  <si>
    <t>500MG/30MG TBL NOB 10</t>
  </si>
  <si>
    <t>191729</t>
  </si>
  <si>
    <t>CEFADROXIL</t>
  </si>
  <si>
    <t>44802</t>
  </si>
  <si>
    <t>BIODROXIL</t>
  </si>
  <si>
    <t>1000MG TBL FLM 12</t>
  </si>
  <si>
    <t>DEXAMETHASON</t>
  </si>
  <si>
    <t>52334</t>
  </si>
  <si>
    <t>FORTECORTIN 4</t>
  </si>
  <si>
    <t>4MG TBL NOB 20</t>
  </si>
  <si>
    <t>89024</t>
  </si>
  <si>
    <t>DICLOFENAC AL 50</t>
  </si>
  <si>
    <t>50MG TBL ENT 20</t>
  </si>
  <si>
    <t>25431</t>
  </si>
  <si>
    <t>30MG CPS ETD 7</t>
  </si>
  <si>
    <t>124569</t>
  </si>
  <si>
    <t>153121</t>
  </si>
  <si>
    <t>25MCG/H TDR EMP 5 I</t>
  </si>
  <si>
    <t>84396</t>
  </si>
  <si>
    <t>100MG CPS DUR 20</t>
  </si>
  <si>
    <t>218280</t>
  </si>
  <si>
    <t>600MG TBL FLM 60</t>
  </si>
  <si>
    <t>10843</t>
  </si>
  <si>
    <t>8MG CPS PRO 30</t>
  </si>
  <si>
    <t>21597</t>
  </si>
  <si>
    <t>4MG CPS PRO 30</t>
  </si>
  <si>
    <t>21583</t>
  </si>
  <si>
    <t>16MG CPS PRO 60</t>
  </si>
  <si>
    <t>INOSIN PRANOBEX</t>
  </si>
  <si>
    <t>107676</t>
  </si>
  <si>
    <t>ISOPRINOSINE</t>
  </si>
  <si>
    <t>500MG TBL NOB 50</t>
  </si>
  <si>
    <t>114067</t>
  </si>
  <si>
    <t>LOZAP 50 ZENTIVA</t>
  </si>
  <si>
    <t>50MG TBL FLM 90 II</t>
  </si>
  <si>
    <t>13894</t>
  </si>
  <si>
    <t>50MG TBL FLM 90 I</t>
  </si>
  <si>
    <t>164734</t>
  </si>
  <si>
    <t>30MG TBL PRO 30</t>
  </si>
  <si>
    <t>164736</t>
  </si>
  <si>
    <t>60MG TBL PRO 30</t>
  </si>
  <si>
    <t>97026</t>
  </si>
  <si>
    <t>207252</t>
  </si>
  <si>
    <t>550MG TBL FLM 20</t>
  </si>
  <si>
    <t>207251</t>
  </si>
  <si>
    <t>550MG TBL FLM 10</t>
  </si>
  <si>
    <t>112308</t>
  </si>
  <si>
    <t>PAROXETIN</t>
  </si>
  <si>
    <t>107847</t>
  </si>
  <si>
    <t>APO-PAROX</t>
  </si>
  <si>
    <t>27111</t>
  </si>
  <si>
    <t>75MG CPS DUR 112(2X56)</t>
  </si>
  <si>
    <t>211504</t>
  </si>
  <si>
    <t>PRAGIOLA</t>
  </si>
  <si>
    <t>205931</t>
  </si>
  <si>
    <t>500MG TBL NOB 20</t>
  </si>
  <si>
    <t>112004</t>
  </si>
  <si>
    <t>TRAMADOL RETARD ACTAVIS</t>
  </si>
  <si>
    <t>100MG TBL PRO 30 I</t>
  </si>
  <si>
    <t>138841</t>
  </si>
  <si>
    <t>37,5MG/325MG TBL FLM 30 I</t>
  </si>
  <si>
    <t>192721</t>
  </si>
  <si>
    <t>138847</t>
  </si>
  <si>
    <t>37,5MG/325MG TBL FLM 90 I</t>
  </si>
  <si>
    <t>209687</t>
  </si>
  <si>
    <t>75MG/650MG TBL PRO 20 II</t>
  </si>
  <si>
    <t>125522</t>
  </si>
  <si>
    <t>APO-ACEBUTOL</t>
  </si>
  <si>
    <t>132523</t>
  </si>
  <si>
    <t>134502</t>
  </si>
  <si>
    <t>10MG TBL FLM 28</t>
  </si>
  <si>
    <t>124575</t>
  </si>
  <si>
    <t>122588</t>
  </si>
  <si>
    <t>12,5MCG/H TDR EMP 5</t>
  </si>
  <si>
    <t>185814</t>
  </si>
  <si>
    <t>GABAPENTIN AUROBINDO</t>
  </si>
  <si>
    <t>221056</t>
  </si>
  <si>
    <t>21566</t>
  </si>
  <si>
    <t>24MG CPS PRO 30</t>
  </si>
  <si>
    <t>16287</t>
  </si>
  <si>
    <t>FASTUM</t>
  </si>
  <si>
    <t>25MG/G GEL 100G</t>
  </si>
  <si>
    <t>14957</t>
  </si>
  <si>
    <t>0,5MG TBL NOB 50</t>
  </si>
  <si>
    <t>22901</t>
  </si>
  <si>
    <t>MELOXICAM TEVA</t>
  </si>
  <si>
    <t>15MG TBL NOB 50 I</t>
  </si>
  <si>
    <t>164738</t>
  </si>
  <si>
    <t>186577</t>
  </si>
  <si>
    <t>OXYKODON ACTAVIS</t>
  </si>
  <si>
    <t>20MG TBL PRO 60 II</t>
  </si>
  <si>
    <t>49115</t>
  </si>
  <si>
    <t>PROMETHAZIN</t>
  </si>
  <si>
    <t>207692</t>
  </si>
  <si>
    <t>PROTHAZIN</t>
  </si>
  <si>
    <t>25MG TBL FLM 20</t>
  </si>
  <si>
    <t>184621</t>
  </si>
  <si>
    <t>250MG TBL PRO 60</t>
  </si>
  <si>
    <t>42780</t>
  </si>
  <si>
    <t>TRALGIT SR 200</t>
  </si>
  <si>
    <t>84262</t>
  </si>
  <si>
    <t>TRALGIT GTT.</t>
  </si>
  <si>
    <t>100MG/ML POR GTT SOL 96ML</t>
  </si>
  <si>
    <t>224767</t>
  </si>
  <si>
    <t>AMIDY</t>
  </si>
  <si>
    <t>2684</t>
  </si>
  <si>
    <t>10MG/G+2MG/G GEL 1X20G</t>
  </si>
  <si>
    <t>132639</t>
  </si>
  <si>
    <t>192999</t>
  </si>
  <si>
    <t>BUPRENORPHINE ACTAVIS</t>
  </si>
  <si>
    <t>52335</t>
  </si>
  <si>
    <t>4MG TBL NOB 30</t>
  </si>
  <si>
    <t>52336</t>
  </si>
  <si>
    <t>4MG TBL NOB 100</t>
  </si>
  <si>
    <t>41826</t>
  </si>
  <si>
    <t>90MG TBL RET 60</t>
  </si>
  <si>
    <t>92757</t>
  </si>
  <si>
    <t>300MG CPS DUR 10</t>
  </si>
  <si>
    <t>155387</t>
  </si>
  <si>
    <t>300MCG SLG TBL NOB 30</t>
  </si>
  <si>
    <t>FYTOMENADION</t>
  </si>
  <si>
    <t>720</t>
  </si>
  <si>
    <t>20MG/ML POR GTT EML 1X5ML</t>
  </si>
  <si>
    <t>84401</t>
  </si>
  <si>
    <t>400MG CPS DUR 50</t>
  </si>
  <si>
    <t>GUAJFENESIN</t>
  </si>
  <si>
    <t>94234</t>
  </si>
  <si>
    <t>GUAJACURAN</t>
  </si>
  <si>
    <t>200MG TBL OBD 30</t>
  </si>
  <si>
    <t>HYDROKORTISON</t>
  </si>
  <si>
    <t>2668</t>
  </si>
  <si>
    <t>OPHTHALMO-HYDROCORTISON LÉČIVA</t>
  </si>
  <si>
    <t>5MG/G OPH UNG 5G</t>
  </si>
  <si>
    <t>HYDROKORTISON A ANTIBIOTIKA</t>
  </si>
  <si>
    <t>173197</t>
  </si>
  <si>
    <t>218234</t>
  </si>
  <si>
    <t>93723</t>
  </si>
  <si>
    <t>50MG SUP 10</t>
  </si>
  <si>
    <t>KORTIKOSTEROIDY</t>
  </si>
  <si>
    <t>84700</t>
  </si>
  <si>
    <t>OTOBACID N</t>
  </si>
  <si>
    <t>0,2MG/G+5MG/G+479,8MG/G AUR GTT SOL 1X5ML</t>
  </si>
  <si>
    <t>17121</t>
  </si>
  <si>
    <t>30MG CPS DUR 28</t>
  </si>
  <si>
    <t>MAKROGOL</t>
  </si>
  <si>
    <t>184035</t>
  </si>
  <si>
    <t>FORLAX</t>
  </si>
  <si>
    <t>10G POR PLV SOL SCC 20</t>
  </si>
  <si>
    <t>METOKLOPRAMID</t>
  </si>
  <si>
    <t>93104</t>
  </si>
  <si>
    <t>10MG TBL NOB 40</t>
  </si>
  <si>
    <t>127760</t>
  </si>
  <si>
    <t>15MG POR TBL DIS 30</t>
  </si>
  <si>
    <t>157258</t>
  </si>
  <si>
    <t>OMEPRAZOL ACTAVIS</t>
  </si>
  <si>
    <t>10246</t>
  </si>
  <si>
    <t>OMEPRAZOL AL 20</t>
  </si>
  <si>
    <t>112318</t>
  </si>
  <si>
    <t>PARACETAMOL</t>
  </si>
  <si>
    <t>4343</t>
  </si>
  <si>
    <t>PARALEN 500 SUP</t>
  </si>
  <si>
    <t>500MG SUP 5</t>
  </si>
  <si>
    <t>28230</t>
  </si>
  <si>
    <t>210704</t>
  </si>
  <si>
    <t>PREGABALIN MYLAN</t>
  </si>
  <si>
    <t>210716</t>
  </si>
  <si>
    <t>22094</t>
  </si>
  <si>
    <t>ROSEMIG SPRINTAB</t>
  </si>
  <si>
    <t>50MG TBL SUS 6 I</t>
  </si>
  <si>
    <t>107976</t>
  </si>
  <si>
    <t>SUMAMIGREN</t>
  </si>
  <si>
    <t>50MG TBL FLM 6</t>
  </si>
  <si>
    <t>THIETHYLPERAZIN</t>
  </si>
  <si>
    <t>9847</t>
  </si>
  <si>
    <t>TORECAN</t>
  </si>
  <si>
    <t>6,5MG SUP 6</t>
  </si>
  <si>
    <t>201133</t>
  </si>
  <si>
    <t>TRAMAL KAPKY 100 MG/1 ML</t>
  </si>
  <si>
    <t>100MG/ML POR GTT SOL 1X96ML</t>
  </si>
  <si>
    <t>4160</t>
  </si>
  <si>
    <t>TRIAMCINOLON S LÉČIVA</t>
  </si>
  <si>
    <t>1MG/G+30MG/G UNG 30G</t>
  </si>
  <si>
    <t>145963</t>
  </si>
  <si>
    <t>PARTRAMEC</t>
  </si>
  <si>
    <t>86023</t>
  </si>
  <si>
    <t>TALVOSILEN FORTE</t>
  </si>
  <si>
    <t>500MG/30MG CPS DUR 20</t>
  </si>
  <si>
    <t>ANTIBIOTIKA V KOMBINACI S OSTATNÍMI LÉČIVY</t>
  </si>
  <si>
    <t>1077</t>
  </si>
  <si>
    <t>OPHTHALMO-FRAMYKOIN COMP.</t>
  </si>
  <si>
    <t>OPH UNG 5G</t>
  </si>
  <si>
    <t>88219</t>
  </si>
  <si>
    <t>132653</t>
  </si>
  <si>
    <t>173421</t>
  </si>
  <si>
    <t>LEVONORGESTREL A ETHINYLESTRADIOL</t>
  </si>
  <si>
    <t>200749</t>
  </si>
  <si>
    <t>MINISISTON</t>
  </si>
  <si>
    <t>0,030MG/0,125MG TBL OBD 3X21</t>
  </si>
  <si>
    <t>ONDANSETRON</t>
  </si>
  <si>
    <t>11635</t>
  </si>
  <si>
    <t>ONDANSETRON SANDOZ</t>
  </si>
  <si>
    <t>27113</t>
  </si>
  <si>
    <t>150MG CPS DUR 112(2X56)</t>
  </si>
  <si>
    <t>211488</t>
  </si>
  <si>
    <t>25MG CPS DUR 56</t>
  </si>
  <si>
    <t>12687</t>
  </si>
  <si>
    <t>TRAMAL RETARD TABLETY 100 MG</t>
  </si>
  <si>
    <t>132873</t>
  </si>
  <si>
    <t>17163</t>
  </si>
  <si>
    <t>15MG TBL FLM 50</t>
  </si>
  <si>
    <t>198058</t>
  </si>
  <si>
    <t>SANVAL</t>
  </si>
  <si>
    <t>AMBROXOL</t>
  </si>
  <si>
    <t>202900</t>
  </si>
  <si>
    <t>AMBROSAN</t>
  </si>
  <si>
    <t>30MG TBL NOB 20</t>
  </si>
  <si>
    <t>212694</t>
  </si>
  <si>
    <t>17433</t>
  </si>
  <si>
    <t>20MG TBL FLM 60</t>
  </si>
  <si>
    <t>ELETRIPTAN</t>
  </si>
  <si>
    <t>59768</t>
  </si>
  <si>
    <t>RELPAX</t>
  </si>
  <si>
    <t>80MG TBL FLM 2 I</t>
  </si>
  <si>
    <t>179583</t>
  </si>
  <si>
    <t>FENTANYL MYLAN</t>
  </si>
  <si>
    <t>130812</t>
  </si>
  <si>
    <t>GORDIUS</t>
  </si>
  <si>
    <t>999999</t>
  </si>
  <si>
    <t>KAPSAICIN</t>
  </si>
  <si>
    <t>149227</t>
  </si>
  <si>
    <t>QUTENZA</t>
  </si>
  <si>
    <t>179MG DRM EMP 1+50G GEL</t>
  </si>
  <si>
    <t>KETOTIFEN</t>
  </si>
  <si>
    <t>66003</t>
  </si>
  <si>
    <t>KETOTIFEN AL</t>
  </si>
  <si>
    <t>1MG CPS DUR 50</t>
  </si>
  <si>
    <t>119900</t>
  </si>
  <si>
    <t>8MG TBL FLM 50</t>
  </si>
  <si>
    <t>187983</t>
  </si>
  <si>
    <t>CERUCAL</t>
  </si>
  <si>
    <t>210541</t>
  </si>
  <si>
    <t>75MG CPS DUR 14</t>
  </si>
  <si>
    <t>222016</t>
  </si>
  <si>
    <t>PREGABALIN ZENTIVA K.S.</t>
  </si>
  <si>
    <t>150MG CPS DUR 56 II</t>
  </si>
  <si>
    <t>107758</t>
  </si>
  <si>
    <t>20MG NAS SPR SOL 2X0,1ML</t>
  </si>
  <si>
    <t>107983</t>
  </si>
  <si>
    <t>100MG TBL FLM 6</t>
  </si>
  <si>
    <t>184750</t>
  </si>
  <si>
    <t>75MG TBL FLM 20</t>
  </si>
  <si>
    <t>TETANOVÝ TOXOID</t>
  </si>
  <si>
    <t>83443</t>
  </si>
  <si>
    <t>TETAVAX</t>
  </si>
  <si>
    <t>INJ SUS ISP 1X0,5ML</t>
  </si>
  <si>
    <t>24737</t>
  </si>
  <si>
    <t>TRAMADOL SANDOZ RETARD</t>
  </si>
  <si>
    <t>59673</t>
  </si>
  <si>
    <t>56847</t>
  </si>
  <si>
    <t>TRAMAL RETARD TABLETY 200 MG</t>
  </si>
  <si>
    <t>132870</t>
  </si>
  <si>
    <t>146877</t>
  </si>
  <si>
    <t>APO-ZOLPIDEM</t>
  </si>
  <si>
    <t>16286</t>
  </si>
  <si>
    <t>STILNOX</t>
  </si>
  <si>
    <t>198054</t>
  </si>
  <si>
    <t>214604</t>
  </si>
  <si>
    <t>HYPNOGEN</t>
  </si>
  <si>
    <t>201613</t>
  </si>
  <si>
    <t>ZALDIAR EFFERVESCENS</t>
  </si>
  <si>
    <t>37,5MG/325MG TBL EFF 10</t>
  </si>
  <si>
    <t>187427</t>
  </si>
  <si>
    <t>LETROX</t>
  </si>
  <si>
    <t>100MCG TBL NOB 100</t>
  </si>
  <si>
    <t>STŘÍBRNÁ SŮL SULFADIAZINU, KOMBINACE</t>
  </si>
  <si>
    <t>14875</t>
  </si>
  <si>
    <t>IALUGEN PLUS</t>
  </si>
  <si>
    <t>2MG/G+10MG/G CRM 20G</t>
  </si>
  <si>
    <t>BROMHEXIN</t>
  </si>
  <si>
    <t>10224</t>
  </si>
  <si>
    <t>BROMHEXIN 12 KM-KAPKY</t>
  </si>
  <si>
    <t>12MG/ML POR GTT SOL 30ML</t>
  </si>
  <si>
    <t>BUPROPION</t>
  </si>
  <si>
    <t>47545</t>
  </si>
  <si>
    <t>FENOBARBITAL</t>
  </si>
  <si>
    <t>68579</t>
  </si>
  <si>
    <t>PHENAEMAL</t>
  </si>
  <si>
    <t>100MG TBL NOB 50 I</t>
  </si>
  <si>
    <t>INDAPAMID</t>
  </si>
  <si>
    <t>151949</t>
  </si>
  <si>
    <t>INDAP</t>
  </si>
  <si>
    <t>2,5MG CPS DUR 100</t>
  </si>
  <si>
    <t>KOLCHICIN</t>
  </si>
  <si>
    <t>119697</t>
  </si>
  <si>
    <t>COLCHICUM-DISPERT</t>
  </si>
  <si>
    <t>0,5MG TBL OBD 20</t>
  </si>
  <si>
    <t>TADALAFIL</t>
  </si>
  <si>
    <t>205515</t>
  </si>
  <si>
    <t>TADALAFIL TEVA</t>
  </si>
  <si>
    <t>20MG TBL FLM 8 I</t>
  </si>
  <si>
    <t>TELMISARTAN A AMLODIPIN</t>
  </si>
  <si>
    <t>167852</t>
  </si>
  <si>
    <t>TWYNSTA</t>
  </si>
  <si>
    <t>80MG/5MG TBL NOB 28</t>
  </si>
  <si>
    <t>178277</t>
  </si>
  <si>
    <t>TRAMADOL MYLAN</t>
  </si>
  <si>
    <t>200MG TBL PRO 30 II</t>
  </si>
  <si>
    <t>FORMOTEROL A BUDESONID</t>
  </si>
  <si>
    <t>180087</t>
  </si>
  <si>
    <t>SYMBICORT TURBUHALER 200 MIKROGRAMŮ/ 6 MIKROGRAMŮ/ INHALACE</t>
  </si>
  <si>
    <t>160MCG/4,5MCG INH PLV 1X120DÁV</t>
  </si>
  <si>
    <t>99600</t>
  </si>
  <si>
    <t>10MG TBL FLM 90</t>
  </si>
  <si>
    <t>148074</t>
  </si>
  <si>
    <t>20MG TBL FLM 90</t>
  </si>
  <si>
    <t>59755</t>
  </si>
  <si>
    <t>FRONTIN</t>
  </si>
  <si>
    <t>0,25MG TBL NOB 100</t>
  </si>
  <si>
    <t>198022</t>
  </si>
  <si>
    <t>124957</t>
  </si>
  <si>
    <t>BUPRENORPHINE SANDOZ</t>
  </si>
  <si>
    <t>155686</t>
  </si>
  <si>
    <t>ZYRTEC</t>
  </si>
  <si>
    <t>168838</t>
  </si>
  <si>
    <t>5MG TBL FLM 90</t>
  </si>
  <si>
    <t>28839</t>
  </si>
  <si>
    <t>0,5MG/ML POR SOL 120ML+LŽIČKA</t>
  </si>
  <si>
    <t>46621</t>
  </si>
  <si>
    <t>UNO</t>
  </si>
  <si>
    <t>DOMPERIDON</t>
  </si>
  <si>
    <t>47271</t>
  </si>
  <si>
    <t>MOTILIUM</t>
  </si>
  <si>
    <t>155391</t>
  </si>
  <si>
    <t>600MCG SLG TBL NOB 30</t>
  </si>
  <si>
    <t>155999</t>
  </si>
  <si>
    <t>50MCG/H TDR EMP 5 II</t>
  </si>
  <si>
    <t>HEPATITIDA A, INAKTIVOVANÝ CELÝ VIRUS</t>
  </si>
  <si>
    <t>14322</t>
  </si>
  <si>
    <t>HAVRIX 1440</t>
  </si>
  <si>
    <t>1440EU INJ SUS 1X1ML SJ</t>
  </si>
  <si>
    <t>107133</t>
  </si>
  <si>
    <t>AVAXIM</t>
  </si>
  <si>
    <t>160U INJ SUS ISP 1X0,5ML</t>
  </si>
  <si>
    <t>10835</t>
  </si>
  <si>
    <t>2MG CPS PRO 60</t>
  </si>
  <si>
    <t>103788</t>
  </si>
  <si>
    <t>JODOVÁ TERAPIE</t>
  </si>
  <si>
    <t>61158</t>
  </si>
  <si>
    <t>JODID 100</t>
  </si>
  <si>
    <t>158838</t>
  </si>
  <si>
    <t>VERSATIS 5% LÉČIVÁ NÁPLAST</t>
  </si>
  <si>
    <t>DRM EMP MED 20</t>
  </si>
  <si>
    <t>LORATADIN</t>
  </si>
  <si>
    <t>14910</t>
  </si>
  <si>
    <t>FLONIDAN</t>
  </si>
  <si>
    <t>132638</t>
  </si>
  <si>
    <t>17187</t>
  </si>
  <si>
    <t>NIMESIL</t>
  </si>
  <si>
    <t>100MG POR GRA SUS 30</t>
  </si>
  <si>
    <t>210654</t>
  </si>
  <si>
    <t>PREGABALIN MYLAN PHARMA</t>
  </si>
  <si>
    <t>PSEUDOEFEDRIN, KOMBINACE</t>
  </si>
  <si>
    <t>216104</t>
  </si>
  <si>
    <t>CLARINASE REPETABS</t>
  </si>
  <si>
    <t>5MG/120MG TBL PRO 14 II</t>
  </si>
  <si>
    <t>TELMISARTAN A DIURETIKA</t>
  </si>
  <si>
    <t>26578</t>
  </si>
  <si>
    <t>MICARDISPLUS</t>
  </si>
  <si>
    <t>80MG/12,5MG TBL NOB 28</t>
  </si>
  <si>
    <t>57793</t>
  </si>
  <si>
    <t>42777</t>
  </si>
  <si>
    <t>150MG TBL PRO 50</t>
  </si>
  <si>
    <t>115562</t>
  </si>
  <si>
    <t>150MG CPS PRO 30</t>
  </si>
  <si>
    <t>163149</t>
  </si>
  <si>
    <t>75MG/650MG TBL PRO 60 I</t>
  </si>
  <si>
    <t>85525</t>
  </si>
  <si>
    <t>AMOKSIKLAV 625 MG</t>
  </si>
  <si>
    <t>500MG/125MG TBL FLM 21</t>
  </si>
  <si>
    <t>81456</t>
  </si>
  <si>
    <t>667G/L POR SOL 1X500ML HDP</t>
  </si>
  <si>
    <t>FERRUM(II)-FUMARÁT A KYSELINA LISTOVÁ</t>
  </si>
  <si>
    <t>169452</t>
  </si>
  <si>
    <t>FERRETAB COMP.</t>
  </si>
  <si>
    <t>50MG/0,5MG CPS DUR 100</t>
  </si>
  <si>
    <t>42845</t>
  </si>
  <si>
    <t>ZINNAT</t>
  </si>
  <si>
    <t>125MG POR GRA SUS 50ML</t>
  </si>
  <si>
    <t>168837</t>
  </si>
  <si>
    <t>5MG TBL FLM 50</t>
  </si>
  <si>
    <t>KYSELINA FUSIDOVÁ</t>
  </si>
  <si>
    <t>88746</t>
  </si>
  <si>
    <t>20MG/G UNG 1X15G</t>
  </si>
  <si>
    <t>KLÍŠŤOVÁ ENCEFALITIDA, INAKTIVOVANÝ CELÝ VIRUS</t>
  </si>
  <si>
    <t>215956</t>
  </si>
  <si>
    <t>FSME-IMMUN</t>
  </si>
  <si>
    <t>0,5ML INJ SUS ISP 1X0,5ML+J</t>
  </si>
  <si>
    <t>26908</t>
  </si>
  <si>
    <t>50MG TBL FLM 4 I</t>
  </si>
  <si>
    <t>TELMISARTAN</t>
  </si>
  <si>
    <t>158191</t>
  </si>
  <si>
    <t>TELMISARTAN SANDOZ</t>
  </si>
  <si>
    <t>80MG TBL NOB 30</t>
  </si>
  <si>
    <t>ANTIINFEKTIVA</t>
  </si>
  <si>
    <t>19047</t>
  </si>
  <si>
    <t>OFLOXACIN 0,3% UNIMED PHARMA</t>
  </si>
  <si>
    <t>3MG/ML AUR/OPH GTT SOL 10ML</t>
  </si>
  <si>
    <t>168948</t>
  </si>
  <si>
    <t>DESLORATADINE ACTAVIS</t>
  </si>
  <si>
    <t>24870</t>
  </si>
  <si>
    <t>FENTANYL-RATIOPHARM</t>
  </si>
  <si>
    <t>100MCG/H TDR EMP 5X16,5MG</t>
  </si>
  <si>
    <t>16445</t>
  </si>
  <si>
    <t>400MG TBL PRO 30</t>
  </si>
  <si>
    <t>RANITIDIN</t>
  </si>
  <si>
    <t>47471</t>
  </si>
  <si>
    <t>RANISAN</t>
  </si>
  <si>
    <t>150MG TBL FLM 60</t>
  </si>
  <si>
    <t>207053</t>
  </si>
  <si>
    <t>100MG TBL FLM 6 II</t>
  </si>
  <si>
    <t>TOLPERISON</t>
  </si>
  <si>
    <t>57525</t>
  </si>
  <si>
    <t>MYDOCALM</t>
  </si>
  <si>
    <t>150MG TBL FLM 30</t>
  </si>
  <si>
    <t>104494</t>
  </si>
  <si>
    <t>150MG TBL PRO 60 I</t>
  </si>
  <si>
    <t>67569</t>
  </si>
  <si>
    <t>50MG CPS DUR 20</t>
  </si>
  <si>
    <t>48430</t>
  </si>
  <si>
    <t>150MG TBL PRO 30 I</t>
  </si>
  <si>
    <t>201607</t>
  </si>
  <si>
    <t>37,5MG/325MG TBL FLM 10X1</t>
  </si>
  <si>
    <t>46694</t>
  </si>
  <si>
    <t>125MCG TBL NOB 100 II</t>
  </si>
  <si>
    <t>TESTOSTERON</t>
  </si>
  <si>
    <t>186652</t>
  </si>
  <si>
    <t>SUSTANON 250</t>
  </si>
  <si>
    <t>250MG/ML INJ SOL 1X1ML</t>
  </si>
  <si>
    <t>DAPAGLIFLOZIN</t>
  </si>
  <si>
    <t>193660</t>
  </si>
  <si>
    <t>FORXIGA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</si>
  <si>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</si>
  <si>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</si>
  <si>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</si>
  <si>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</si>
  <si>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N02AB03 - FENTANYL</t>
  </si>
  <si>
    <t>N02AE01 - BUPRENORFIN</t>
  </si>
  <si>
    <t>N03AX16 - PREGABALIN</t>
  </si>
  <si>
    <t>N02AA05 - OXYKODON</t>
  </si>
  <si>
    <t>N02CC01 - SUMATRIPTAN</t>
  </si>
  <si>
    <t>C10AA07 - ROSUVASTATIN</t>
  </si>
  <si>
    <t>J01FA09 - KLARITHROMYCIN</t>
  </si>
  <si>
    <t>C09DA07 - TELMISARTAN A DIURETIKA</t>
  </si>
  <si>
    <t>C09CA01 - LOSARTAN</t>
  </si>
  <si>
    <t>C09BX01 - PERINDOPRIL, AMLODIPIN A INDAPAMID</t>
  </si>
  <si>
    <t>R06AX27 - DESLORATADIN</t>
  </si>
  <si>
    <t>A02BA02 - RANITIDIN</t>
  </si>
  <si>
    <t>A10AB01 - LIDSKÝ INSULIN</t>
  </si>
  <si>
    <t>B01AF02 - APIXABAN</t>
  </si>
  <si>
    <t>C08CA01 - AMLODIPIN</t>
  </si>
  <si>
    <t>R05CB06 - AMBROXOL</t>
  </si>
  <si>
    <t>C01CA24 - EPINEFRIN</t>
  </si>
  <si>
    <t>R06AX17 - KETOTIFEN</t>
  </si>
  <si>
    <t>C09CA07 - TELMISARTAN</t>
  </si>
  <si>
    <t>J01DC02 - CEFUROXIM</t>
  </si>
  <si>
    <t>C09DB04 - TELMISARTAN A AMLODIPIN</t>
  </si>
  <si>
    <t>C10AA05 - ATORVASTATIN</t>
  </si>
  <si>
    <t>M01AC06 - MELOXIKAM</t>
  </si>
  <si>
    <t>C09BA06 - CHINAPRIL A DIURETIKA</t>
  </si>
  <si>
    <t>R06AX13 - LORATADIN</t>
  </si>
  <si>
    <t>C07AB05 - BETAXOLOL</t>
  </si>
  <si>
    <t>C09DA01 - LOSARTAN A DIURETIKA</t>
  </si>
  <si>
    <t>N06AB05 - PAROXETIN</t>
  </si>
  <si>
    <t>R03AK07 - FORMOTEROL A BUDESONID</t>
  </si>
  <si>
    <t>J05AX05 - INOSIN PRANOBEX</t>
  </si>
  <si>
    <t>A03FA07 - ITOPRIDUM</t>
  </si>
  <si>
    <t>N02AJ06 - KODEIN A PARACETAMOL</t>
  </si>
  <si>
    <t>N06AX21 - DULOXETIN</t>
  </si>
  <si>
    <t>A02BC03 - LANSOPRAZOL</t>
  </si>
  <si>
    <t>R01AD09 - MOMETASON</t>
  </si>
  <si>
    <t>N03AF01 - KARBAMAZEPIN</t>
  </si>
  <si>
    <t>J01DC02</t>
  </si>
  <si>
    <t>R01AD09</t>
  </si>
  <si>
    <t>R06AX27</t>
  </si>
  <si>
    <t>A03FA07</t>
  </si>
  <si>
    <t>M01AC06</t>
  </si>
  <si>
    <t>N02AA05</t>
  </si>
  <si>
    <t>N02AB03</t>
  </si>
  <si>
    <t>N02AE01</t>
  </si>
  <si>
    <t>N03AF01</t>
  </si>
  <si>
    <t>N03AX16</t>
  </si>
  <si>
    <t>N06AX21</t>
  </si>
  <si>
    <t>C09BX01</t>
  </si>
  <si>
    <t>N02AJ06</t>
  </si>
  <si>
    <t>C09DA07</t>
  </si>
  <si>
    <t>N02CC01</t>
  </si>
  <si>
    <t>R06AX13</t>
  </si>
  <si>
    <t>C08CA01</t>
  </si>
  <si>
    <t>C09BA06</t>
  </si>
  <si>
    <t>C10AA07</t>
  </si>
  <si>
    <t>J01FA09</t>
  </si>
  <si>
    <t>C07AB05</t>
  </si>
  <si>
    <t>C09DA01</t>
  </si>
  <si>
    <t>C09CA01</t>
  </si>
  <si>
    <t>J05AX05</t>
  </si>
  <si>
    <t>N06AB05</t>
  </si>
  <si>
    <t>A02BA02</t>
  </si>
  <si>
    <t>A02BC03</t>
  </si>
  <si>
    <t>C09CA07</t>
  </si>
  <si>
    <t>C10AA05</t>
  </si>
  <si>
    <t>B01AF02</t>
  </si>
  <si>
    <t>R05CB06</t>
  </si>
  <si>
    <t>R06AX17</t>
  </si>
  <si>
    <t>A10AB01</t>
  </si>
  <si>
    <t>C09DB04</t>
  </si>
  <si>
    <t>R03AK07</t>
  </si>
  <si>
    <t>C01CA24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</si>
  <si>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</si>
  <si>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</si>
  <si>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</si>
  <si>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</si>
  <si>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</si>
  <si>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</si>
  <si>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</si>
  <si>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</si>
  <si>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</si>
  <si>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</si>
  <si>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</si>
  <si>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</si>
  <si>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</si>
  <si>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</si>
  <si>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</si>
  <si>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ZI558</t>
  </si>
  <si>
    <t>Náplast curapor   7 x   5 cm 32912  (22120,  náhrada za cosmopor )</t>
  </si>
  <si>
    <t>ZD103</t>
  </si>
  <si>
    <t>Náplast omniplast 2,5 cm x 9,2 m 9004530</t>
  </si>
  <si>
    <t>ZF351</t>
  </si>
  <si>
    <t>Náplast transpore bílá 1,25 cm x 9,14 m bal. á 24 ks 1534-0</t>
  </si>
  <si>
    <t>ZF352</t>
  </si>
  <si>
    <t>Náplast transpore bílá 2,50 cm x 9,14 m bal. á 12 ks 1534-1</t>
  </si>
  <si>
    <t>ZA571</t>
  </si>
  <si>
    <t>Set sterilní pro anestezii bal. á 28 ks 4706312</t>
  </si>
  <si>
    <t>ZN295</t>
  </si>
  <si>
    <t>Set sterilní pro suchý převaz rány Medikit SET160 bal. á 160 ks 1230111160</t>
  </si>
  <si>
    <t>50115060</t>
  </si>
  <si>
    <t>ZPr - ostatní (Z503)</t>
  </si>
  <si>
    <t>ZE647</t>
  </si>
  <si>
    <t>Elektroda k radiofrekvenčnímu generátoru (RFE-10) RFE-SE-10-CCE</t>
  </si>
  <si>
    <t>ZG916</t>
  </si>
  <si>
    <t>Elektroda neutrální bipolární pro dospělé á 100 ks 2510</t>
  </si>
  <si>
    <t>ZN297</t>
  </si>
  <si>
    <t>Hadička spojovací Gamaplus HS 1,8 x 450 LL NO DOP 606301-ND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</si>
  <si>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</si>
  <si>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</si>
  <si>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</si>
  <si>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</si>
  <si>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</si>
  <si>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</si>
  <si>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</si>
  <si>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</si>
  <si>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ZF159</t>
  </si>
  <si>
    <t>Nádoba na kontaminovaný odpad 1 l 15-0002</t>
  </si>
  <si>
    <t>ZE159</t>
  </si>
  <si>
    <t>Nádoba na kontaminovaný odpad 2 l 15-0003</t>
  </si>
  <si>
    <t>ZA788</t>
  </si>
  <si>
    <t>Stříkačka injekční 2-dílná 20 ml L Inject Solo 4606205V</t>
  </si>
  <si>
    <t>ZK799</t>
  </si>
  <si>
    <t>Zátka combi červená 4495101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</si>
  <si>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</si>
  <si>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</si>
  <si>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</si>
  <si>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</si>
  <si>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</si>
  <si>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</si>
  <si>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</si>
  <si>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</si>
  <si>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</si>
  <si>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</si>
  <si>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ZB259</t>
  </si>
  <si>
    <t>Jehla radiofrekvenční 22 G 100 mm active tip 5 mm, bal. á 10 ks, SMK-S1005-22</t>
  </si>
  <si>
    <t>ZJ184</t>
  </si>
  <si>
    <t>Jehla stimuplex - ultra 360 G22/0,7 x 50 mm á 25 ks 4892505-01</t>
  </si>
  <si>
    <t>50115067</t>
  </si>
  <si>
    <t>ZPr - rukavice (Z532)</t>
  </si>
  <si>
    <t>ZP947</t>
  </si>
  <si>
    <t>Rukavice nitril basic bez p. modré M bal. á 200 ks 44751</t>
  </si>
  <si>
    <t>ZP019</t>
  </si>
  <si>
    <t>Rukavice operační latex bez pudru sterilní sempermed derma PF vel. 7,5 39474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</si>
  <si>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</si>
  <si>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</si>
  <si>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</si>
  <si>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</si>
  <si>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</si>
  <si>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</si>
  <si>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</si>
  <si>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</si>
  <si>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</si>
  <si>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</si>
  <si>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</si>
  <si>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</si>
  <si>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</si>
  <si>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</si>
  <si>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</si>
  <si>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</si>
  <si>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DG395</t>
  </si>
  <si>
    <t>Diagnostická souprava AB0 set monoklonální na 30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</si>
  <si>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</si>
  <si>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</si>
  <si>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</si>
  <si>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</si>
  <si>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</si>
  <si>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</si>
  <si>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</si>
  <si>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</si>
  <si>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</si>
  <si>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</si>
  <si>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</si>
  <si>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</si>
  <si>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</si>
  <si>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</si>
  <si>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DD269</t>
  </si>
  <si>
    <t>MEMBRÁNOVÁ SOUPRAVA Cl</t>
  </si>
  <si>
    <t>DB942</t>
  </si>
  <si>
    <t>MEMBRÁNOVÁ SOUPRAVA pCO2</t>
  </si>
  <si>
    <t>DD076</t>
  </si>
  <si>
    <t>MEMBRÁNOVÁ SOUPRAVA pO2</t>
  </si>
  <si>
    <t>DF170</t>
  </si>
  <si>
    <t>NOVÝ ČISTÍCÍ ROZTOK s aditivem, S8375 (ABL 825)</t>
  </si>
  <si>
    <t>DF169</t>
  </si>
  <si>
    <t>PROPLACHOVACÍ ROZTOK 600 ml S4980 (ABL 825)</t>
  </si>
  <si>
    <t>DA001</t>
  </si>
  <si>
    <t>PROUZKY DIAPHAN pro samotestování 50ks</t>
  </si>
  <si>
    <t>DC634</t>
  </si>
  <si>
    <t>THB KALIBRAČNÍ ROZTOK,S7770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</si>
  <si>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</si>
  <si>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</si>
  <si>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</si>
  <si>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</si>
  <si>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</si>
  <si>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</si>
  <si>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ZA583</t>
  </si>
  <si>
    <t>Čtverečky desinfekční Webcol 3,5 x 3,5 cm 70% á 4000 ks 6818-1</t>
  </si>
  <si>
    <t>ZN179</t>
  </si>
  <si>
    <t>Film ochranný convacare bal. á 100 ks 0011280 37444</t>
  </si>
  <si>
    <t>ZM937</t>
  </si>
  <si>
    <t>Fixace nosních katetrů tubifix hypoalergenní bal. á 100 ks P-NOSE</t>
  </si>
  <si>
    <t>ZL976</t>
  </si>
  <si>
    <t>Kanystr renasys EZ 800 ml pro podtlakovou terapii 66800912</t>
  </si>
  <si>
    <t>ZL978</t>
  </si>
  <si>
    <t>Kanystr renasys GO 300 ml pro podtlakovou terapii 66800914</t>
  </si>
  <si>
    <t>ZL977</t>
  </si>
  <si>
    <t>Kanystr renasys GO 750 ml pro podtlakovou terapii 66800916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</si>
  <si>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</si>
  <si>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</si>
  <si>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</si>
  <si>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</si>
  <si>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</si>
  <si>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</si>
  <si>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ZC845</t>
  </si>
  <si>
    <t>Kompresa NT 10 x 20 cm/5 ks sterilní 26621</t>
  </si>
  <si>
    <t>ZC854</t>
  </si>
  <si>
    <t>Kompresa NT 7,5 x 7,5 cm/2 ks sterilní 26510</t>
  </si>
  <si>
    <t>ZK087</t>
  </si>
  <si>
    <t>Krém cavilon ochranný bariérový á 28 g bal. á 12 ks 3391E</t>
  </si>
  <si>
    <t>ZP200</t>
  </si>
  <si>
    <t>Krytí - roztok na ošetření ran Aqvitox D s rozprašovačem 500 ml 002745710</t>
  </si>
  <si>
    <t>ZA333</t>
  </si>
  <si>
    <t>Krytí aquacel Ag hydrofibre 10 x 10 cm á 10 ks 0081082 403708</t>
  </si>
  <si>
    <t>ZD599</t>
  </si>
  <si>
    <t>Krytí atrauman 7,5 x 10 cm bal. á 10 ks 499513</t>
  </si>
  <si>
    <t>ZL410</t>
  </si>
  <si>
    <t>Krytí gelové Hemagel 100 g A2681147</t>
  </si>
  <si>
    <t>ZN814</t>
  </si>
  <si>
    <t>Krytí gelové na rány ActiMaris bal. á 20g 3097749</t>
  </si>
  <si>
    <t>ZA627</t>
  </si>
  <si>
    <t>Krytí granuflex extra thin 5 x 10 cm á 10 ks 0021661 187959</t>
  </si>
  <si>
    <t>ZN200</t>
  </si>
  <si>
    <t>Krytí hemostatické traumacel new dent kostky bal. á 50 ks 10115</t>
  </si>
  <si>
    <t>ZA544</t>
  </si>
  <si>
    <t>Krytí inadine nepřilnavé 5,0 x 5,0 cm 1/10 SYS01481EE</t>
  </si>
  <si>
    <t>ZA547</t>
  </si>
  <si>
    <t>Krytí inadine nepřilnavé 9,5 x 9,5 cm 1/10 SYS01512EE</t>
  </si>
  <si>
    <t>ZO430</t>
  </si>
  <si>
    <t>Krytí Lavanid 2 roztok 0,04% Polyhexanid 1000 ml bal. á 6 ks 014227</t>
  </si>
  <si>
    <t>ZF042</t>
  </si>
  <si>
    <t>Krytí mastný tyl jelonet 10 x 10 cm á 10 ks 7404</t>
  </si>
  <si>
    <t>ZL854</t>
  </si>
  <si>
    <t>Krytí mastný tyl jelonet 10 x 10 cm á 36 ks 66007478</t>
  </si>
  <si>
    <t>ZL853</t>
  </si>
  <si>
    <t>Krytí mastný tyl jelonet 10 x 40 cm á 10 ks 7459</t>
  </si>
  <si>
    <t>ZL664</t>
  </si>
  <si>
    <t>Krytí mastný tyl pharmatull 10 x 20 cm bal. á 10 ks P-Tull1020</t>
  </si>
  <si>
    <t>ZA475</t>
  </si>
  <si>
    <t>Krytí mepilex 7,5 x 7,5 cm bal. á 5 ks 295200</t>
  </si>
  <si>
    <t>ZO864</t>
  </si>
  <si>
    <t>Krytí mepilex border flex 16 x 20 cm bal. á 5 ks 283470</t>
  </si>
  <si>
    <t>ZN201</t>
  </si>
  <si>
    <t>Krytí mepilex border heel 18,5 x 24,5 cm bal. á 5 ks 283250</t>
  </si>
  <si>
    <t>ZD633</t>
  </si>
  <si>
    <t>Krytí mepilex border sacrum 18 x 18 cm bal. á 5 ks 282000-01</t>
  </si>
  <si>
    <t>ZA316</t>
  </si>
  <si>
    <t>Krytí mepitel 7,5 x 10 cm bal. á 10 ks 290710-15</t>
  </si>
  <si>
    <t>ZQ966</t>
  </si>
  <si>
    <t>Krytí Octenilin roztok oplachový na rány 350 ml 121701</t>
  </si>
  <si>
    <t>ZM334</t>
  </si>
  <si>
    <t>Krytí pooperační a fixační s absorpční pěnou OPSITE Post-Op Visible omyvatelné průhledné vel. 20 x 10 cm bal. á 20 ks 66800138</t>
  </si>
  <si>
    <t>ZK404</t>
  </si>
  <si>
    <t>Krytí prontosan roztok 350 ml 400416</t>
  </si>
  <si>
    <t>ZO128</t>
  </si>
  <si>
    <t>Krytí roztok  k výplachu a čištění ran ActiMaris Sensitiv 1000 ml 3098119</t>
  </si>
  <si>
    <t>Krytí roztok k výplachu a čištění ran ActiMaris Sensitiv 1000 ml 3098119</t>
  </si>
  <si>
    <t>ZA513</t>
  </si>
  <si>
    <t>Krytí s mastí atrauman 10 x 10 cm bal. á 10 ks 499573</t>
  </si>
  <si>
    <t>ZK760</t>
  </si>
  <si>
    <t>Krytí tegaderm + PAD na i. v. vstupy bal. á 25 ks 9 x 10 cm 3586</t>
  </si>
  <si>
    <t>ZC701</t>
  </si>
  <si>
    <t>Krytí tegaderm 10,0 cm x 11,5 cm bal. á 50 ks oválný 9546HP</t>
  </si>
  <si>
    <t>ZC702</t>
  </si>
  <si>
    <t>Krytí tegaderm 6,0 cm x 7,0 cm bal. á 100 ks 1624W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</si>
  <si>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</si>
  <si>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</si>
  <si>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</si>
  <si>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</si>
  <si>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ZA543</t>
  </si>
  <si>
    <t>Krytí tielle pěnové   7 x  9 cm bal. á 10 ks SYS MTL100 EE</t>
  </si>
  <si>
    <t>ZD770</t>
  </si>
  <si>
    <t>Krytí tubifast 7,5 x 10 m 2438</t>
  </si>
  <si>
    <t>ZQ161</t>
  </si>
  <si>
    <t>Krytí WAYSITE  transparentní voděodolné sterilní, 6 x 7 cm  bal. á 10 ks 811210</t>
  </si>
  <si>
    <t>ZQ156</t>
  </si>
  <si>
    <t>Krytí waysite transparentní voděodolné sterilní 9 x 15 cm bal. á 10 ks (náhrada za tegaderm) 811212</t>
  </si>
  <si>
    <t>ZQ160</t>
  </si>
  <si>
    <t>Krytí waysite voděodolné transparentní sterilní 9 x 10 cm bal. á 10 ks (náhrada za tegaderm) 811211</t>
  </si>
  <si>
    <t>ZA562</t>
  </si>
  <si>
    <t>Náplast cosmopor i. v. 6 x 8 cm bal. á 50 ks 9008054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</si>
  <si>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</si>
  <si>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</si>
  <si>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</si>
  <si>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</si>
  <si>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</si>
  <si>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</si>
  <si>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ZI602</t>
  </si>
  <si>
    <t>Náplast curapor 10 x 34 cm 32918 ( náhrada za cosmopor )</t>
  </si>
  <si>
    <t>ZA418</t>
  </si>
  <si>
    <t>Náplast metaline pod TS 8 x 9 cm 23094</t>
  </si>
  <si>
    <t>ZH011</t>
  </si>
  <si>
    <t>Náplast micropore 1,25 cm x 9,14 m bal. á 24 ks 1530-0</t>
  </si>
  <si>
    <t>ZH012</t>
  </si>
  <si>
    <t>Náplast micropore 2,50 cm x 9,10 m 840W-1</t>
  </si>
  <si>
    <t>ZC885</t>
  </si>
  <si>
    <t>Náplast omnifix E 10 cm x 10 m 900650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</si>
  <si>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</si>
  <si>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</si>
  <si>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</si>
  <si>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</si>
  <si>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</si>
  <si>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</si>
  <si>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</si>
  <si>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</si>
  <si>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</si>
  <si>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</si>
  <si>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</si>
  <si>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</si>
  <si>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</si>
  <si>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</si>
  <si>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</si>
  <si>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</si>
  <si>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ZK759</t>
  </si>
  <si>
    <t>Náplast water resistant cosmos bal. á 20 ks (10+10) 5351233</t>
  </si>
  <si>
    <t>ZA542</t>
  </si>
  <si>
    <t>Náplast wet pruf voduvzd. 1,25 cm x 9,14 m bal. á 24 ks K00-3063C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</si>
  <si>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</si>
  <si>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</si>
  <si>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</si>
  <si>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</si>
  <si>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</si>
  <si>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</si>
  <si>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ZN475</t>
  </si>
  <si>
    <t>Obinadlo elastické universal   8 cm x 5 m 1323100312</t>
  </si>
  <si>
    <t>ZN478</t>
  </si>
  <si>
    <t>Obinadlo elastické universal 10 cm x 5 m 1323100313</t>
  </si>
  <si>
    <t>ZN476</t>
  </si>
  <si>
    <t>Obinadlo elastické universal 15 cm x 5 m 1323100315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</si>
  <si>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</si>
  <si>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</si>
  <si>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</si>
  <si>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</si>
  <si>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</si>
  <si>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</si>
  <si>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</si>
  <si>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</si>
  <si>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</si>
  <si>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</si>
  <si>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</si>
  <si>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</si>
  <si>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</si>
  <si>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</si>
  <si>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</si>
  <si>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</si>
  <si>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</si>
  <si>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</si>
  <si>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</si>
  <si>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</si>
  <si>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</si>
  <si>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</si>
  <si>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ZL973</t>
  </si>
  <si>
    <t>Pěna renasys-F střední set (M) pro podtlakovou terapii 66800795</t>
  </si>
  <si>
    <t>ZL974</t>
  </si>
  <si>
    <t>Pěna renasys-F velký set (L) pro podtlakovou terapii 66800796</t>
  </si>
  <si>
    <t>ZL999</t>
  </si>
  <si>
    <t>Rychloobvaz 8 x 4 cm 001445510</t>
  </si>
  <si>
    <t>ZA577</t>
  </si>
  <si>
    <t>Set rouškovací Certofix pro CVC bal á 10 ks 291832</t>
  </si>
  <si>
    <t>ZA527</t>
  </si>
  <si>
    <t>Set sterilní pro malé chir.výkony Mediset bal. á 27 ks 4709673</t>
  </si>
  <si>
    <t>ZA576</t>
  </si>
  <si>
    <t>Set sterilní pro močovou katetrizaci Mediset bal. á 10 ks 4552710</t>
  </si>
  <si>
    <t>ZA572</t>
  </si>
  <si>
    <t>Set sterilní pro převaz rány Mediset 4706321</t>
  </si>
  <si>
    <t>ZA637</t>
  </si>
  <si>
    <t>Set sterilní subclavia ARO karton á 30 ks 41024</t>
  </si>
  <si>
    <t>ZL987</t>
  </si>
  <si>
    <t>Soft port 69 cm s koncovkou 15 x 10 cm pro podtlakovou terapii  66800799</t>
  </si>
  <si>
    <t>ZA443</t>
  </si>
  <si>
    <t>Šátek trojcípý NT 136 x 96 x 96 cm 20002</t>
  </si>
  <si>
    <t>Šátek trojcípý NT 136 x 96 x 96 cm 20002 náhrada ZA083</t>
  </si>
  <si>
    <t>ZA593</t>
  </si>
  <si>
    <t>Tampon sterilní stáčený 20 x 20 cm / 5 ks 28003+</t>
  </si>
  <si>
    <t>ZA574</t>
  </si>
  <si>
    <t>Tampon sterilní stáčený 30 x 30 cm / 3 ks karton á 300 ks 1230110415</t>
  </si>
  <si>
    <t>ZA617</t>
  </si>
  <si>
    <t>Tampon TC-OC k ošetření dutiny ústní á 250 ks 12240</t>
  </si>
  <si>
    <t>ZA604</t>
  </si>
  <si>
    <t>Tyčinka vatová sterilní jednotlivě balalená bal. á 1000 ks 5100/SG/CS</t>
  </si>
  <si>
    <t>ZA446</t>
  </si>
  <si>
    <t>Vata buničitá přířezy 20 x 30 cm 1230200129</t>
  </si>
  <si>
    <t>ZM000</t>
  </si>
  <si>
    <t>Vata obvazová skládaná 50g 004307667</t>
  </si>
  <si>
    <t>ZP987</t>
  </si>
  <si>
    <t>Adaptér k setu pro enterální výživu ENFIT 777401 bal. á 30 ks 777444</t>
  </si>
  <si>
    <t>ZF510</t>
  </si>
  <si>
    <t>Adaptér metal 65250</t>
  </si>
  <si>
    <t>ZK693</t>
  </si>
  <si>
    <t>Aquapak - sterilní voda 1070 ml + adaptér 404128</t>
  </si>
  <si>
    <t>ZK977</t>
  </si>
  <si>
    <t>Cévka odsávací CH14 s přerušovačem sání P01173a</t>
  </si>
  <si>
    <t>ZK978</t>
  </si>
  <si>
    <t>Cévka odsávací CH16 s přerušovačem sání P01175a</t>
  </si>
  <si>
    <t>ZC751</t>
  </si>
  <si>
    <t>Čepelka skalpelová 11 BB511</t>
  </si>
  <si>
    <t>ZC753</t>
  </si>
  <si>
    <t>Čepelka skalpelová 20 BB520</t>
  </si>
  <si>
    <t>ZB771</t>
  </si>
  <si>
    <t>Držák jehly základní 450201</t>
  </si>
  <si>
    <t>ZF191</t>
  </si>
  <si>
    <t>Držák rampy univerzální SU 200</t>
  </si>
  <si>
    <t>ZC129</t>
  </si>
  <si>
    <t>Elektroda defibrilační pro dospělé QC 11996-000091</t>
  </si>
  <si>
    <t>ZA698</t>
  </si>
  <si>
    <t>Elektroda EKG H124SG bal. á 500 ks 31.1245.21</t>
  </si>
  <si>
    <t>ZC648</t>
  </si>
  <si>
    <t>Elektroda EKG pěnová pr. 55 mm pro dospělé H-108002</t>
  </si>
  <si>
    <t>ZB844</t>
  </si>
  <si>
    <t>Esmarch - pryžové obinadlo 60 x 1250 KVS 06125</t>
  </si>
  <si>
    <t>ZD945</t>
  </si>
  <si>
    <t>Filtr bakteriální a virový 1344000S</t>
  </si>
  <si>
    <t>ZB295</t>
  </si>
  <si>
    <t>Filtr iso-gard hepa čistý bal. á 20 ks 28012</t>
  </si>
  <si>
    <t>ZA738</t>
  </si>
  <si>
    <t>Filtr mini spike zelený 4550242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</si>
  <si>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</si>
  <si>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</si>
  <si>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</si>
  <si>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</si>
  <si>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</si>
  <si>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</si>
  <si>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ZM875</t>
  </si>
  <si>
    <t>Hadička dialyzační PRISMAFLEX Calcium Line CA250 k přístroji PRISMAFLEX bal. á 24 ks 113763</t>
  </si>
  <si>
    <t>ZB075</t>
  </si>
  <si>
    <t>Hadička kyslíková 2 m s koncovkami H-103007</t>
  </si>
  <si>
    <t>ZN298</t>
  </si>
  <si>
    <t>Hadička spojovací Gamaplus HS 1,8 x 1800 LL NO DOP 606304-ND</t>
  </si>
  <si>
    <t>ZB816</t>
  </si>
  <si>
    <t>Hadička spojovací-perfusor 150 cm á 100 ks 8722919</t>
  </si>
  <si>
    <t>ZJ027</t>
  </si>
  <si>
    <t>Helma castar R vel. L  CP211L/2R</t>
  </si>
  <si>
    <t>ZC703</t>
  </si>
  <si>
    <t>Jehelec mathieu 170 mm P01238</t>
  </si>
  <si>
    <t>ZB541</t>
  </si>
  <si>
    <t>Jehelec mayo-hegar 160 mm P01126</t>
  </si>
  <si>
    <t>ZE373</t>
  </si>
  <si>
    <t>Kanyla ET 7,5 se sáním nad manžetou SACETT I.D. bal. á 10 ks 100/189/075</t>
  </si>
  <si>
    <t>ZF196</t>
  </si>
  <si>
    <t>Kanyla ET 8,0 se sáním nad manžetou SACETT I.D. 100/189/080</t>
  </si>
  <si>
    <t>ZE374</t>
  </si>
  <si>
    <t>Kanyla ET 8,5 se sáním nad manžetou SACETT I.D. 100/189/085</t>
  </si>
  <si>
    <t>ZL717</t>
  </si>
  <si>
    <t>Kanyla introcan safety 3 modrá 22G bal. á 50 ks 4251128-01</t>
  </si>
  <si>
    <t>ZL718</t>
  </si>
  <si>
    <t>Kanyla introcan safety 3 růžová 20G bal. á 50 ks 4251130-01</t>
  </si>
  <si>
    <t>ZA279</t>
  </si>
  <si>
    <t>Kanyla TS 7,0 s manžetou 100/800/070</t>
  </si>
  <si>
    <t>ZB105</t>
  </si>
  <si>
    <t>Kanyla TS 7,5 s manžetou 100/800/075</t>
  </si>
  <si>
    <t>ZA725</t>
  </si>
  <si>
    <t>Kanyla TS 8,0 s manžetou bal. á 10 ks 100/860/080</t>
  </si>
  <si>
    <t>ZB056</t>
  </si>
  <si>
    <t>Kanyla TS 8,5 s manžetou bal. á 10 ks 100/800/085</t>
  </si>
  <si>
    <t>ZC982</t>
  </si>
  <si>
    <t>Kanyla TS 8,5 s manžetou bal. á 10 ks 100/860/085</t>
  </si>
  <si>
    <t>ZD071</t>
  </si>
  <si>
    <t>Kanyla TS 9,0 s manžetou bal. á 10 ks 100/860/090 suctionaid</t>
  </si>
  <si>
    <t>ZD980</t>
  </si>
  <si>
    <t>Kanyla vasofix 18G zelená safety 4269136S-01</t>
  </si>
  <si>
    <t>ZC490</t>
  </si>
  <si>
    <t>Kartáček zubní s odsáváním P2220</t>
  </si>
  <si>
    <t>ZQ021</t>
  </si>
  <si>
    <t>Kartáček zubní s proplachem silikonový bal. á 20 ks 51410100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</si>
  <si>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</si>
  <si>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</si>
  <si>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</si>
  <si>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</si>
  <si>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ZG132</t>
  </si>
  <si>
    <t>Katetr močový nelaton pro měření teploty CH16 bal. á 5 ks 179360-000160</t>
  </si>
  <si>
    <t>ZK735</t>
  </si>
  <si>
    <t>Konektor bezjehlový caresite bal. á 200 ks dohodnutá cena 10,- Kč bez DPH 415122</t>
  </si>
  <si>
    <t>ZM085</t>
  </si>
  <si>
    <t>Konektor bezjehlový k vakům Viaflo SPIKE bal. á 30 ks EMC3482 (GMC7405)</t>
  </si>
  <si>
    <t>ZO372</t>
  </si>
  <si>
    <t>Konektor bezjehlový OptiSyte JIM:JSM4001</t>
  </si>
  <si>
    <t>ZB299</t>
  </si>
  <si>
    <t>Konektor bezjehlový s prodl.hadičkou, bal.á 100 ks, 4097154</t>
  </si>
  <si>
    <t>ZO086</t>
  </si>
  <si>
    <t>Konektor flocare na sondu Luer NOVÝ 30 ks 589733</t>
  </si>
  <si>
    <t>ZP163</t>
  </si>
  <si>
    <t>Konektor flocare stupňový pro sondu typu ENLock/sondu s kónusovým konektorem bal. á 30 ks 589828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</si>
  <si>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</si>
  <si>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</si>
  <si>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</si>
  <si>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</si>
  <si>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ZD190</t>
  </si>
  <si>
    <t>Kyveta CO2 pro dospělé á 10 ks MP01062</t>
  </si>
  <si>
    <t>ZB103</t>
  </si>
  <si>
    <t>Láhev k odsávačce flovac 2l hadice 1,8 m 000-036-021</t>
  </si>
  <si>
    <t>ZA728</t>
  </si>
  <si>
    <t>Lopatka ústní dřevěná lékařská nesterilní bal. á 100 ks 1320100655</t>
  </si>
  <si>
    <t>ZB793</t>
  </si>
  <si>
    <t>Lžíce laryngoskopická 3 bal. á 10 ks DS.2940.150.20</t>
  </si>
  <si>
    <t>ZB794</t>
  </si>
  <si>
    <t>Lžíce laryngoskopická 4 bal. á 10 ks DS.2940.150.25</t>
  </si>
  <si>
    <t>ZC166</t>
  </si>
  <si>
    <t>Manžeta přetlaková   500 ml 100 ZIT-500 (100 051-018-803)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</si>
  <si>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</si>
  <si>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</si>
  <si>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</si>
  <si>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</si>
  <si>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ZJ264</t>
  </si>
  <si>
    <t>Manžeta TK k monitoru Datex dvouhadičková NIBP 33-47 cm dospělá velká U1889ND, U1869ND</t>
  </si>
  <si>
    <t>ZF192</t>
  </si>
  <si>
    <t>Nádoba na kontaminovaný odpad 4 l 15-0004</t>
  </si>
  <si>
    <t>ZB965</t>
  </si>
  <si>
    <t>Nůžky chirurgické rovné hrotnaté 130 mm B397113920003</t>
  </si>
  <si>
    <t>ZB439</t>
  </si>
  <si>
    <t>Odstraňovač náplastí Convacare á 100 ks 0011279 37443</t>
  </si>
  <si>
    <t>Odstraňovač náplastí Convacare á 100 ks 0011279 37443 - výpadek do konce dubna!!!!!!!!!!!!!</t>
  </si>
  <si>
    <t>ZN155</t>
  </si>
  <si>
    <t>Organizér infuzních setů ORIO modrý bal. á 15 ks 702.03</t>
  </si>
  <si>
    <t>ZA170</t>
  </si>
  <si>
    <t>Pásek k TS kanyle pěnový 520000</t>
  </si>
  <si>
    <t>ZC948</t>
  </si>
  <si>
    <t>Páska bepa clip pro TS kanylu s háčky 31-43 cm á 12 ks NKS:200443</t>
  </si>
  <si>
    <t>ZD040</t>
  </si>
  <si>
    <t>Páska bepa clip vario pro TS kanylu 25/V á 12 ks NKS:200502</t>
  </si>
  <si>
    <t>ZD069</t>
  </si>
  <si>
    <t>Pinzeta anatomická rovná úzká 145 mm B397114920003</t>
  </si>
  <si>
    <t>ZB963</t>
  </si>
  <si>
    <t>Pinzeta anatomická úzká 145 mm B397114920019</t>
  </si>
  <si>
    <t>ZQ216</t>
  </si>
  <si>
    <t>Podložka absorpční SECCO 9,5 x 13,5 cm bal. á 10 ks SEC500</t>
  </si>
  <si>
    <t>ZI347</t>
  </si>
  <si>
    <t>Podložka natura flexibilní 57 mm bal. á 5 ks 0086766 125903</t>
  </si>
  <si>
    <t>ZI346</t>
  </si>
  <si>
    <t>Podložka natura flexibilní 70 mm bal. á 5 ks 0086767 125904</t>
  </si>
  <si>
    <t>ZB772</t>
  </si>
  <si>
    <t>Přechodka adaptér luer 450070</t>
  </si>
  <si>
    <t>ZA691</t>
  </si>
  <si>
    <t>Rampa 3 kohouty discofix 16600C/4085434/</t>
  </si>
  <si>
    <t>ZB301</t>
  </si>
  <si>
    <t>Rampa 5 kohoutů bez PVC lipidorezistentní bal. á 20 ks RP 5000 M</t>
  </si>
  <si>
    <t>ZA883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</si>
  <si>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</si>
  <si>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</si>
  <si>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</si>
  <si>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</si>
  <si>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</si>
  <si>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ZA688</t>
  </si>
  <si>
    <t>Sáček močový curity s hod. diurézou 400 ml hadička 150 cm 8150</t>
  </si>
  <si>
    <t>ZB249</t>
  </si>
  <si>
    <t>Sáček močový s křížovou výpustí 2000 ml s hadičkou 90 cm ZAR-TNU201601</t>
  </si>
  <si>
    <t>Sáček močový s křížovou výpustí 2000 ml ZAR-TNU201601</t>
  </si>
  <si>
    <t>ZQ215</t>
  </si>
  <si>
    <t>Sáček sběrný SECCO 1,5 l bal. á 10 ks 52.000.00.200</t>
  </si>
  <si>
    <t>ZI344</t>
  </si>
  <si>
    <t>Sáček výpustný + invisiclose natura 70 mm béžový standard bal. á 10 ks 0082655 416423</t>
  </si>
  <si>
    <t>ZE884</t>
  </si>
  <si>
    <t>Sáček výpustný+ invisiclose natura 57 mm béžový standard bal. á 10 ks 0082654 416420</t>
  </si>
  <si>
    <t>ZC640</t>
  </si>
  <si>
    <t>Senzor flotrac s hadicí 213 cm MHD8R</t>
  </si>
  <si>
    <t>ZO506</t>
  </si>
  <si>
    <t>Senzor fore-sight ELITE dual velký CS 01-07-2103</t>
  </si>
  <si>
    <t>ZB899</t>
  </si>
  <si>
    <t>Senzor spirologický bal. á 5 ks 8403735-03</t>
  </si>
  <si>
    <t>ZM873</t>
  </si>
  <si>
    <t>Set dialyzační  PRISMAFEX M100 k přístroji PRISMAFLEX bal. á 4 ks 106697</t>
  </si>
  <si>
    <t>ZD702</t>
  </si>
  <si>
    <t>Set dialyzační Multifiltrate Ci-Ca CVVHD 1000 5039011</t>
  </si>
  <si>
    <t>ZP046</t>
  </si>
  <si>
    <t>Set dialyzační Multifiltrate PRO CiCa HD 1000 F00000463</t>
  </si>
  <si>
    <t>ZQ180</t>
  </si>
  <si>
    <t>Set dialyzační PRISMAFLEX  HP-X k přístroji Prismaflex 114877</t>
  </si>
  <si>
    <t>ZQ938</t>
  </si>
  <si>
    <t>Set dialyzační PRISMAFLEX ST150  k přístroji PRISMAFLEX bal. á 4 ks 107640</t>
  </si>
  <si>
    <t>ZQ181</t>
  </si>
  <si>
    <t>Set dialyzační Prismalung k eliminaci CO2 k přístroji Prismaflex 4000211</t>
  </si>
  <si>
    <t>ZL525</t>
  </si>
  <si>
    <t>Snímač somasensor pro INVOS cerebrální oxymetrii pro dospělé bal. á 10 ks SAFB- SM</t>
  </si>
  <si>
    <t>Snímač somasensor pro INVOS cerebrální oxymetrii pro dospělé bal. á 10 ks SAFB-SMX 10</t>
  </si>
  <si>
    <t>ZA753</t>
  </si>
  <si>
    <t>Sonda flocare PUR CH8/110 cm EnLock 2778398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</si>
  <si>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</si>
  <si>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</si>
  <si>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</si>
  <si>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</si>
  <si>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</si>
  <si>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</si>
  <si>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ZE146</t>
  </si>
  <si>
    <t>Souprava nebulizační uzavřená In-Line-Neb Tee Kit  bal. á 50 ks 41745</t>
  </si>
  <si>
    <t>ZB543</t>
  </si>
  <si>
    <t>Souprava odběrová tracheální na odběr sekretu G05206</t>
  </si>
  <si>
    <t>ZF089</t>
  </si>
  <si>
    <t>Souprava pro měření abdominálního tlaku ekonokit W-ABV301 (pův.k.č.W-ABV601)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</si>
  <si>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</si>
  <si>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</si>
  <si>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</si>
  <si>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</si>
  <si>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</si>
  <si>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</si>
  <si>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ZK657</t>
  </si>
  <si>
    <t>Spojka čtyřcestná k dialýze 4-way adaptor á 20 ks AQUASPIKE 1500040206</t>
  </si>
  <si>
    <t>ZA860</t>
  </si>
  <si>
    <t>Spojka dvojitá otočná čistá á 20 ks 23412</t>
  </si>
  <si>
    <t>ZM600</t>
  </si>
  <si>
    <t>Spojka flovac žlutá, bal.á 20 ks, 000-036-102</t>
  </si>
  <si>
    <t>ZD458</t>
  </si>
  <si>
    <t>Spojka vrapovaná roztaž.rovná 15F bal. á 50 ks 038-61-311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</si>
  <si>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</si>
  <si>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</si>
  <si>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</si>
  <si>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</si>
  <si>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</si>
  <si>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</si>
  <si>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</si>
  <si>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</si>
  <si>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</si>
  <si>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</si>
  <si>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</si>
  <si>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</si>
  <si>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</si>
  <si>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</si>
  <si>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</si>
  <si>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</si>
  <si>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</si>
  <si>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</si>
  <si>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</si>
  <si>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</si>
  <si>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</si>
  <si>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</si>
  <si>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</si>
  <si>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</si>
  <si>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ZD854</t>
  </si>
  <si>
    <t>Systém hrudní drenáže Aqua Seal 2 cestný 8888571406</t>
  </si>
  <si>
    <t>ZB041</t>
  </si>
  <si>
    <t>Systém hrudní drenáže atrium 1 cestný 3600-100</t>
  </si>
  <si>
    <t>ZD962</t>
  </si>
  <si>
    <t>Systém hrudní drenážní altitude bal. á 5 ks 8888571370</t>
  </si>
  <si>
    <t>ZD963</t>
  </si>
  <si>
    <t>Systém hrudní drenážní altitude bal. á 5 ks 8888571371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</si>
  <si>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</si>
  <si>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</si>
  <si>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</si>
  <si>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</si>
  <si>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</si>
  <si>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</si>
  <si>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</si>
  <si>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</si>
  <si>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ZP300</t>
  </si>
  <si>
    <t>Škrtidlo se sponou pro dospělé bez latexu modré délka 400 mm 09820-B</t>
  </si>
  <si>
    <t>ZL434</t>
  </si>
  <si>
    <t>Trokar hrudní CH16 délka 20 cm vnější pr. 5,3 mm bal. á 10 ks 02.000.30.016</t>
  </si>
  <si>
    <t>ZB689</t>
  </si>
  <si>
    <t>Trokar hrudní redax F18 atraumatický bal. á 10 ks 21118</t>
  </si>
  <si>
    <t>ZD656</t>
  </si>
  <si>
    <t>Tunelizátor bal. á 5 ks 090506</t>
  </si>
  <si>
    <t>ZP357</t>
  </si>
  <si>
    <t>Tyčinka vatová zvlhčující glycerín + citron bal. á 75 ks FTL-LS-15</t>
  </si>
  <si>
    <t>ZP822</t>
  </si>
  <si>
    <t>Uzávěr dezinfekční CUROS k bezjehlovému vstupu se 70% IPA bal. á 7500 ks CFF10-250R</t>
  </si>
  <si>
    <t>ZA812</t>
  </si>
  <si>
    <t>Uzávěr do katetrů 4435001</t>
  </si>
  <si>
    <t>ZM874</t>
  </si>
  <si>
    <t>Vak dializační odpadní PRISMAFLEX 9 lt.  k přístroji PRISMAFLEX  bal. á 30 ks 107650</t>
  </si>
  <si>
    <t>ZJ277</t>
  </si>
  <si>
    <t>Ventil jednorázový expirační V500 á 10 ks MP01060</t>
  </si>
  <si>
    <t>ZK798</t>
  </si>
  <si>
    <t>Zátka combi modrá 4495152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</si>
  <si>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</si>
  <si>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</si>
  <si>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</si>
  <si>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</si>
  <si>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</si>
  <si>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</si>
  <si>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</si>
  <si>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</si>
  <si>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</si>
  <si>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</si>
  <si>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</si>
  <si>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</si>
  <si>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</si>
  <si>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</si>
  <si>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</si>
  <si>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</si>
  <si>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</si>
  <si>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</si>
  <si>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</si>
  <si>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</si>
  <si>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ZB764</t>
  </si>
  <si>
    <t>Zkumavka zelená 4 ml 454051</t>
  </si>
  <si>
    <t>ZB766</t>
  </si>
  <si>
    <t>Zkumavka zelená 9 ml 455084</t>
  </si>
  <si>
    <t>50115062</t>
  </si>
  <si>
    <t>ZPr - materiál hemodialýza (Z525)</t>
  </si>
  <si>
    <t>ZP147</t>
  </si>
  <si>
    <t>Roztok Citra-Lock 4%, ampule 5 ml bal. á 20 ks ZZ-24060201</t>
  </si>
  <si>
    <t>ZB715</t>
  </si>
  <si>
    <t>Set pro enterální výživu kangaro univ.  á 30 ks  S777403</t>
  </si>
  <si>
    <t>ZD852</t>
  </si>
  <si>
    <t>Set spike univ. pro enterální výživu s trnem EN plus bal. á 30 ks 777401</t>
  </si>
  <si>
    <t>ZB209</t>
  </si>
  <si>
    <t>Set transfúzní BLLP pro přetlakovou transfuzi bez vzdušného filtru hemomed 05123</t>
  </si>
  <si>
    <t>ZC499</t>
  </si>
  <si>
    <t>Souprave nebulizační otevřená 2505000/L</t>
  </si>
  <si>
    <t>50115064</t>
  </si>
  <si>
    <t>ZPr - šicí materiál (Z529)</t>
  </si>
  <si>
    <t>ZB134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</si>
  <si>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</si>
  <si>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</si>
  <si>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</si>
  <si>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</si>
  <si>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</si>
  <si>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ZA833</t>
  </si>
  <si>
    <t>Jehla injekční 0,8 x 40 mm zelená 4657527</t>
  </si>
  <si>
    <t>ZA832</t>
  </si>
  <si>
    <t>Jehla injekční 0,9 x 40 mm žlutá 4657519</t>
  </si>
  <si>
    <t>ZB352</t>
  </si>
  <si>
    <t>Jehla spinální spinocan 19 G x 88 mm sloní kost bal. á 25 ks 4501195</t>
  </si>
  <si>
    <t>ZB769</t>
  </si>
  <si>
    <t>Jehla vakuová 206/38 mm žlutá 450077</t>
  </si>
  <si>
    <t>ZB768</t>
  </si>
  <si>
    <t>Jehla vakuová 216/38 mm zelená 450076</t>
  </si>
  <si>
    <t>ZP948</t>
  </si>
  <si>
    <t>Rukavice nitril basic bez p. modré L bal. á 200 ks 44752</t>
  </si>
  <si>
    <t>ZP946</t>
  </si>
  <si>
    <t>Rukavice nitril basic bez p. modré S bal. á 200 ks 44750</t>
  </si>
  <si>
    <t>ZE992</t>
  </si>
  <si>
    <t>Rukavice operační ansell sensi - touch vel. 6,0 bal. á 40 párů 8050151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</si>
  <si>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</si>
  <si>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</si>
  <si>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</si>
  <si>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</si>
  <si>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</si>
  <si>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</si>
  <si>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</si>
  <si>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</si>
  <si>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</si>
  <si>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</si>
  <si>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</si>
  <si>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</si>
  <si>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</si>
  <si>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</si>
  <si>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</si>
  <si>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50115068</t>
  </si>
  <si>
    <t>ZPr - čidla ICP (Z522)</t>
  </si>
  <si>
    <t>ZD053</t>
  </si>
  <si>
    <t>Čidlo ICP neurovent pro měření nitrolebního tlaku 092946</t>
  </si>
  <si>
    <t>50115070</t>
  </si>
  <si>
    <t>ZPr - katetry ostatní (Z513)</t>
  </si>
  <si>
    <t>ZC637</t>
  </si>
  <si>
    <t>Arteriofix bal. á 20 ks 20G 5206324</t>
  </si>
  <si>
    <t>ZB719</t>
  </si>
  <si>
    <t>Katetr arteriální  set 20 GA x 12 cm, set: kanyla s prodluž. hadičkou a spojkou+zaváděcí vodič+zav. punkční jehla, bal.á 10 ks, SAC-01220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</si>
  <si>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</si>
  <si>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</si>
  <si>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</si>
  <si>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Katetr arteriální set Arteriofix, pro radiální přístup, 20 G/80 mm, set: katetr+zaváděcí vodič+zav. punkční jehla,  bal. á 20 ks  5206324</t>
  </si>
  <si>
    <t>ZB045</t>
  </si>
  <si>
    <t>Katetr brachiální arterie dospělí PV2014L22</t>
  </si>
  <si>
    <t>ZE265</t>
  </si>
  <si>
    <t>Katetr CVC 3 lumen 7 Fr x 15 cm certofix protect trio V715 s antimikr.úpravou bal. á 10 ks 4162153P</t>
  </si>
  <si>
    <t>ZQ134</t>
  </si>
  <si>
    <t>Katetr CVC 3 lumen 7 Fr x 16 cm ARROW AGB+ pro vysokotlakou aplikaci set bal. á 5 ks EU-42703-CVCPS CVC</t>
  </si>
  <si>
    <t>ZD827</t>
  </si>
  <si>
    <t>Katetr CVC 3 lumen 7 Fr x 20 cm certofix trio SB720 bal. á 10 ks 4163206E</t>
  </si>
  <si>
    <t>ZC615</t>
  </si>
  <si>
    <t>Katetr CVC 3 lumen 7 Fr x 20 cm certofix trio V720 s antimikr.úpravou bal. á 10 ks 4163214P-07</t>
  </si>
  <si>
    <t>ZQ951</t>
  </si>
  <si>
    <t>Katetr dialyzační 2 lumen 13,0 Fr x 15 cm NIAGARA akutní rovný ( katetrizační set ) bal. á 5 ks 5593150</t>
  </si>
  <si>
    <t>ZQ952</t>
  </si>
  <si>
    <t>Katetr dialyzační 2 lumen 13,0 Fr x 20 cm NIAGARA akutní rovný ( katetrizační set ) bal. á 5 ks 5593200</t>
  </si>
  <si>
    <t>ZC218</t>
  </si>
  <si>
    <t>Katetr dialyzační 2 lumen 14,0 Fr x 15 cm CS-22142-F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</si>
  <si>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</si>
  <si>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</si>
  <si>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</si>
  <si>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</si>
  <si>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ZQ949</t>
  </si>
  <si>
    <t>Katetr dialyzační 3 lumen 13,0 Fr x 15 cm POWER-TRIALYSIS akutní rovný ( katetrizační set ) bal. á 5 ks 5608150</t>
  </si>
  <si>
    <t>ZJ759</t>
  </si>
  <si>
    <t>Katetr dialyzační 3 lumen 13,0 Fr x 20 cm KFE-TTL-1320-K</t>
  </si>
  <si>
    <t>ZQ950</t>
  </si>
  <si>
    <t>Katetr dialyzační 3 lumen 13,0 Fr x 20 cm POWER-TRIALYSIS akutní rovný ( katetrizační set ) bal. á 5 ks 5608200</t>
  </si>
  <si>
    <t>ZE072</t>
  </si>
  <si>
    <t>Katetr femorální dospělý + kit s monitorovací soupravou PVPK2015L20-46</t>
  </si>
  <si>
    <t>ZC638</t>
  </si>
  <si>
    <t>Katetr na epistaxi 5,0 mm ID/12 cm EP0050</t>
  </si>
  <si>
    <t>Set arteriální katetrizační 20GA x 12 cm, bal.á 10 ks, SAC-01220</t>
  </si>
  <si>
    <t>50115079</t>
  </si>
  <si>
    <t>ZPr - internzivní péče (Z542)</t>
  </si>
  <si>
    <t>ZB751</t>
  </si>
  <si>
    <t>Hadice PVC 8/12 á 30 m P00468</t>
  </si>
  <si>
    <t>ZB385</t>
  </si>
  <si>
    <t>Hadice silikon 6 x 10,0 mm á 25 m P00272</t>
  </si>
  <si>
    <t>ZH870</t>
  </si>
  <si>
    <t>Hadice spojovací kyslíková trychtýř - závit 213 cm á 50 ks 01.000.02.099</t>
  </si>
  <si>
    <t>ZL249</t>
  </si>
  <si>
    <t>Hadice vrapovaná bal. á 50 m 038-01-228</t>
  </si>
  <si>
    <t>ZN711</t>
  </si>
  <si>
    <t>Maska anesteziologická č.3 EcoMask ( s proužky ) 7093</t>
  </si>
  <si>
    <t>ZB322</t>
  </si>
  <si>
    <t>Maska resuscitační nafuk. dosp. střed bal. á 20 ks 41281</t>
  </si>
  <si>
    <t>ZC740</t>
  </si>
  <si>
    <t>Maska tracheostomická bal. á 50 ks 1075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</si>
  <si>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</si>
  <si>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</si>
  <si>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</si>
  <si>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</si>
  <si>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</si>
  <si>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</si>
  <si>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</si>
  <si>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</si>
  <si>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</si>
  <si>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</si>
  <si>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ZA319</t>
  </si>
  <si>
    <t>Náplast durapore 2,50 cm x 9,14 m bal. á 12 ks 1538-1</t>
  </si>
  <si>
    <t>ZD212</t>
  </si>
  <si>
    <t>Brýle kyslíkové pro dospělé 1,8 m standard 1161000/L</t>
  </si>
  <si>
    <t>ZK976</t>
  </si>
  <si>
    <t>Cévka odsávací CH12 s přerušovačem sání P01171a</t>
  </si>
  <si>
    <t>Cévka odsávací CH16 s přerušovačem sání, délka 50 cm, P01175a</t>
  </si>
  <si>
    <t>ZK979</t>
  </si>
  <si>
    <t>Cévka odsávací CH18 s přerušovačem sání P01177a</t>
  </si>
  <si>
    <t>Cévka odsávací CH18 s přerušovačem sání, délka 50 cm, P01177a</t>
  </si>
  <si>
    <t>ZK974</t>
  </si>
  <si>
    <t>Cévka odsávací CH8 s přerušovačem sání P01192a</t>
  </si>
  <si>
    <t>ZE368</t>
  </si>
  <si>
    <t>Elektroda EKG dětská 32 x 36 mm á 30 ks FSTC1</t>
  </si>
  <si>
    <t>ZB424</t>
  </si>
  <si>
    <t>Elektroda EKG H34SG 31.1946.21</t>
  </si>
  <si>
    <t>ZE177</t>
  </si>
  <si>
    <t>Filtr iso-gard dětský bal. á 50 ks 19511</t>
  </si>
  <si>
    <t>ZB116</t>
  </si>
  <si>
    <t>Filtr neonatální kombinovaný 1441000</t>
  </si>
  <si>
    <t>ZB271</t>
  </si>
  <si>
    <t>Filtr perifix 0,2MY 4515501</t>
  </si>
  <si>
    <t>ZD801</t>
  </si>
  <si>
    <t>Fonendoskop jednostranný červený P00176</t>
  </si>
  <si>
    <t>ZN646</t>
  </si>
  <si>
    <t>Fonendoskop oboustranný různé barvy 710045-s</t>
  </si>
  <si>
    <t>ZC770</t>
  </si>
  <si>
    <t>Hadička spojovací Gamaplus 3,0 x 2500LL 606347</t>
  </si>
  <si>
    <t>ZQ249</t>
  </si>
  <si>
    <t>Hadička spojovací HS 1,8 x 1800 mm LL DEPH free 2200 180 ND</t>
  </si>
  <si>
    <t>ZB670</t>
  </si>
  <si>
    <t>Hadička spojovací tlaková biocath pr. 3,0 mm x 200 cm, bal 25 ks, PB 3320 M</t>
  </si>
  <si>
    <t>ZF721</t>
  </si>
  <si>
    <t>Kanyla endobronchiální 41Fr 125-41</t>
  </si>
  <si>
    <t>ZA841</t>
  </si>
  <si>
    <t>Kanyla ET 4,5 s manžetou (KARIM nechce) 107-45G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</si>
  <si>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</si>
  <si>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</si>
  <si>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</si>
  <si>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</si>
  <si>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</si>
  <si>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</si>
  <si>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</si>
  <si>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</si>
  <si>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ZB449</t>
  </si>
  <si>
    <t>Kanyla ET 7,0 s manžetou 9570E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</si>
  <si>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</si>
  <si>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</si>
  <si>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</si>
  <si>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</si>
  <si>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</si>
  <si>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</si>
  <si>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ZA840</t>
  </si>
  <si>
    <t>Kanyla ET 9,5 s manžetou bal. á 10 ks 9495E</t>
  </si>
  <si>
    <t>ZP986</t>
  </si>
  <si>
    <t>Kanyla ET LASER-FLEX s dvojitou manžetou nerez ocelová flexibilní vel. 4 mm sterilní jednorázová 161-40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</si>
  <si>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</si>
  <si>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</si>
  <si>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</si>
  <si>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</si>
  <si>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ZP985</t>
  </si>
  <si>
    <t>Kanyla ET LASER-FLEX s dvojitou manžetou nerez ocelová flexibilní vel. 5,5 mm sterilní jednorázová 160-55</t>
  </si>
  <si>
    <t>Kanyla ET LASER-FLEX s dvojitou manžetou nerez ocelová flexibilní vel. 6 mm sterilní jednorázová 160-60</t>
  </si>
  <si>
    <t>ZF018</t>
  </si>
  <si>
    <t>Kanyla vasofix 16G šedá safety 4269179S-01</t>
  </si>
  <si>
    <t>ZD979</t>
  </si>
  <si>
    <t>Kanyla vasofix 17G bílá safety 4269152S-01</t>
  </si>
  <si>
    <t>ZQ273</t>
  </si>
  <si>
    <t>Kanyla venózní MEDICAN s fixačními křidélky G24, žlutá, vněší prům. 0,7 mm, délka 19 mm, bal á 100 ks 4 030 242</t>
  </si>
  <si>
    <t>ZQ274</t>
  </si>
  <si>
    <t>Kanyla venózní MEDIFLON s fixačními křidélky a inj. portem G24, žlutá, vněší prům. 0,7 mm, délka 19 mm, bal. á 100 ks 4 020 242</t>
  </si>
  <si>
    <t>ZB102</t>
  </si>
  <si>
    <t>Láhev k odsávačce flovac 1l hadice 1,8 m á 45 ks 000-036-020</t>
  </si>
  <si>
    <t>ZP861</t>
  </si>
  <si>
    <t>Lžíce laryngoskopická  Truphatek Green lite MAC 3 jednorázová bal. á 20 ks 4551003</t>
  </si>
  <si>
    <t>ZP862</t>
  </si>
  <si>
    <t>Lžíce laryngoskopická  Truphatek Green lite MAC 4 jednorázová bal. á 20 ks 4551004</t>
  </si>
  <si>
    <t>ZA773</t>
  </si>
  <si>
    <t>Lžíce laryngoskopická 1 bal. á 10 ks DS.3940.185.10</t>
  </si>
  <si>
    <t>ZA923</t>
  </si>
  <si>
    <t>Lžíce laryngoskopická 2 bal. á 10 ks DS.3940.150.15</t>
  </si>
  <si>
    <t>ZA922</t>
  </si>
  <si>
    <t>Lžíce laryngoskopická 3 bal. á 10 ks DS.3940.150.20</t>
  </si>
  <si>
    <t>ZA921</t>
  </si>
  <si>
    <t>Lžíce laryngoskopická 4 bal. á 10 ks DS.3940.150.25</t>
  </si>
  <si>
    <t>ZH195</t>
  </si>
  <si>
    <t>Membrána č.10 k endoskopické masce 304-40-127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</si>
  <si>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</si>
  <si>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</si>
  <si>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</si>
  <si>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</si>
  <si>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</si>
  <si>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</si>
  <si>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ZD008</t>
  </si>
  <si>
    <t>Rourka tracheální nasální 7,5 mm bal. á 10 ks 100/133/075</t>
  </si>
  <si>
    <t>ZP963</t>
  </si>
  <si>
    <t>Sensor teplotní pediatrický jícen a konečník 9F průměr 3 mm jednorázový sterilní bal. á 25 ks M1024229</t>
  </si>
  <si>
    <t>ZB825</t>
  </si>
  <si>
    <t>Set epidurální perifix 421 18G kompletní set 4514211C</t>
  </si>
  <si>
    <t>ZD616</t>
  </si>
  <si>
    <t>Set sterilní pro močovou katetrizaci+ aqua permanent 4 Mediset bal. á 54 ks 753882</t>
  </si>
  <si>
    <t>ZH159</t>
  </si>
  <si>
    <t>Spojka katetru přímá 15 cm bal. á 50 ks  430-005-015</t>
  </si>
  <si>
    <t>ZB682</t>
  </si>
  <si>
    <t>Spojka oboustraná otočná steril.bal. á 20 ks 23411</t>
  </si>
  <si>
    <t>ZH491</t>
  </si>
  <si>
    <t>Stříkačka injekční 3-dílná 50 - 60 ml LL MRG00711</t>
  </si>
  <si>
    <t>ZF940</t>
  </si>
  <si>
    <t>Vzduchovod nosní 3,5 mm bal. á 10 ks 321035</t>
  </si>
  <si>
    <t>ZF939</t>
  </si>
  <si>
    <t>Vzduchovod nosní 4,0 mm bal. á 10 ks 321040</t>
  </si>
  <si>
    <t>ZF942</t>
  </si>
  <si>
    <t>Vzduchovod nosní 4,5 mm bal. á 10 ks 321045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</si>
  <si>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</si>
  <si>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</si>
  <si>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</si>
  <si>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</si>
  <si>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</si>
  <si>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</si>
  <si>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</si>
  <si>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</si>
  <si>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</si>
  <si>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</si>
  <si>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</si>
  <si>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</si>
  <si>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ZJ102</t>
  </si>
  <si>
    <t>Vzduchovod nosní 9,0 mm á 10 ks 321090</t>
  </si>
  <si>
    <t>ZF941</t>
  </si>
  <si>
    <t>Vzduchovod nosní silikonový dětský 3,0 mm bal. á 10 ks 321030</t>
  </si>
  <si>
    <t>ZC735</t>
  </si>
  <si>
    <t>Vzduchovod ústní guedell 100 mm 24107</t>
  </si>
  <si>
    <t>ZJ114</t>
  </si>
  <si>
    <t>Vzduchovod ústní guedell 110 mm bal. á 30 ks 311110</t>
  </si>
  <si>
    <t>ZJ115</t>
  </si>
  <si>
    <t>Vzduchovod ústní guedell 120 mm bal. á 50 ks 311120</t>
  </si>
  <si>
    <t>ZJ111</t>
  </si>
  <si>
    <t>Vzduchovod ústní guedell 80 mm bal. á 50 ks 311080</t>
  </si>
  <si>
    <t>ZA482</t>
  </si>
  <si>
    <t>Vzdušnice manžety na přetlakovou infúzi - dvě hadičky z kratší strany 0,5L+1,0L KVS RUB 05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</si>
  <si>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</si>
  <si>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</si>
  <si>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</si>
  <si>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</si>
  <si>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</si>
  <si>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</si>
  <si>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ZB342</t>
  </si>
  <si>
    <t>Jehla spinální atraucan hnědý 26 G x 88 mm bal. á 25 ks 4504739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</si>
  <si>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</si>
  <si>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</si>
  <si>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</si>
  <si>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</si>
  <si>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ZB291</t>
  </si>
  <si>
    <t>Jehla spinální spinocan 25 G x 88 mm oranžová bal. á 25 ks 4505905-01</t>
  </si>
  <si>
    <t>ZE729</t>
  </si>
  <si>
    <t>Jehla sterican tupá na ředění semiblunt.EU 1,2/18G x 40 mm bal. á 100 ks 4550400-01</t>
  </si>
  <si>
    <t>Jehla sterican tupá na ředění semiblunt.EU 1,2/18G x 40 mm červená bal. á 100 ks 4550400-01</t>
  </si>
  <si>
    <t>Rukavice vyšetřovací nitril basic bez pudru modré S bal. á 200 ks 44750</t>
  </si>
  <si>
    <t>ZN709</t>
  </si>
  <si>
    <t>Maska anesteziologická č.1 EcoMask ( s proužky ) 7091</t>
  </si>
  <si>
    <t>ZN710</t>
  </si>
  <si>
    <t>Maska anesteziologická č.2 EcoMask ( s proužky ) 7092</t>
  </si>
  <si>
    <t>ZB232</t>
  </si>
  <si>
    <t>Maska anesteziologická č.4 EcoMask ( s proužky ) 7094</t>
  </si>
  <si>
    <t>ZF751</t>
  </si>
  <si>
    <t>Maska anesteziologická č.6 EcoMask ( s proužky ) 7096</t>
  </si>
  <si>
    <t>ZB235</t>
  </si>
  <si>
    <t>Maska anesteziologická vel. 3 bal. á 30 ks MP01503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</si>
  <si>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</si>
  <si>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</si>
  <si>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</si>
  <si>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</si>
  <si>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</si>
  <si>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kyslíková s hadičkou a nosní svorkou dospělá H-103013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</si>
  <si>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</si>
  <si>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</si>
  <si>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</si>
  <si>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</si>
  <si>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</si>
  <si>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</si>
  <si>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</si>
  <si>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</si>
  <si>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ZH450</t>
  </si>
  <si>
    <t>Maska laryngeální Sure Seal LM Cuff Pilot 105200-000040</t>
  </si>
  <si>
    <t>ZK712</t>
  </si>
  <si>
    <t>Maska supraglotická č. 2,0 8202000</t>
  </si>
  <si>
    <t>ZK713</t>
  </si>
  <si>
    <t>Maska supraglotická č. 2,5 8225000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</si>
  <si>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</si>
  <si>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</si>
  <si>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</si>
  <si>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</si>
  <si>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</si>
  <si>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</si>
  <si>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</si>
  <si>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</si>
  <si>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ZB141</t>
  </si>
  <si>
    <t>Okruh dýchací pro novorozence ventilační  10 mm 1,2 m hadice + vak 6202014</t>
  </si>
  <si>
    <t>ZA931</t>
  </si>
  <si>
    <t>Okruh dýchací ventilační pro děti 15 mm 1,5 m hadice + vak 2164</t>
  </si>
  <si>
    <t>DI188</t>
  </si>
  <si>
    <t>AB0 souprava 30 testů k lůžku</t>
  </si>
  <si>
    <t>ZD740</t>
  </si>
  <si>
    <t>Kompresa gáza sterilkompres 7,5 x 7,5 cm/5 ks sterilní 1325019265(1230119225)</t>
  </si>
  <si>
    <t>ZK975</t>
  </si>
  <si>
    <t>Cévka odsávací CH10 s přerušovačem sání P01169a</t>
  </si>
  <si>
    <t>ZB253</t>
  </si>
  <si>
    <t>Filtr iso-gard bakteriální virový čistý bal. á 25 ks 19212</t>
  </si>
  <si>
    <t>ZQ006</t>
  </si>
  <si>
    <t>Fixace katetrová Perifix bal. á 25 ks 4511200</t>
  </si>
  <si>
    <t>ZK556</t>
  </si>
  <si>
    <t>Kanyla endobronchiální 35FG 197-35R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</si>
  <si>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</si>
  <si>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</si>
  <si>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</si>
  <si>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</si>
  <si>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</si>
  <si>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</si>
  <si>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</si>
  <si>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</si>
  <si>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ZN845</t>
  </si>
  <si>
    <t>Kanyla endobronchiální 41 116200-000041</t>
  </si>
  <si>
    <t>ZC482</t>
  </si>
  <si>
    <t>Kanyla endobronchiální BBT-A3060-EU</t>
  </si>
  <si>
    <t>ZA839</t>
  </si>
  <si>
    <t>Kanyla ET 4,0 s manžetou 9440E</t>
  </si>
  <si>
    <t>ZL716</t>
  </si>
  <si>
    <t>Kanyla introcan safety 3 žlutá 24G bal. á 50 ks 4251127-01</t>
  </si>
  <si>
    <t>ZA744</t>
  </si>
  <si>
    <t>Kanyla neoflon 24G žlutá BDC391350</t>
  </si>
  <si>
    <t>ZB199</t>
  </si>
  <si>
    <t>Kanyla neoflon 26G fialová BDC391349</t>
  </si>
  <si>
    <t>ZD838</t>
  </si>
  <si>
    <t>Kanyla TR 7,0 armovaná s manžetou bal. á 5 ks 100/110/070</t>
  </si>
  <si>
    <t>ZE381</t>
  </si>
  <si>
    <t>Kanyla TR 7,5 armovaná s manžetou bal. á 5 ks 100/110/075</t>
  </si>
  <si>
    <t>ZC612</t>
  </si>
  <si>
    <t>Kanyla TR 8,0 armovaná s manžetou bal. á 5 ks 100/110/080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</si>
  <si>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</si>
  <si>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</si>
  <si>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</si>
  <si>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</si>
  <si>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</si>
  <si>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</si>
  <si>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ZH303</t>
  </si>
  <si>
    <t>Lžíce laryngoskopická kovová jednorázová optické vlákno č.00 typ Miller bal. á 10 ks 670185-100002</t>
  </si>
  <si>
    <t>ZE785</t>
  </si>
  <si>
    <t>Manžeta přetlaková 1000 ml classic P01269</t>
  </si>
  <si>
    <t>ZO924</t>
  </si>
  <si>
    <t>Manžeta přetlaková 1000 ml látková komplet P02086</t>
  </si>
  <si>
    <t>ZP387</t>
  </si>
  <si>
    <t>Manžeta přetlaková 1000 ml látková PINK komplet. P00749</t>
  </si>
  <si>
    <t>ZF668</t>
  </si>
  <si>
    <t>Manžeta přetlaková 500 ml classic P01268</t>
  </si>
  <si>
    <t>ZF996</t>
  </si>
  <si>
    <t>Manžeta přetlaková 500 ml komplet. P00502</t>
  </si>
  <si>
    <t>ZP358</t>
  </si>
  <si>
    <t>Manžeta přetlaková 500 ml látková PINK komplet. P04993</t>
  </si>
  <si>
    <t>ZE081</t>
  </si>
  <si>
    <t>Manžeta TK k monitoru Datex a další dvouhadičková NIBP dospělá 25 - 35 cm  NIBPHPA2-L</t>
  </si>
  <si>
    <t>ZE059</t>
  </si>
  <si>
    <t>Manžeta TK k monitoru Datex a další dvouhadičková NIBP dospělá větší 33 - 47 cm NIBPHPAL2</t>
  </si>
  <si>
    <t>ZJ270</t>
  </si>
  <si>
    <t>Manžeta TK k monitoru Datex dvouhadičková NIBP 20,5-28,5 cm dospělá malá U1885ND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</si>
  <si>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</si>
  <si>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</si>
  <si>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</si>
  <si>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</si>
  <si>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ZE195</t>
  </si>
  <si>
    <t>Manžeta TK k monitoru Mindray a další jednohadičková s vložkou 25 - 35 cm dospělá MEC 1200 NIBPHPA</t>
  </si>
  <si>
    <t>ZQ210</t>
  </si>
  <si>
    <t>Set epidurální Perifix® ONE 418 (jehla Perican 18G 120 mm katetr Perifix 20G, stříkačka Perifix bezodporová, stříkačka Omnifix LL filtr antibakter. Perifix fixace filtru Perofox PinPad konektor Perifix) 4514183C</t>
  </si>
  <si>
    <t>ZD010</t>
  </si>
  <si>
    <t>Set sterilní pro žilní katetrizaci Mediset bal. á 22 ks 4752003</t>
  </si>
  <si>
    <t>ZB683</t>
  </si>
  <si>
    <t>Sonda žaludeční CH28, délka 80 cm bal. á 25 ks 21231</t>
  </si>
  <si>
    <t>ZB684</t>
  </si>
  <si>
    <t>Sonda žaludeční CH42, délka 80 cm 22-42.520</t>
  </si>
  <si>
    <t>ZC001</t>
  </si>
  <si>
    <t>Zavaděč ETK 5F bal. á 25 ks 5-15102</t>
  </si>
  <si>
    <t>ZB217</t>
  </si>
  <si>
    <t>Šití dafilon modrý 3/0 (2) bal. á 36 ks C0932353</t>
  </si>
  <si>
    <t>ZA925</t>
  </si>
  <si>
    <t>Jehla spinální spinocan 22 G x 40 mm černá bal. á 25 ks 4507401-13</t>
  </si>
  <si>
    <t>ZA784</t>
  </si>
  <si>
    <t>Jehla spinální spinocan 22 G x 75 mm černá bal. á 25 ks 4507754-13</t>
  </si>
  <si>
    <t>ZH432</t>
  </si>
  <si>
    <t>Jehla spinální-qunckeho hrot 22 G x 38 á 25 ks 76.111.22.015</t>
  </si>
  <si>
    <t>ZB750</t>
  </si>
  <si>
    <t>Hadice vrapovaná metráž dělitelná po 400 mm á 50 m 1574000/W</t>
  </si>
  <si>
    <t>ZB233</t>
  </si>
  <si>
    <t>Maska anesteziologická č.5 EcoMask ( s proužky ) 7095</t>
  </si>
  <si>
    <t>ZC498</t>
  </si>
  <si>
    <t>Držák močových sáčků UH 800800100</t>
  </si>
  <si>
    <t>ZL688</t>
  </si>
  <si>
    <t>Proužky Accu-Check Inform IIStrip 50 EU1 á 50 ks 05942861041</t>
  </si>
  <si>
    <t>ZE090</t>
  </si>
  <si>
    <t>Krytí sterilní VECA-C na perif.kanyly trans.okénko stříbro bal. á 50 ks BED:392020</t>
  </si>
  <si>
    <t>ZK973</t>
  </si>
  <si>
    <t>Cévka odsávací CH6 s přerušovačem sání bal. á 50 ks P01190a</t>
  </si>
  <si>
    <t>ZB128</t>
  </si>
  <si>
    <t>Kanyla ET 4,5 bez manžety bal. á 10 ks 9345</t>
  </si>
  <si>
    <t>ZO251</t>
  </si>
  <si>
    <t>Kanyla ET 4,5 s manžetou s Murphyho otvorem bal. á 10 ks 112482-000045</t>
  </si>
  <si>
    <t>ZH400</t>
  </si>
  <si>
    <t>Kanyla ET 5,0 bez manžety K09-9350</t>
  </si>
  <si>
    <t>ZA769</t>
  </si>
  <si>
    <t>Lžíce laryngoskopická č. 0 kovová jednorázová typ Miller optické vlákno bal. á 10 ks DS 3943.185.05</t>
  </si>
  <si>
    <t>ZH301</t>
  </si>
  <si>
    <t>Lžíce laryngoskopická kovová resterilizovatelná optické vlákno č.00 typ Miller DS 2970.185.03</t>
  </si>
  <si>
    <t>ZQ005</t>
  </si>
  <si>
    <t>Set dětský epidurální Perifix® ONE Paed (jehla Perican 18G 55MM katetr Perifix 20G, stříkačka Perifix bezodporová, stříkačka Omnifix LL, filtr antibakter. Perifix, fixace filtru Perofox PinPad, konektor Perifix) bal. á 10 ks 4512006C</t>
  </si>
  <si>
    <t>Set epidurální Perifix® ONE Paed dětský (jehla Perican 18G 55MM katetr Perifix 20G, stříkačka Perifix bezodporová, stříkačka Omnifix LL, filtr antibakter. Perifix, fixace filtru Perofox PinPad, konektor Perifix) bal. á 10 ks 4512006C</t>
  </si>
  <si>
    <t>ZK997</t>
  </si>
  <si>
    <t>Vzdušnice manžety na přetlakovou infúzi pro dopspělé 2 hadičky - z boku delší strany P00304</t>
  </si>
  <si>
    <t>ZC838</t>
  </si>
  <si>
    <t>Maska anesteziologická č.0 EcoMask ( s proužky ) 7090</t>
  </si>
  <si>
    <t>ZO119</t>
  </si>
  <si>
    <t>Maska laryngeální  LMA Supreme vel. č 2,0 bal. á 10 ks 175020</t>
  </si>
  <si>
    <t>ZN311</t>
  </si>
  <si>
    <t>Maska laryngeální  LMA Supreme vel. č 2,5 bal. á 10 ks 175025</t>
  </si>
  <si>
    <t>ZO117</t>
  </si>
  <si>
    <t>Maska laryngeální LMA Supreme vel. č 1,0 bal. á 10 ks 175010</t>
  </si>
  <si>
    <t>ZO118</t>
  </si>
  <si>
    <t>Maska laryngeální LMA Supreme vel. č 1,5 bal. á 10 ks 175015</t>
  </si>
  <si>
    <t>Maska laryngeální LMA Supreme vel. č 2,5 bal. á 10 ks 175025</t>
  </si>
  <si>
    <t>ZH454</t>
  </si>
  <si>
    <t>Maska laryngeální Sure Seal LM Cuff Pilot 105210-000020</t>
  </si>
  <si>
    <t>ZH455</t>
  </si>
  <si>
    <t>Maska laryngeální Sure Seal LM Cuff Pilot 105210-000025</t>
  </si>
  <si>
    <t>ZK711</t>
  </si>
  <si>
    <t>Maska supraglotická č. 1,5 8215000</t>
  </si>
  <si>
    <t>ZD456</t>
  </si>
  <si>
    <t>Okruh dýchací anesteziologický půlený 1,8 m pro dospělé a děti dvoutrubicový s hladkým průsv. 038-01-700W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</si>
  <si>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</si>
  <si>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</si>
  <si>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</si>
  <si>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</si>
  <si>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</si>
  <si>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</si>
  <si>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</si>
  <si>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</si>
  <si>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</si>
  <si>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</si>
  <si>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</si>
  <si>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</si>
  <si>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</si>
  <si>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</si>
  <si>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</si>
  <si>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</si>
  <si>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</si>
  <si>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</si>
  <si>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</si>
  <si>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</si>
  <si>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</si>
  <si>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</si>
  <si>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</si>
  <si>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</si>
  <si>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</si>
  <si>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</si>
  <si>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</si>
  <si>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</si>
  <si>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</si>
  <si>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Berta Emil</t>
  </si>
  <si>
    <t>Cvrkal Pavel</t>
  </si>
  <si>
    <t>Freiwaldová Barbora</t>
  </si>
  <si>
    <t>Gallová Zuzana</t>
  </si>
  <si>
    <t>Jurečková Lucie</t>
  </si>
  <si>
    <t>Klementa Bronislav</t>
  </si>
  <si>
    <t>Konečná Iva</t>
  </si>
  <si>
    <t>Král Michal</t>
  </si>
  <si>
    <t>Krasulová Andrea</t>
  </si>
  <si>
    <t>Mareš Jan</t>
  </si>
  <si>
    <t>Mareš Marcel</t>
  </si>
  <si>
    <t>Matlochová Judit</t>
  </si>
  <si>
    <t>Mrozek Zdeněk</t>
  </si>
  <si>
    <t>Novák Tomáš</t>
  </si>
  <si>
    <t>ObarePyszková Lenka</t>
  </si>
  <si>
    <t>Papajk Jan</t>
  </si>
  <si>
    <t>Petrová Pavla</t>
  </si>
  <si>
    <t>Petrová Zbyňka</t>
  </si>
  <si>
    <t>Polanská Věra</t>
  </si>
  <si>
    <t>Poljaková Iveta</t>
  </si>
  <si>
    <t>Pomajbíková Hana</t>
  </si>
  <si>
    <t>Pospíšilová Libuše</t>
  </si>
  <si>
    <t>Raimr Jakub</t>
  </si>
  <si>
    <t>Skálová Jitka</t>
  </si>
  <si>
    <t>Svoboda Aleš</t>
  </si>
  <si>
    <t>Šiška Daniel</t>
  </si>
  <si>
    <t>Špaček Miloslav</t>
  </si>
  <si>
    <t>Špaček Rostislav</t>
  </si>
  <si>
    <t>Špaňhel Jiří</t>
  </si>
  <si>
    <t>Štrba Peter</t>
  </si>
  <si>
    <t>Vasiľová Lenka</t>
  </si>
  <si>
    <t>Vavrečková Tereza</t>
  </si>
  <si>
    <t>Vobrová Michaela</t>
  </si>
  <si>
    <t>Vydra David</t>
  </si>
  <si>
    <t>Vychodil Tomáš</t>
  </si>
  <si>
    <t>Zatloukalová Petra</t>
  </si>
  <si>
    <t>Zlámalová Jolana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</si>
  <si>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</si>
  <si>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</si>
  <si>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</si>
  <si>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</si>
  <si>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</si>
  <si>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</si>
  <si>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</si>
  <si>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</si>
  <si>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</si>
  <si>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</si>
  <si>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</si>
  <si>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</si>
  <si>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</si>
  <si>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</si>
  <si>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0007981</t>
  </si>
  <si>
    <t>0009709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</si>
  <si>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</si>
  <si>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</si>
  <si>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</si>
  <si>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</si>
  <si>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</si>
  <si>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</si>
  <si>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</si>
  <si>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</si>
  <si>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0090719</t>
  </si>
  <si>
    <t>0098864</t>
  </si>
  <si>
    <t>0098872</t>
  </si>
  <si>
    <t>0098876</t>
  </si>
  <si>
    <t>0030160</t>
  </si>
  <si>
    <t>MIDAZOLAM TORREX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</si>
  <si>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</si>
  <si>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</si>
  <si>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</si>
  <si>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</si>
  <si>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</si>
  <si>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</si>
  <si>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</si>
  <si>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</si>
  <si>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</si>
  <si>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</si>
  <si>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</si>
  <si>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</si>
  <si>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</si>
  <si>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</si>
  <si>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</si>
  <si>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</si>
  <si>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 xml:space="preserve">KANYLACE PERIFERNÍ ŽÍLY VČETNĚ INFÚZE             </t>
  </si>
  <si>
    <t>09511</t>
  </si>
  <si>
    <t xml:space="preserve">MINIMÁLNÍ KONTAKT LÉKAŘE S PACIENTEM              </t>
  </si>
  <si>
    <t>MINIMÁLNÍ KONTAKT LÉKAŘE S PACIENTEM</t>
  </si>
  <si>
    <t>29510</t>
  </si>
  <si>
    <t>OBSTŘIK PERIFERNÍHO NERVU</t>
  </si>
  <si>
    <t xml:space="preserve">OBSTŘIK PERIFERNÍHO NERVU                         </t>
  </si>
  <si>
    <t>29520</t>
  </si>
  <si>
    <t xml:space="preserve">KOŘENOVÝ OBSTŘIK                                  </t>
  </si>
  <si>
    <t>KOŘENOVÝ OBSTŘIK</t>
  </si>
  <si>
    <t>78022</t>
  </si>
  <si>
    <t xml:space="preserve">CÍLENÉ VYŠETŘENÍ ANESTEZIOLOGEM                   </t>
  </si>
  <si>
    <t>CÍLENÉ VYŠETŘENÍ ANESTEZIOLOGEM</t>
  </si>
  <si>
    <t>80021</t>
  </si>
  <si>
    <t>KOMPLEXNÍ VYŠETŘENÍ ALGEZIOLOGEM</t>
  </si>
  <si>
    <t xml:space="preserve">KOMPLEXNÍ VYŠETŘENÍ ALGEZIOLOGEM                  </t>
  </si>
  <si>
    <t>80022</t>
  </si>
  <si>
    <t>CÍLENÉ VYŠETŘENÍ ALGEZIOLOGEM</t>
  </si>
  <si>
    <t xml:space="preserve">CÍLENÉ VYŠETŘENÍ ALGEZIOLOGEM                     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</si>
  <si>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</si>
  <si>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</si>
  <si>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</si>
  <si>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</si>
  <si>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</si>
  <si>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</si>
  <si>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78050</t>
  </si>
  <si>
    <t>ANESTEZIOLOGICKÝ DOHLED BĚHEM VÝKONU Á 15 MIN.</t>
  </si>
  <si>
    <t xml:space="preserve">ANESTEZIOLOGICKÝ DOHLED BĚHEM VÝKONU Á 15 MIN.    </t>
  </si>
  <si>
    <t>09215</t>
  </si>
  <si>
    <t>INJEKCE I. M., S. C., I. D.</t>
  </si>
  <si>
    <t xml:space="preserve">INJEKCE I. M., S. C., I. D.                       </t>
  </si>
  <si>
    <t>09513</t>
  </si>
  <si>
    <t>TELEFONICKÁ KONZULTACE OŠETŘUJÍCÍHO LÉKAŘE PACIENT</t>
  </si>
  <si>
    <t>09125</t>
  </si>
  <si>
    <t xml:space="preserve">PULZNÍ OXYMETRIE                                  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</si>
  <si>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</si>
  <si>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</si>
  <si>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</si>
  <si>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</si>
  <si>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</si>
  <si>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</si>
  <si>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 xml:space="preserve">KONTROLNÍ VYŠETŘENÍ ALGEZIOLOGEM                  </t>
  </si>
  <si>
    <t>KONTROLNÍ VYŠETŘENÍ ALGEZIOLOGEM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</si>
  <si>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</si>
  <si>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</si>
  <si>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</si>
  <si>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</si>
  <si>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</si>
  <si>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>KONTROLNÍ VYŠETŘENÍ ANESTEZIOLOGEM</t>
  </si>
  <si>
    <t xml:space="preserve">KONTROLNÍ VYŠETŘENÍ ANESTEZIOLOGEM                </t>
  </si>
  <si>
    <t>78112</t>
  </si>
  <si>
    <t>INHALAČNÍ ANESTÉZIE Á 20 MIN.</t>
  </si>
  <si>
    <t xml:space="preserve">INHALAČNÍ ANESTÉZIE Á 20 MIN.                     </t>
  </si>
  <si>
    <t>78113</t>
  </si>
  <si>
    <t xml:space="preserve">KOMBINOVANÁ I. V. A INHALAČNÍ ANESTÉZIE Á 20 MIN. 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</si>
  <si>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</si>
  <si>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</si>
  <si>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</si>
  <si>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</si>
  <si>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</si>
  <si>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</si>
  <si>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 xml:space="preserve">ANALGOSEDACE INTRAVENÓZNÍ                         </t>
  </si>
  <si>
    <t>ANALGOSEDACE INTRAVENÓZNÍ</t>
  </si>
  <si>
    <t>78993</t>
  </si>
  <si>
    <t>78997</t>
  </si>
  <si>
    <t>78998</t>
  </si>
  <si>
    <t>ZAVEDENÍ EPIDURÁLNÍHO KATÉTRU A ZAVEDENÍ OBDOBNÉHO</t>
  </si>
  <si>
    <t>78999</t>
  </si>
  <si>
    <t xml:space="preserve">ZAJIŠTĚNÍ DÝCHACÍCH CEST PŘI ANESTEZII            </t>
  </si>
  <si>
    <t>ZAJIŠTĚNÍ DÝCHACÍCH CEST PŘI ANESTEZII</t>
  </si>
  <si>
    <t>78121</t>
  </si>
  <si>
    <t>KAPNOMETRIE PŘI ANESTEZII Á 20 MINUT</t>
  </si>
  <si>
    <t xml:space="preserve">KAPNOMETRIE PŘI ANESTEZII Á 20 MINUT              </t>
  </si>
  <si>
    <t>78111</t>
  </si>
  <si>
    <t xml:space="preserve">ANESTÉZIE INTRAVENOZNÍ Á 20 MIN.                  </t>
  </si>
  <si>
    <t>ANESTÉZIE INTRAVENOZNÍ Á 20 MIN.</t>
  </si>
  <si>
    <t>78820</t>
  </si>
  <si>
    <t>78985</t>
  </si>
  <si>
    <t>78130</t>
  </si>
  <si>
    <t>ANESTÉZIE DÍTĚTE DO 3 LET, PŘIČTI KE KÓDU ANESTÉZI</t>
  </si>
  <si>
    <t>78210</t>
  </si>
  <si>
    <t>78986</t>
  </si>
  <si>
    <t>78060</t>
  </si>
  <si>
    <t>POSTANESTETICKÁ PÉČE PROVÁDĚNÁ ANESTEZIOLOGEM</t>
  </si>
  <si>
    <t xml:space="preserve">POSTANESTETICKÁ PÉČE PROVÁDĚNÁ ANESTEZIOLOGEM     </t>
  </si>
  <si>
    <t>78989</t>
  </si>
  <si>
    <t>ANESTÉZIE S ŘÍZENOU VENTILACÍ Á 20 MIN.</t>
  </si>
  <si>
    <t>78115</t>
  </si>
  <si>
    <t xml:space="preserve">ANESTÉZIE S ŘÍZENOU VENTILACÍ Á 20 MIN.           </t>
  </si>
  <si>
    <t>78140</t>
  </si>
  <si>
    <t>ANESTÉZIE U PACIENTA S ASA 3E A VÍCE Á 20 MINUT, P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</si>
  <si>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</si>
  <si>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</si>
  <si>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</si>
  <si>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</si>
  <si>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</si>
  <si>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</si>
  <si>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</si>
  <si>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</si>
  <si>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</si>
  <si>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</si>
  <si>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</si>
  <si>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</si>
  <si>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</si>
  <si>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</si>
  <si>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</si>
  <si>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</si>
  <si>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</si>
  <si>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</si>
  <si>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</si>
  <si>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</si>
  <si>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</si>
  <si>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</si>
  <si>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</si>
  <si>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</si>
  <si>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</si>
  <si>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</si>
  <si>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</si>
  <si>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</si>
  <si>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09227</t>
  </si>
  <si>
    <t xml:space="preserve">I. V. APLIKACE KRVE NEBO KREVNÍCH DERIVÁTŮ        </t>
  </si>
  <si>
    <t>09231</t>
  </si>
  <si>
    <t xml:space="preserve">ZAVEDENÍ KATÉTRU PRO INTRAARTERIÁLNÍ PERFÚZI      </t>
  </si>
  <si>
    <t>09225</t>
  </si>
  <si>
    <t>KANYLACE CENTRÁLNÍ ŽÍLY ZA KONTROLY CELKOVÉHO STAV</t>
  </si>
  <si>
    <t>78990</t>
  </si>
  <si>
    <t>09245</t>
  </si>
  <si>
    <t>ZAVEDENÍ GASTRICKÉ SONDY PRO ENTERÁLNÍ VÝŽIVU</t>
  </si>
  <si>
    <t>51625</t>
  </si>
  <si>
    <t>PEROPERAČNÍ POUŽITÍ PACIENTSKÉ OHŘÍVACÍ SOUPRAVY -</t>
  </si>
  <si>
    <t>78991</t>
  </si>
  <si>
    <t>78116</t>
  </si>
  <si>
    <t>78995</t>
  </si>
  <si>
    <t>EPIDURÁLNÍ NEBO SUBARACHNOIDEÁLNÍ ANESTÉZIE Á 20 M</t>
  </si>
  <si>
    <t>78310</t>
  </si>
  <si>
    <t xml:space="preserve">NEODKLADNÁ KARDIOPULMONÁLNÍ RESUSCITACE ROZŠÍŘENÁ </t>
  </si>
  <si>
    <t>78320</t>
  </si>
  <si>
    <t>02</t>
  </si>
  <si>
    <t>I. V. APLIKACE KRVE NEBO KREVNÍCH DERIVÁTŮ</t>
  </si>
  <si>
    <t>03</t>
  </si>
  <si>
    <t>78994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</si>
  <si>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</si>
  <si>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</si>
  <si>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</si>
  <si>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</si>
  <si>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</si>
  <si>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</si>
  <si>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</si>
  <si>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</si>
  <si>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</si>
  <si>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25099</t>
  </si>
  <si>
    <t xml:space="preserve">URGENTNÍ FLEXIBILNÍ BRONCHOSKOPIE S TERAPEUTICKÝM </t>
  </si>
  <si>
    <t>78242</t>
  </si>
  <si>
    <t xml:space="preserve">ZAVEDENÍ GASTRICKÉ SONDY PRO ENTERÁLNÍ VÝŽIVU     </t>
  </si>
  <si>
    <t>78230</t>
  </si>
  <si>
    <t>78231</t>
  </si>
  <si>
    <t>78815</t>
  </si>
  <si>
    <t xml:space="preserve">MASIVNÍ PŘETLAKOVÉ NÁHRADY                        </t>
  </si>
  <si>
    <t>78996</t>
  </si>
  <si>
    <t>78860</t>
  </si>
  <si>
    <t xml:space="preserve">TUNELIZACE KATÉTRU                                </t>
  </si>
  <si>
    <t>TUNELIZACE KATÉTRU</t>
  </si>
  <si>
    <t>05</t>
  </si>
  <si>
    <t>0049187</t>
  </si>
  <si>
    <t>KATETR CENTRÁLNÍ VENÓZNÍ PEDIATRICKÝ KIT ARROW GAR</t>
  </si>
  <si>
    <t>ZAVEDENÍ KATÉTRU PRO INTRAARTERIÁLNÍ PERFÚZI</t>
  </si>
  <si>
    <t>MASIVNÍ PŘETLAKOVÉ NÁHRADY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</si>
  <si>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</si>
  <si>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</si>
  <si>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</si>
  <si>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</si>
  <si>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</si>
  <si>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</si>
  <si>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</si>
  <si>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</si>
  <si>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</si>
  <si>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</si>
  <si>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</si>
  <si>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</si>
  <si>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</si>
  <si>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 xml:space="preserve">EXPLORATIVNÍ LAPAROTOMIE                          </t>
  </si>
  <si>
    <t>51394</t>
  </si>
  <si>
    <t>UZÁVĚR STĚNY BŘIŠNÍ PO EVISCERACI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</si>
  <si>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</si>
  <si>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</si>
  <si>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</si>
  <si>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</si>
  <si>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</si>
  <si>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</si>
  <si>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</si>
  <si>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</si>
  <si>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</si>
  <si>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57253</t>
  </si>
  <si>
    <t>PLEUREKTOMIE - ABRAZE</t>
  </si>
  <si>
    <t xml:space="preserve">PLEUREKTOMIE - ABRAZE                             </t>
  </si>
  <si>
    <t>71717</t>
  </si>
  <si>
    <t>TRACHEOTOMIE</t>
  </si>
  <si>
    <t xml:space="preserve">TRACHEOTOMIE                                      </t>
  </si>
  <si>
    <t>07546</t>
  </si>
  <si>
    <t xml:space="preserve">(DRG) OTEVŘENÝ PŘÍSTUP                            </t>
  </si>
  <si>
    <t>07350</t>
  </si>
  <si>
    <t xml:space="preserve">(VZP) ENDARTERECTOMIE BŘIŠNÍ AORTY                </t>
  </si>
  <si>
    <t>07551</t>
  </si>
  <si>
    <t xml:space="preserve">(DRG) HYBRIDNÍ PŘÍSTUP                            </t>
  </si>
  <si>
    <t>07341</t>
  </si>
  <si>
    <t>(VZP) BYPASS AORTO - FEMORÁLNÍ OBOUSTRANNÝ PROTETI</t>
  </si>
  <si>
    <t>07335</t>
  </si>
  <si>
    <t>(VZP) BYPASS AORTO - ILICKÝ NEBO NÁHRADA OBOUSTRAN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</si>
  <si>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</si>
  <si>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</si>
  <si>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</si>
  <si>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</si>
  <si>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</si>
  <si>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 xml:space="preserve">(DRG) PRIMOOPERACE                                </t>
  </si>
  <si>
    <t>51371</t>
  </si>
  <si>
    <t xml:space="preserve">CHOLECYSTEKTOMIE                                  </t>
  </si>
  <si>
    <t>57251</t>
  </si>
  <si>
    <t xml:space="preserve">KLÍNOVITÁ RESEKCE PLIC NEBO ENUKLEACE TUMORU      </t>
  </si>
  <si>
    <t>54190</t>
  </si>
  <si>
    <t xml:space="preserve">OSTATNÍ REKONSTRUKCE TEPEN A BY-PASSY             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</si>
  <si>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</si>
  <si>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</si>
  <si>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</si>
  <si>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</si>
  <si>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</si>
  <si>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</si>
  <si>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</si>
  <si>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</si>
  <si>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</si>
  <si>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51311</t>
  </si>
  <si>
    <t>SPLENEKTOMIE</t>
  </si>
  <si>
    <t xml:space="preserve">SPLENEKTOMIE                                      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</si>
  <si>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</si>
  <si>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</si>
  <si>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</si>
  <si>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</si>
  <si>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</si>
  <si>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 xml:space="preserve">(DRG) EMERGENTNÍ OPERACE KVCH                     </t>
  </si>
  <si>
    <t>62310</t>
  </si>
  <si>
    <t>NEKREKTOMIE DO 1% POVRCHU TĚLA</t>
  </si>
  <si>
    <t>57111</t>
  </si>
  <si>
    <t>TORAKOSKOPIE KLASICKÁ DIAGNOSTICKÁ</t>
  </si>
  <si>
    <t>51345</t>
  </si>
  <si>
    <t>PARCIÁLNÍ RESEKCE JATER NEBO OŠETŘENÍ VĚTŠÍHO PORA</t>
  </si>
  <si>
    <t>07552</t>
  </si>
  <si>
    <t xml:space="preserve">(DRG) OPERAČNÍ VÝKON BEZ MIMOTĚLNÍHO OBĚHU        </t>
  </si>
  <si>
    <t>66851</t>
  </si>
  <si>
    <t>AMPUTACE DLOUHÉ KOSTI / EXARTIKULACE VELKÉHO KLOUB</t>
  </si>
  <si>
    <t>51357</t>
  </si>
  <si>
    <t>JEJUNOSTOMIE, ILEOSTOMIE NEBO KOLOSTOMIE, ANTEPOZI</t>
  </si>
  <si>
    <t>07563</t>
  </si>
  <si>
    <t xml:space="preserve">(DRG) URGENTNÍ OPERACE KVCH                       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</si>
  <si>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</si>
  <si>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</si>
  <si>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</si>
  <si>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</si>
  <si>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</si>
  <si>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</si>
  <si>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</si>
  <si>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</si>
  <si>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</si>
  <si>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</si>
  <si>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</si>
  <si>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</si>
  <si>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</si>
  <si>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</si>
  <si>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54310</t>
  </si>
  <si>
    <t xml:space="preserve">AORTOILICKÝ ÚSEK - ENDARTEREKTOMIE                </t>
  </si>
  <si>
    <t>51326</t>
  </si>
  <si>
    <t>DRENÁŽNÍ OPERACE PŘI AKUTNÍ PANKEATITIDĚ, DRENÁŽ A</t>
  </si>
  <si>
    <t>57221</t>
  </si>
  <si>
    <t>OPERAČNÍ STABILIZACE HRUDNÍKU PO ÚRAZE - JEDNA STR</t>
  </si>
  <si>
    <t>51361</t>
  </si>
  <si>
    <t>KOLEKTOMIE SUBTOTÁLNÍ S ILEOSTOMIÍ A UZÁVĚREM REKT</t>
  </si>
  <si>
    <t>57237</t>
  </si>
  <si>
    <t xml:space="preserve">SUTURA RUPTUTY BRÁNICE TORAKOTOMICKÝM PŘÍSTUPEM   </t>
  </si>
  <si>
    <t>07329</t>
  </si>
  <si>
    <t xml:space="preserve">(VZP) NÁHRADA AORTO - AORTÁLNÍ PROTETICKÁ         </t>
  </si>
  <si>
    <t>07360</t>
  </si>
  <si>
    <t xml:space="preserve">(VZP) UZÁVĚR AORTO - KAVÁLNÍ PÍŠTĚLE              </t>
  </si>
  <si>
    <t>07387</t>
  </si>
  <si>
    <t xml:space="preserve">(VZP) JINÉ REKONSTRUKCE V OBLASTI PÁNEVNÍCH TEPEN </t>
  </si>
  <si>
    <t>5F3</t>
  </si>
  <si>
    <t>51819</t>
  </si>
  <si>
    <t>OŠETŘENÍ A OBVAZ ROZSÁHLÉ RÁNY V CELKOVÉ ANESTEZII</t>
  </si>
  <si>
    <t>51853</t>
  </si>
  <si>
    <t xml:space="preserve">CIRKULÁRNÍ SÁDROVÝ OBVAZ - PRSTŮ, RUKY, ZÁPĚSTÍ   </t>
  </si>
  <si>
    <t>51859</t>
  </si>
  <si>
    <t>FIXAČNÍ SÁDROVÁ DLAHA - NOHA, BÉREC</t>
  </si>
  <si>
    <t>51877</t>
  </si>
  <si>
    <t xml:space="preserve">PŘILOŽENÍ LÉČEBNÉ POMŮCKY - ORTÉZY                </t>
  </si>
  <si>
    <t>PŘILOŽENÍ LÉČEBNÉ POMŮCKY - ORTÉZY</t>
  </si>
  <si>
    <t>53159</t>
  </si>
  <si>
    <t>OTEVŘENÁ REPOZICE A OSTEOSYNTÉZA ZLOMENIN OBOU KOS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</si>
  <si>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</si>
  <si>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</si>
  <si>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</si>
  <si>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</si>
  <si>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</si>
  <si>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</si>
  <si>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</si>
  <si>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</si>
  <si>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</si>
  <si>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</si>
  <si>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61149</t>
  </si>
  <si>
    <t xml:space="preserve">UZAVŘENÍ DEFEKTU  KOŽNÍM LALOKEM MÍSTNÍM OD 10 DO </t>
  </si>
  <si>
    <t>66813</t>
  </si>
  <si>
    <t>ODSTRANĚNÍ OSTEOSYNTETICKÉHO MATERIÁLU</t>
  </si>
  <si>
    <t>66819</t>
  </si>
  <si>
    <t xml:space="preserve">APLIKACE ZEVNÍHO FIXATÉRU                         </t>
  </si>
  <si>
    <t>APLIKACE ZEVNÍHO FIXATÉRU</t>
  </si>
  <si>
    <t>66823</t>
  </si>
  <si>
    <t xml:space="preserve">ODSTRANĚNÍ ZEVNÍHO FIXATÉRU                       </t>
  </si>
  <si>
    <t>ODSTRANĚNÍ ZEVNÍHO FIXATÉRU</t>
  </si>
  <si>
    <t>66829</t>
  </si>
  <si>
    <t>ZAVEDENÍ PROPLACHOVÉ LAVÁŽE</t>
  </si>
  <si>
    <t>66833</t>
  </si>
  <si>
    <t>ODSTRANĚNÍ CIZÍHO TĚLESA Z RÁNY</t>
  </si>
  <si>
    <t>53457</t>
  </si>
  <si>
    <t>ZLOMENINY DOLNÍHO KONCE BÉRCE A HLEZNA S NITROKLOU</t>
  </si>
  <si>
    <t>53490</t>
  </si>
  <si>
    <t>ROZSÁHLÉ DEBRIDEMENT SLOŽITÝCH OTEVŘENÝCH ZLOMENIN</t>
  </si>
  <si>
    <t xml:space="preserve">SEKUNDÁRNÍ SUTURA RÁNY                            </t>
  </si>
  <si>
    <t>53115</t>
  </si>
  <si>
    <t>ZAVŘENÁ REPOZICE LUXACE KARPU NEBO INTRAARTIKULÁRN</t>
  </si>
  <si>
    <t>66127</t>
  </si>
  <si>
    <t xml:space="preserve">MANIPULACE V CELKOVÉ NEBO LOKÁLNÍ ANESTÉZII       </t>
  </si>
  <si>
    <t>MANIPULACE V CELKOVÉ NEBO LOKÁLNÍ ANESTÉZII</t>
  </si>
  <si>
    <t>51821</t>
  </si>
  <si>
    <t xml:space="preserve">CHIRURGICKÉ ODSTRANĚNÍ CIZÍHO TĚLESA              </t>
  </si>
  <si>
    <t>51855</t>
  </si>
  <si>
    <t>FIXAČNÍ SÁDROVÁ DLAHA - CELÁ HORNÍ KONČETINA</t>
  </si>
  <si>
    <t xml:space="preserve">FIXAČNÍ SÁDROVÁ DLAHA - CELÁ HORNÍ KONČETINA      </t>
  </si>
  <si>
    <t>53471</t>
  </si>
  <si>
    <t>ZLOMENINA HORNÍHO KONCE FEMURU - REPOZICE OTEVŘENÁ</t>
  </si>
  <si>
    <t>53157</t>
  </si>
  <si>
    <t>OTEVŘENÁ REPOZICE A OSTEOSYNTÉZA ZLOMENINY JEDNÉ K</t>
  </si>
  <si>
    <t>53461</t>
  </si>
  <si>
    <t>ZLOMENINA HORNÍHO KONCE TIBIE - DIAKONDYLICKÁ - (T</t>
  </si>
  <si>
    <t>53485</t>
  </si>
  <si>
    <t>ZLOMENINY PÁNEVNÍHO KRUHU - NESTABILNÍ - S OPERAČN</t>
  </si>
  <si>
    <t>66821</t>
  </si>
  <si>
    <t xml:space="preserve">PERKUTÁNNÍ FIXACE K-DRÁTEM                        </t>
  </si>
  <si>
    <t>PERKUTÁNNÍ FIXACE K-DRÁTEM</t>
  </si>
  <si>
    <t>66825</t>
  </si>
  <si>
    <t xml:space="preserve">UPRAVENÍ ZEVNÍHO FIXATÉRU                         </t>
  </si>
  <si>
    <t>53255</t>
  </si>
  <si>
    <t xml:space="preserve">OTEVŘENÁ REPOZICE A OSTEOSYNTÉZA ZLOMENIN HORNÍHO </t>
  </si>
  <si>
    <t>53417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</si>
  <si>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</si>
  <si>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</si>
  <si>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</si>
  <si>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</si>
  <si>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</si>
  <si>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(DRG) OTEVŘENÝ PŘÍSTUP</t>
  </si>
  <si>
    <t>07545</t>
  </si>
  <si>
    <t>(DRG) DRUHÁ A DALŠÍ REOPERACE</t>
  </si>
  <si>
    <t xml:space="preserve">(DRG) DRUHÁ A DALŠÍ REOPERACE                     </t>
  </si>
  <si>
    <t>07550</t>
  </si>
  <si>
    <t>(DRG) ENDOVASKULÁRNÍ PŘÍSTUP PERKUTÁNNÍ NEBO S?PRE</t>
  </si>
  <si>
    <t>07561</t>
  </si>
  <si>
    <t>(DRG) REKUPERACE KRVE</t>
  </si>
  <si>
    <t xml:space="preserve">(DRG) REKUPERACE KRVE                             </t>
  </si>
  <si>
    <t>07565</t>
  </si>
  <si>
    <t xml:space="preserve">(DRG) KATASTROFICKÁ OPERACE KVCH                  </t>
  </si>
  <si>
    <t>(DRG) KATASTROFICKÁ OPERACE KVCH</t>
  </si>
  <si>
    <t>07267</t>
  </si>
  <si>
    <t>(DRG) ODSTRANĚNÍ KRÁTKO AŽ STŘEDNĚDOBÉ PODPORY SRD</t>
  </si>
  <si>
    <t>(DRG) PRIMOOPERACE</t>
  </si>
  <si>
    <t>(DRG) EMERGENTNÍ OPERACE KVCH</t>
  </si>
  <si>
    <t>07562</t>
  </si>
  <si>
    <t>(DRG) PLÁNOVANÁ OPERACE KVCH</t>
  </si>
  <si>
    <t xml:space="preserve">(DRG) PLÁNOVANÁ OPERACE KVCH                      </t>
  </si>
  <si>
    <t>(DRG) OPERAČNÍ VÝKON BEZ MIMOTĚLNÍHO OBĚHU</t>
  </si>
  <si>
    <t>(DRG) URGENTNÍ OPERACE KVCH</t>
  </si>
  <si>
    <t>07544</t>
  </si>
  <si>
    <t xml:space="preserve">(DRG) PRVNÍ REOPERACE                             </t>
  </si>
  <si>
    <t>55250</t>
  </si>
  <si>
    <t>STERNOTOMIE, TORAKOTOMIE</t>
  </si>
  <si>
    <t>07273</t>
  </si>
  <si>
    <t>(DRG) POOPERAČNÍ REVIZE PRO KRVÁCENÍ NEBO TAMPONÁD</t>
  </si>
  <si>
    <t xml:space="preserve">TEPENNÁ EMBOLEKTOMIE, TROMBEKTOMIE                </t>
  </si>
  <si>
    <t>55215</t>
  </si>
  <si>
    <t xml:space="preserve">MECHANICKÁ SRDEČNÍ PODPORA                        </t>
  </si>
  <si>
    <t>MECHANICKÁ SRDEČNÍ PODPORA</t>
  </si>
  <si>
    <t>07418</t>
  </si>
  <si>
    <t xml:space="preserve">(VZP) TROMBECTOMIE  A. FEMORALIS A JEJÍCH VĚTVÍ   </t>
  </si>
  <si>
    <t>(VZP) TROMBECTOMIE  A. FEMORALIS A JEJÍCH VĚTVÍ</t>
  </si>
  <si>
    <t>07258</t>
  </si>
  <si>
    <t>(DRG) ZAVEDENÍ ECMO, PERIFERNÍ KANYLACE</t>
  </si>
  <si>
    <t xml:space="preserve">(DRG) ZAVEDENÍ ECMO, PERIFERNÍ KANYLACE           </t>
  </si>
  <si>
    <t>07413</t>
  </si>
  <si>
    <t>(VZP) PLASTIKA A. FEMORALIS A JEJÍCH VĚTVÍ PROTETI</t>
  </si>
  <si>
    <t>07554</t>
  </si>
  <si>
    <t>(DRG) OPERAČNÍ VÝKON S MIMOTĚLNÍM OBĚHEM, PERIFERN</t>
  </si>
  <si>
    <t>07572</t>
  </si>
  <si>
    <t>(DRG) DRUHÁ A DALŠÍ POOPERAČNÍ REVIZE PRO KRVÁCENÍ</t>
  </si>
  <si>
    <t>55227</t>
  </si>
  <si>
    <t>IMPLANTACE ECMO (EXTRAKORPORÁLNÍ MEMBRÁNOVÁ OXYGEN</t>
  </si>
  <si>
    <t>5F6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</si>
  <si>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</si>
  <si>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</si>
  <si>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</si>
  <si>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</si>
  <si>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</si>
  <si>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56419</t>
  </si>
  <si>
    <t xml:space="preserve">POUŽITÍ OPERAČNÍHO MIKROSKOPU Á 15 MINUT          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</si>
  <si>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</si>
  <si>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</si>
  <si>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</si>
  <si>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</si>
  <si>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</si>
  <si>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</si>
  <si>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</si>
  <si>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</si>
  <si>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</si>
  <si>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</si>
  <si>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</si>
  <si>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</si>
  <si>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 xml:space="preserve">PŘÍSTUPY NA PÁTEŘ - NESTANDARDNÍ - PŘEDNÍ         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</si>
  <si>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</si>
  <si>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</si>
  <si>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</si>
  <si>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</si>
  <si>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</si>
  <si>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</si>
  <si>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</si>
  <si>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</si>
  <si>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</si>
  <si>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</si>
  <si>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</si>
  <si>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</si>
  <si>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</si>
  <si>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</si>
  <si>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</si>
  <si>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</si>
  <si>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</si>
  <si>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</si>
  <si>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</si>
  <si>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 xml:space="preserve">FŮZE PÁTEŘE - STANDARDNÍ ZADNÍ - 1 SEGMENT        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</si>
  <si>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</si>
  <si>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</si>
  <si>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</si>
  <si>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</si>
  <si>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</si>
  <si>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56446</t>
  </si>
  <si>
    <t>SPINÁLNÍ NAVIGACE ZALOŽENÁ NA PEROPERAČNÍ ISOFLUOR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</si>
  <si>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</si>
  <si>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</si>
  <si>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</si>
  <si>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</si>
  <si>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</si>
  <si>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</si>
  <si>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</si>
  <si>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 xml:space="preserve">NEKREKTOMIE DO 1% POVRCHU TĚLA                    </t>
  </si>
  <si>
    <t>62440</t>
  </si>
  <si>
    <t>ŠTĚP PŘI POPÁLENÍ (A OSTATNÍCH KOŽNÍCH ZTRÁTÁCH) D</t>
  </si>
  <si>
    <t>61169</t>
  </si>
  <si>
    <t xml:space="preserve">TRANSPOZICE MUSKULÁRNÍHO LALOKU                   </t>
  </si>
  <si>
    <t>6F5</t>
  </si>
  <si>
    <t>04801</t>
  </si>
  <si>
    <t>ZEVNÍ INCISE</t>
  </si>
  <si>
    <t xml:space="preserve">ZEVNÍ INCISE                                      </t>
  </si>
  <si>
    <t>04860</t>
  </si>
  <si>
    <t xml:space="preserve">IMOBILIZACE ČELISTÍ                               </t>
  </si>
  <si>
    <t>65219</t>
  </si>
  <si>
    <t xml:space="preserve">KOMPLEXNÍ OŠETŘENÍ VĚTŠÍCH OBLIČEJOVÝCH DEFEKTŮ   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</si>
  <si>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</si>
  <si>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</si>
  <si>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</si>
  <si>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</si>
  <si>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</si>
  <si>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</si>
  <si>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</si>
  <si>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</si>
  <si>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</si>
  <si>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</si>
  <si>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78117</t>
  </si>
  <si>
    <t>78816</t>
  </si>
  <si>
    <t>REKUPERACE KRVE</t>
  </si>
  <si>
    <t>7F1</t>
  </si>
  <si>
    <t>71747</t>
  </si>
  <si>
    <t xml:space="preserve">ČÁSTEČNÁ EXSTIRPACE KRČNÍCH UZLIN                 </t>
  </si>
  <si>
    <t>71315</t>
  </si>
  <si>
    <t>LARYNGOSKOPIE NEBO EPIFARYNGOSKOPIE FLEXIBILNÍ OPT</t>
  </si>
  <si>
    <t>7F5</t>
  </si>
  <si>
    <t>61129</t>
  </si>
  <si>
    <t xml:space="preserve">EXCIZE KOŽNÍ LÉZE, SUTURA OD 2 DO 10 CM           </t>
  </si>
  <si>
    <t>7F6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</si>
  <si>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</si>
  <si>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</si>
  <si>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</si>
  <si>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</si>
  <si>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76215</t>
  </si>
  <si>
    <t>KATETRIZACE URETERU, NEBO EXTRAKCE KONKREMENTU Z M</t>
  </si>
  <si>
    <t>0003708</t>
  </si>
  <si>
    <t>ZYVOXID</t>
  </si>
  <si>
    <t>0003952</t>
  </si>
  <si>
    <t>0005113</t>
  </si>
  <si>
    <t>TARGOCID</t>
  </si>
  <si>
    <t>0006480</t>
  </si>
  <si>
    <t>0008807</t>
  </si>
  <si>
    <t>DALACIN C</t>
  </si>
  <si>
    <t>0008808</t>
  </si>
  <si>
    <t>0011785</t>
  </si>
  <si>
    <t>0016547</t>
  </si>
  <si>
    <t>0016600</t>
  </si>
  <si>
    <t>0020605</t>
  </si>
  <si>
    <t>COLOMYCIN INJEKCE 1 000 000 MEZINÁRODNÍCH JEDNOTEK</t>
  </si>
  <si>
    <t>0026042</t>
  </si>
  <si>
    <t>KIOVIG</t>
  </si>
  <si>
    <t>0026127</t>
  </si>
  <si>
    <t>0026902</t>
  </si>
  <si>
    <t>VFEND</t>
  </si>
  <si>
    <t>0029979</t>
  </si>
  <si>
    <t>0029980</t>
  </si>
  <si>
    <t>0047064</t>
  </si>
  <si>
    <t>TAVANIC I.V.</t>
  </si>
  <si>
    <t>0053922</t>
  </si>
  <si>
    <t>0058092</t>
  </si>
  <si>
    <t>CEFAZOLIN SANDOZ</t>
  </si>
  <si>
    <t>0059830</t>
  </si>
  <si>
    <t>CIPRINOL</t>
  </si>
  <si>
    <t>0062464</t>
  </si>
  <si>
    <t>0064831</t>
  </si>
  <si>
    <t>AXETINE</t>
  </si>
  <si>
    <t>0064946</t>
  </si>
  <si>
    <t>DIFLUCAN I.V.</t>
  </si>
  <si>
    <t>DIFLUCAN</t>
  </si>
  <si>
    <t>0065980</t>
  </si>
  <si>
    <t>DOTAREM</t>
  </si>
  <si>
    <t>0065989</t>
  </si>
  <si>
    <t>0066020</t>
  </si>
  <si>
    <t>AUGMENTIN 1,2 G</t>
  </si>
  <si>
    <t>0066137</t>
  </si>
  <si>
    <t>0072972</t>
  </si>
  <si>
    <t>AMOKSIKLAV 1,2 G</t>
  </si>
  <si>
    <t>0076353</t>
  </si>
  <si>
    <t>FORTUM</t>
  </si>
  <si>
    <t>0083417</t>
  </si>
  <si>
    <t>MERONEM</t>
  </si>
  <si>
    <t>0091731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</si>
  <si>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</si>
  <si>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</si>
  <si>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</si>
  <si>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</si>
  <si>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</si>
  <si>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</si>
  <si>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</si>
  <si>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</si>
  <si>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</si>
  <si>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</si>
  <si>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0097910</t>
  </si>
  <si>
    <t>HUMAN ALBUMIN GRIFOLS 20%</t>
  </si>
  <si>
    <t>0104051</t>
  </si>
  <si>
    <t>HUMAN ALBUMIN 200 G/L BAXTER</t>
  </si>
  <si>
    <t>0121240</t>
  </si>
  <si>
    <t>CEFTRIAXON KABI</t>
  </si>
  <si>
    <t>0131654</t>
  </si>
  <si>
    <t>CEFTAZIDIM KABI</t>
  </si>
  <si>
    <t>0137499</t>
  </si>
  <si>
    <t>0138455</t>
  </si>
  <si>
    <t>0142077</t>
  </si>
  <si>
    <t>0151458</t>
  </si>
  <si>
    <t>CEFUROXIM KABI</t>
  </si>
  <si>
    <t>0155939</t>
  </si>
  <si>
    <t>0156258</t>
  </si>
  <si>
    <t>VANCOMYCIN KABI</t>
  </si>
  <si>
    <t>0156259</t>
  </si>
  <si>
    <t>0162187</t>
  </si>
  <si>
    <t>CIPROFLOXACIN KABI</t>
  </si>
  <si>
    <t>0162809</t>
  </si>
  <si>
    <t>0164350</t>
  </si>
  <si>
    <t>0164401</t>
  </si>
  <si>
    <t>0166269</t>
  </si>
  <si>
    <t>0198417</t>
  </si>
  <si>
    <t>ABELCET</t>
  </si>
  <si>
    <t>0500570</t>
  </si>
  <si>
    <t>0500720</t>
  </si>
  <si>
    <t>MYCAMINE</t>
  </si>
  <si>
    <t>0129056</t>
  </si>
  <si>
    <t>0020615</t>
  </si>
  <si>
    <t>REMODULIN</t>
  </si>
  <si>
    <t>0198192</t>
  </si>
  <si>
    <t>0129057</t>
  </si>
  <si>
    <t>0136083</t>
  </si>
  <si>
    <t>AMPICILLIN AND SULBACTAM IBI 1 G + 500 MG PRÁŠEK P</t>
  </si>
  <si>
    <t>0201030</t>
  </si>
  <si>
    <t>0134595</t>
  </si>
  <si>
    <t>MEDOCLAV</t>
  </si>
  <si>
    <t>0113453</t>
  </si>
  <si>
    <t>0149384</t>
  </si>
  <si>
    <t>ECALTA</t>
  </si>
  <si>
    <t>0156835</t>
  </si>
  <si>
    <t>MEROPENEM KABI</t>
  </si>
  <si>
    <t>0151460</t>
  </si>
  <si>
    <t>0192558</t>
  </si>
  <si>
    <t>ANTITHROMBIN III NF BAXTER</t>
  </si>
  <si>
    <t>0129836</t>
  </si>
  <si>
    <t>0147977</t>
  </si>
  <si>
    <t>0166265</t>
  </si>
  <si>
    <t>0183926</t>
  </si>
  <si>
    <t>AZEPO</t>
  </si>
  <si>
    <t>0202911</t>
  </si>
  <si>
    <t>0003902</t>
  </si>
  <si>
    <t>0195147</t>
  </si>
  <si>
    <t>0167960</t>
  </si>
  <si>
    <t>0183817</t>
  </si>
  <si>
    <t>0029978</t>
  </si>
  <si>
    <t>0196852</t>
  </si>
  <si>
    <t>0207309</t>
  </si>
  <si>
    <t>0212531</t>
  </si>
  <si>
    <t>0087199</t>
  </si>
  <si>
    <t>MAXIPIME</t>
  </si>
  <si>
    <t>0214076</t>
  </si>
  <si>
    <t>0087200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</si>
  <si>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</si>
  <si>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</si>
  <si>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</si>
  <si>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</si>
  <si>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</si>
  <si>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</si>
  <si>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</si>
  <si>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</si>
  <si>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</si>
  <si>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</si>
  <si>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</si>
  <si>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</si>
  <si>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</si>
  <si>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</si>
  <si>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</si>
  <si>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</si>
  <si>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</si>
  <si>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</si>
  <si>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</si>
  <si>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</si>
  <si>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</si>
  <si>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</si>
  <si>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</si>
  <si>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</si>
  <si>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</si>
  <si>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</si>
  <si>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</si>
  <si>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</si>
  <si>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0001719</t>
  </si>
  <si>
    <t>DRÁT CERKLÁŽNÍ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</si>
  <si>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</si>
  <si>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</si>
  <si>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</si>
  <si>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</si>
  <si>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</si>
  <si>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</si>
  <si>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0004080</t>
  </si>
  <si>
    <t>ŠROUB LCP A VA-LCP SAMOŘEZNÝ MALÝ FRAGMENT OCEL</t>
  </si>
  <si>
    <t>0005606</t>
  </si>
  <si>
    <t>NÁVLEK NA OPMI, TYP 71                      306071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</si>
  <si>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</si>
  <si>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</si>
  <si>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</si>
  <si>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</si>
  <si>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</si>
  <si>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</si>
  <si>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</si>
  <si>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</si>
  <si>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0017422</t>
  </si>
  <si>
    <t>ŠROUB KORTIKÁLNÍ VELKÝ FRAGMENT OCEL</t>
  </si>
  <si>
    <t>0017424</t>
  </si>
  <si>
    <t>0017745</t>
  </si>
  <si>
    <t>0017748</t>
  </si>
  <si>
    <t>0017749</t>
  </si>
  <si>
    <t>0017751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</si>
  <si>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</si>
  <si>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</si>
  <si>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</si>
  <si>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</si>
  <si>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</si>
  <si>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</si>
  <si>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</si>
  <si>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</si>
  <si>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</si>
  <si>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</si>
  <si>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</si>
  <si>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</si>
  <si>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</si>
  <si>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</si>
  <si>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</si>
  <si>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</si>
  <si>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</si>
  <si>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</si>
  <si>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</si>
  <si>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</si>
  <si>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</si>
  <si>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</si>
  <si>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</si>
  <si>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</si>
  <si>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</si>
  <si>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</si>
  <si>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</si>
  <si>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</si>
  <si>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</si>
  <si>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</si>
  <si>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</si>
  <si>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</si>
  <si>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</si>
  <si>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</si>
  <si>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</si>
  <si>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</si>
  <si>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</si>
  <si>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</si>
  <si>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</si>
  <si>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</si>
  <si>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</si>
  <si>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</si>
  <si>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</si>
  <si>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</si>
  <si>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</si>
  <si>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</si>
  <si>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</si>
  <si>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0056292</t>
  </si>
  <si>
    <t>KATETR BALÓNKOVÝ FOGARTY EMBOLEKTOMICKÝ - 120805F</t>
  </si>
  <si>
    <t>0059618</t>
  </si>
  <si>
    <t>GRASPR ATRAUMATICKÝ ENDOBABCOCK 10MM 174001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</si>
  <si>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</si>
  <si>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</si>
  <si>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</si>
  <si>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</si>
  <si>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</si>
  <si>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</si>
  <si>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</si>
  <si>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</si>
  <si>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0068666</t>
  </si>
  <si>
    <t>IMPLANTÁT SPINÁLNÍ SYSTÉM VECTRA                 K</t>
  </si>
  <si>
    <t>0068670</t>
  </si>
  <si>
    <t>0069500</t>
  </si>
  <si>
    <t>KANYLA TRACHEOSTOMICKÁ  S NÍZKOTLAKOU  MANŽETOU</t>
  </si>
  <si>
    <t>0070875</t>
  </si>
  <si>
    <t>ČEP SAMOŘEZNÝ JISTÍCÍ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</si>
  <si>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</si>
  <si>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</si>
  <si>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</si>
  <si>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</si>
  <si>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</si>
  <si>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</si>
  <si>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</si>
  <si>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NÁHR. KYČ.KL., VLOŽKA CHIRUL.PŘEVÝŠ.JAMKY SFÉR.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</si>
  <si>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</si>
  <si>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</si>
  <si>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</si>
  <si>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</si>
  <si>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</si>
  <si>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</si>
  <si>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</si>
  <si>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</si>
  <si>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</si>
  <si>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</si>
  <si>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</si>
  <si>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</si>
  <si>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</si>
  <si>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</si>
  <si>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</si>
  <si>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</si>
  <si>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</si>
  <si>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</si>
  <si>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</si>
  <si>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</si>
  <si>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</si>
  <si>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</si>
  <si>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</si>
  <si>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</si>
  <si>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</si>
  <si>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</si>
  <si>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0082002</t>
  </si>
  <si>
    <t>NPWT-V.A.C. GRANUFOAM (PU PĚNA) VELIKOST XL</t>
  </si>
  <si>
    <t>0082077</t>
  </si>
  <si>
    <t>KRYTÍ COM 30 OBVAZOVÁ TEXTÍLIE KOMBINOVANÁ</t>
  </si>
  <si>
    <t>0082079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</si>
  <si>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</si>
  <si>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</si>
  <si>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</si>
  <si>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</si>
  <si>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</si>
  <si>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</si>
  <si>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</si>
  <si>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</si>
  <si>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</si>
  <si>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</si>
  <si>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</si>
  <si>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0083242</t>
  </si>
  <si>
    <t>DLAHA LCP OLEKRANON MALÝ FRAGMENT OCEL TITAN</t>
  </si>
  <si>
    <t>0096970</t>
  </si>
  <si>
    <t>IMPLANTÁT KOSTNÍ PRO VERTEBROPLASTIKU PERKUTÁNNÍ</t>
  </si>
  <si>
    <t>0097029</t>
  </si>
  <si>
    <t>DLAHA LCP METAFYZÁRNÍ MALÝ FRAGMENT OCEL TITAN</t>
  </si>
  <si>
    <t>0097776</t>
  </si>
  <si>
    <t>DLAHA LCP ROVNÁ VELKÝ FRAGMENT OCEL</t>
  </si>
  <si>
    <t>0097876</t>
  </si>
  <si>
    <t>PODLOŽKA MALÝ FRAGMENT TITAN</t>
  </si>
  <si>
    <t>0098656</t>
  </si>
  <si>
    <t>ŠROUB KANYLOVANÝ TI T-DRIVE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</si>
  <si>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</si>
  <si>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</si>
  <si>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</si>
  <si>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</si>
  <si>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</si>
  <si>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</si>
  <si>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</si>
  <si>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</si>
  <si>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</si>
  <si>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</si>
  <si>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</si>
  <si>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0105749</t>
  </si>
  <si>
    <t>ŠROUB KORTIKÁLNÍ/HLADKÝ PRO FIXACI FRAK.V DIST.ČÁS</t>
  </si>
  <si>
    <t>0112062</t>
  </si>
  <si>
    <t>CERKLÁŽ - SYSTÉM MODULÁRNÍ CERKLÁŽE PRO STERNUM (M</t>
  </si>
  <si>
    <t>0151021</t>
  </si>
  <si>
    <t>0161944</t>
  </si>
  <si>
    <t>IMPLANTÁT SPINÁLNÍ FIXAČNÍ SYSTÉM MATRIX 5.5 HRUD/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</si>
  <si>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</si>
  <si>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</si>
  <si>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</si>
  <si>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</si>
  <si>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</si>
  <si>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</si>
  <si>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</si>
  <si>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</si>
  <si>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0031490</t>
  </si>
  <si>
    <t>DLAHA LCP TIBIE PROXIMÁLNÍ VELKÝ FRAGMENT OCEL TIT</t>
  </si>
  <si>
    <t>0097835</t>
  </si>
  <si>
    <t>DRÁT VODÍCÍ</t>
  </si>
  <si>
    <t>0073963</t>
  </si>
  <si>
    <t>ŠROUB SAMOŘEZNÝ KORTIKÁLNÍ PÁNEV OCEL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</si>
  <si>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</si>
  <si>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</si>
  <si>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</si>
  <si>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</si>
  <si>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</si>
  <si>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</si>
  <si>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</si>
  <si>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</si>
  <si>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</si>
  <si>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</si>
  <si>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0053479</t>
  </si>
  <si>
    <t>RETRAKTOR SKLOPNÝ- ENDO RETRACT II 10MM</t>
  </si>
  <si>
    <t>0163202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</si>
  <si>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</si>
  <si>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</si>
  <si>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</si>
  <si>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</si>
  <si>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</si>
  <si>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</si>
  <si>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</si>
  <si>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</si>
  <si>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</si>
  <si>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</si>
  <si>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</si>
  <si>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</si>
  <si>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</si>
  <si>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</si>
  <si>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0002263</t>
  </si>
  <si>
    <t>FIXÁTOR ZEVNÍ JEDNOROVINNÝ TUBULÁRNÍ,SYNTHES KOSTI</t>
  </si>
  <si>
    <t>0114295</t>
  </si>
  <si>
    <t>IMPLANTÁT SPINÁL.NÁHRADA MEZIOBRATL. FUSION CAGE B</t>
  </si>
  <si>
    <t>0152130</t>
  </si>
  <si>
    <t>STAPLER LINEÁRNÍ S NOŽEM - LC8045 (PRO PZT 0152134</t>
  </si>
  <si>
    <t>0031470</t>
  </si>
  <si>
    <t>0170137</t>
  </si>
  <si>
    <t>NPWT-RENASYS GO SBĚRNÁ NÁDOBA VELKÁ</t>
  </si>
  <si>
    <t>0027779</t>
  </si>
  <si>
    <t>DLAHA LCP REKONSTRUKČNÍ OCEL VELKÝ FRAGMENT TITAN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</si>
  <si>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</si>
  <si>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</si>
  <si>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</si>
  <si>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</si>
  <si>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</si>
  <si>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</si>
  <si>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</si>
  <si>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</si>
  <si>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</si>
  <si>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</si>
  <si>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</si>
  <si>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0163235</t>
  </si>
  <si>
    <t>0163208</t>
  </si>
  <si>
    <t>0114288</t>
  </si>
  <si>
    <t>0114289</t>
  </si>
  <si>
    <t>0001344</t>
  </si>
  <si>
    <t>DRÁT VODÍCÍ ZÁVITOVÝ OCEL</t>
  </si>
  <si>
    <t>0019152</t>
  </si>
  <si>
    <t>0142063</t>
  </si>
  <si>
    <t>0142105</t>
  </si>
  <si>
    <t>0161954</t>
  </si>
  <si>
    <t>0161952</t>
  </si>
  <si>
    <t>0161951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</si>
  <si>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</si>
  <si>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</si>
  <si>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</si>
  <si>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</si>
  <si>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</si>
  <si>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</si>
  <si>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</si>
  <si>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0017351</t>
  </si>
  <si>
    <t>ŠROUB SPONGIOZNÍ VELKÝ FRAGMENT OCEL</t>
  </si>
  <si>
    <t>00651</t>
  </si>
  <si>
    <t>OD TYPU 51 - PRO NEMOCNICE TYPU 3, (KATEGORIE 6) -</t>
  </si>
  <si>
    <t>00655</t>
  </si>
  <si>
    <t>OD TYPU 55 - PRO NEMOCNICE TYPU 3, (KATEGORIE 6) -</t>
  </si>
  <si>
    <t>04831</t>
  </si>
  <si>
    <t>SUTURA RÁNY SLIZNICE NAD 5 CM NEBO VÍCE VRSTEV</t>
  </si>
  <si>
    <t>78813</t>
  </si>
  <si>
    <t>CVVH - KONTINUÁLNÍ VENOVENÓZNÍ HEMOFILTRACE</t>
  </si>
  <si>
    <t xml:space="preserve">CVVH - KONTINUÁLNÍ VENOVENÓZNÍ HEMOFILTRACE       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</si>
  <si>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</si>
  <si>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</si>
  <si>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</si>
  <si>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</si>
  <si>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</si>
  <si>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</si>
  <si>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</si>
  <si>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</si>
  <si>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</si>
  <si>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</si>
  <si>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</si>
  <si>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</si>
  <si>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</si>
  <si>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</si>
  <si>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</si>
  <si>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</si>
  <si>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</si>
  <si>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</si>
  <si>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</si>
  <si>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</si>
  <si>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</si>
  <si>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</si>
  <si>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</si>
  <si>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 xml:space="preserve">KOMPLEXNÍ VYŠETŘENÍ ANESTEZIOLOGEM                </t>
  </si>
  <si>
    <t>90905</t>
  </si>
  <si>
    <t>08</t>
  </si>
  <si>
    <t>09</t>
  </si>
  <si>
    <t>10</t>
  </si>
  <si>
    <t>78830</t>
  </si>
  <si>
    <t>ZAVEDENÍ INTRAJEJUNÁLNÍ SONDY PRO ENTERÁLNÍ VÝŽIVU</t>
  </si>
  <si>
    <t>02125</t>
  </si>
  <si>
    <t>OČKOVÁNÍ VČETNĚ OČKOVACÍ LÁTKY, KTERÁ JE HRAZENA Z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</si>
  <si>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</si>
  <si>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</si>
  <si>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</si>
  <si>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</si>
  <si>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</si>
  <si>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</si>
  <si>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</si>
  <si>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</si>
  <si>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</si>
  <si>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</si>
  <si>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</si>
  <si>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</si>
  <si>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</si>
  <si>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78232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</si>
  <si>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</si>
  <si>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</si>
  <si>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</si>
  <si>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</si>
  <si>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</si>
  <si>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</si>
  <si>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</si>
  <si>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</si>
  <si>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</si>
  <si>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</si>
  <si>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</si>
  <si>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</si>
  <si>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</si>
  <si>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</si>
  <si>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</si>
  <si>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</si>
  <si>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</si>
  <si>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</si>
  <si>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</si>
  <si>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</si>
  <si>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</si>
  <si>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</si>
  <si>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</si>
  <si>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</si>
  <si>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</si>
  <si>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</si>
  <si>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</si>
  <si>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</si>
  <si>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</si>
  <si>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</si>
  <si>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                                      </t>
  </si>
  <si>
    <t>01383</t>
  </si>
  <si>
    <t xml:space="preserve">BAKTERIÁLNÍ A TUBERKULÓZNÍ INFEKCE NERVOVÉHO SYSTÉMU S MCC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</si>
  <si>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</si>
  <si>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</si>
  <si>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</si>
  <si>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</si>
  <si>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</si>
  <si>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</si>
  <si>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</si>
  <si>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</si>
  <si>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</si>
  <si>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</si>
  <si>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</si>
  <si>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</si>
  <si>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</si>
  <si>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</si>
  <si>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</si>
  <si>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</si>
  <si>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</si>
  <si>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05023</t>
  </si>
  <si>
    <t xml:space="preserve">VÝKONY NA SRDEČNÍ CHLOPNI SE SRDEČNÍ KATETRIZACÍ S MCC       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</si>
  <si>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</si>
  <si>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</si>
  <si>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</si>
  <si>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</si>
  <si>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</si>
  <si>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</si>
  <si>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05233</t>
  </si>
  <si>
    <t xml:space="preserve">PERKUTÁNNÍ KORONÁRNÍ ANGIOPLASTIKA, &lt;=2 POTAHOVANÉ STENTY PŘI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</si>
  <si>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</si>
  <si>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</si>
  <si>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</si>
  <si>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</si>
  <si>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</si>
  <si>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</si>
  <si>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</si>
  <si>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</si>
  <si>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</si>
  <si>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</si>
  <si>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</si>
  <si>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</si>
  <si>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</si>
  <si>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</si>
  <si>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</si>
  <si>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</si>
  <si>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11013</t>
  </si>
  <si>
    <t xml:space="preserve">TRANSPLANTACE LEDVIN S MCC  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</si>
  <si>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</si>
  <si>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</si>
  <si>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</si>
  <si>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</si>
  <si>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17303</t>
  </si>
  <si>
    <t xml:space="preserve">AKUTNÍ LEUKÉMIE S MCC          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</si>
  <si>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</si>
  <si>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</si>
  <si>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</si>
  <si>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</si>
  <si>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</si>
  <si>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</si>
  <si>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</si>
  <si>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</si>
  <si>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</si>
  <si>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</si>
  <si>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</si>
  <si>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</si>
  <si>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</si>
  <si>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</si>
  <si>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</si>
  <si>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</si>
  <si>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</si>
  <si>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</si>
  <si>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</si>
  <si>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</si>
  <si>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</si>
  <si>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</si>
  <si>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</si>
  <si>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</si>
  <si>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25361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</si>
  <si>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</si>
  <si>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</si>
  <si>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</si>
  <si>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</si>
  <si>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</si>
  <si>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</si>
  <si>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</si>
  <si>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</si>
  <si>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</si>
  <si>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</si>
  <si>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</si>
  <si>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</si>
  <si>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</si>
  <si>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</si>
  <si>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</si>
  <si>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</si>
  <si>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</si>
  <si>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</si>
  <si>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</si>
  <si>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</si>
  <si>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</si>
  <si>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</si>
  <si>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</si>
  <si>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</si>
  <si>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</si>
  <si>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</si>
  <si>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</si>
  <si>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</si>
  <si>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</si>
  <si>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</si>
  <si>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</si>
  <si>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</si>
  <si>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202</t>
  </si>
  <si>
    <t>87427</t>
  </si>
  <si>
    <t>CYTOLOGICKÉ NÁTĚRY  NECENTRIFUGOVANÉ TEKUTINY - 4-</t>
  </si>
  <si>
    <t>816</t>
  </si>
  <si>
    <t>94191</t>
  </si>
  <si>
    <t xml:space="preserve">FOTOGRAFIE GELU                                   </t>
  </si>
  <si>
    <t>FOTOGRAFIE GELU</t>
  </si>
  <si>
    <t>94119</t>
  </si>
  <si>
    <t xml:space="preserve">IZOLACE A UCHOVÁNÍ LIDSKÉ DNA (RNA)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</si>
  <si>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</si>
  <si>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</si>
  <si>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</si>
  <si>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</si>
  <si>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</si>
  <si>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</si>
  <si>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</si>
  <si>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</si>
  <si>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</si>
  <si>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</si>
  <si>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</si>
  <si>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</si>
  <si>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</si>
  <si>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</si>
  <si>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</si>
  <si>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</si>
  <si>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</si>
  <si>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</si>
  <si>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</si>
  <si>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</si>
  <si>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</si>
  <si>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</si>
  <si>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</si>
  <si>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</si>
  <si>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</si>
  <si>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</si>
  <si>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</si>
  <si>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</si>
  <si>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</si>
  <si>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</si>
  <si>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</si>
  <si>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</si>
  <si>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</si>
  <si>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</si>
  <si>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</si>
  <si>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</si>
  <si>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</si>
  <si>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</si>
  <si>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</si>
  <si>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</si>
  <si>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</si>
  <si>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96613</t>
  </si>
  <si>
    <t>VYŠETŘENÍ NÁTĚRU NA SCHIZOCYTY</t>
  </si>
  <si>
    <t xml:space="preserve">VYŠETŘENÍ NÁTĚRU NA SCHIZOCYTY                    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</si>
  <si>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</si>
  <si>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</si>
  <si>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</si>
  <si>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</si>
  <si>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</si>
  <si>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 xml:space="preserve">DESTIČKOVÝ NEUTRALIZAČNÍ TEST (PNP)               </t>
  </si>
  <si>
    <t>96879</t>
  </si>
  <si>
    <t xml:space="preserve">DRVVT - SCREENING LA                              </t>
  </si>
  <si>
    <t>96155</t>
  </si>
  <si>
    <t xml:space="preserve">VON WILLEBRANDŮV  FAKTOR KVANTITATIVNĚ            </t>
  </si>
  <si>
    <t>VON WILLEBRANDŮV  FAKTOR KVANTITATIVNĚ</t>
  </si>
  <si>
    <t>96885</t>
  </si>
  <si>
    <t>MOLEKULÁRNÍ MARKERY AKTIVACE HEMOSTÁZY</t>
  </si>
  <si>
    <t>96875</t>
  </si>
  <si>
    <t xml:space="preserve">DRVVT - KONFIRMACE                                </t>
  </si>
  <si>
    <t>96143</t>
  </si>
  <si>
    <t>T - PA AG</t>
  </si>
  <si>
    <t>96149</t>
  </si>
  <si>
    <t>PAI  ANTIGEN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</si>
  <si>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</si>
  <si>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</si>
  <si>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</si>
  <si>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</si>
  <si>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</si>
  <si>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</si>
  <si>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</si>
  <si>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</si>
  <si>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</si>
  <si>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</si>
  <si>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</si>
  <si>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</si>
  <si>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</si>
  <si>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</si>
  <si>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</si>
  <si>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</si>
  <si>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</si>
  <si>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</si>
  <si>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</si>
  <si>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</si>
  <si>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</si>
  <si>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</si>
  <si>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</si>
  <si>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</si>
  <si>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</si>
  <si>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</si>
  <si>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</si>
  <si>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</si>
  <si>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</si>
  <si>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</si>
  <si>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</si>
  <si>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</si>
  <si>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</si>
  <si>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</si>
  <si>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</si>
  <si>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</si>
  <si>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AMONIAK</t>
  </si>
  <si>
    <t>81397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</si>
  <si>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</si>
  <si>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</si>
  <si>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</si>
  <si>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</si>
  <si>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</si>
  <si>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</si>
  <si>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</si>
  <si>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</si>
  <si>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</si>
  <si>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</si>
  <si>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</si>
  <si>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</si>
  <si>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</si>
  <si>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</si>
  <si>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</si>
  <si>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</si>
  <si>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</si>
  <si>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</si>
  <si>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</si>
  <si>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</si>
  <si>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</si>
  <si>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</si>
  <si>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</si>
  <si>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</si>
  <si>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</si>
  <si>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</si>
  <si>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</si>
  <si>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</si>
  <si>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</si>
  <si>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</si>
  <si>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</si>
  <si>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</si>
  <si>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</si>
  <si>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</si>
  <si>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</si>
  <si>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</si>
  <si>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</si>
  <si>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</si>
  <si>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</si>
  <si>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</si>
  <si>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</si>
  <si>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</si>
  <si>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</si>
  <si>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</si>
  <si>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</si>
  <si>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</si>
  <si>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</si>
  <si>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</si>
  <si>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</si>
  <si>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</si>
  <si>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</si>
  <si>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</si>
  <si>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</si>
  <si>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</si>
  <si>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</si>
  <si>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</si>
  <si>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</si>
  <si>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</si>
  <si>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</si>
  <si>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</si>
  <si>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</si>
  <si>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</si>
  <si>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</si>
  <si>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</si>
  <si>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</si>
  <si>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</si>
  <si>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</si>
  <si>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</si>
  <si>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</si>
  <si>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</si>
  <si>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</si>
  <si>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</si>
  <si>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</si>
  <si>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</si>
  <si>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</si>
  <si>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</si>
  <si>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</si>
  <si>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</si>
  <si>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</si>
  <si>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</si>
  <si>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</si>
  <si>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</si>
  <si>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</si>
  <si>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</si>
  <si>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</si>
  <si>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</si>
  <si>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</si>
  <si>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</si>
  <si>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</si>
  <si>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</si>
  <si>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</si>
  <si>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</si>
  <si>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</si>
  <si>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</si>
  <si>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</si>
  <si>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</si>
  <si>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</si>
  <si>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</si>
  <si>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</si>
  <si>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</si>
  <si>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</si>
  <si>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</si>
  <si>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</si>
  <si>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</si>
  <si>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</si>
  <si>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</si>
  <si>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</si>
  <si>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</si>
  <si>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</si>
  <si>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</si>
  <si>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</si>
  <si>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</si>
  <si>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</si>
  <si>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</si>
  <si>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</si>
  <si>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</si>
  <si>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</si>
  <si>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</si>
  <si>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</si>
  <si>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81729</t>
  </si>
  <si>
    <t>PAPP - A (TĚHOTENSKÝ PLASMATICKÝ PROTEIN - A)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</si>
  <si>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</si>
  <si>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</si>
  <si>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</si>
  <si>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</si>
  <si>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</si>
  <si>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</si>
  <si>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</si>
  <si>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</si>
  <si>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</si>
  <si>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</si>
  <si>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</si>
  <si>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</si>
  <si>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>STANOVENÍ PREALBUMINU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</si>
  <si>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</si>
  <si>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</si>
  <si>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</si>
  <si>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</si>
  <si>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</si>
  <si>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</si>
  <si>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</si>
  <si>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</si>
  <si>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</si>
  <si>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</si>
  <si>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</si>
  <si>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</si>
  <si>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</si>
  <si>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</si>
  <si>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>CHORIOGONADOTROPIN (HCG)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</si>
  <si>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</si>
  <si>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</si>
  <si>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</si>
  <si>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</si>
  <si>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</si>
  <si>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93199</t>
  </si>
  <si>
    <t>TYREOGLOBULIN (TG)</t>
  </si>
  <si>
    <t>81629</t>
  </si>
  <si>
    <t>VAZEBNÁ KAPACITA ŽELEZA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</si>
  <si>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</si>
  <si>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</si>
  <si>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</si>
  <si>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</si>
  <si>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</si>
  <si>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</si>
  <si>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</si>
  <si>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</si>
  <si>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</si>
  <si>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</si>
  <si>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94189</t>
  </si>
  <si>
    <t>HYBRIDIZACE DNA SE ZNAČENOU SONDOU</t>
  </si>
  <si>
    <t xml:space="preserve">HYBRIDIZACE DNA SE ZNAČENOU SONDOU                </t>
  </si>
  <si>
    <t>93145</t>
  </si>
  <si>
    <t>C-PEPTID</t>
  </si>
  <si>
    <t>81355</t>
  </si>
  <si>
    <t>APOLIPOPROTEINY AI NEBO B</t>
  </si>
  <si>
    <t xml:space="preserve">APOLIPOPROTEINY AI NEBO B                         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</si>
  <si>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</si>
  <si>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</si>
  <si>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</si>
  <si>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</si>
  <si>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81675</t>
  </si>
  <si>
    <t>MIKROALBUMINURIE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</si>
  <si>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</si>
  <si>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</si>
  <si>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</si>
  <si>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</si>
  <si>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</si>
  <si>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</si>
  <si>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</si>
  <si>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</si>
  <si>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</si>
  <si>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</si>
  <si>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</si>
  <si>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</si>
  <si>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</si>
  <si>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</si>
  <si>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</si>
  <si>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</si>
  <si>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</si>
  <si>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</si>
  <si>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</si>
  <si>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</si>
  <si>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81233</t>
  </si>
  <si>
    <t xml:space="preserve">KARBONYLHEMOGLOBIN KVANTITATIVNĚ                  </t>
  </si>
  <si>
    <t>KARBONYLHEMOGLOBIN KVANTITATIVNĚ</t>
  </si>
  <si>
    <t>91169</t>
  </si>
  <si>
    <t xml:space="preserve">STANOVENÍ LEHKÝCH ŘETĚZCŮ LAMBDA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</si>
  <si>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</si>
  <si>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</si>
  <si>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</si>
  <si>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</si>
  <si>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</si>
  <si>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81323</t>
  </si>
  <si>
    <t>ADENOSINDEAMINÁZA</t>
  </si>
  <si>
    <t>93139</t>
  </si>
  <si>
    <t xml:space="preserve">ADRENOKORTIKOTROPIN (ACTH)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</si>
  <si>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</si>
  <si>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</si>
  <si>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</si>
  <si>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</si>
  <si>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</si>
  <si>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</si>
  <si>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</si>
  <si>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</si>
  <si>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</si>
  <si>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</si>
  <si>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</si>
  <si>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</si>
  <si>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</si>
  <si>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</si>
  <si>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</si>
  <si>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</si>
  <si>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</si>
  <si>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</si>
  <si>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</si>
  <si>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</si>
  <si>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</si>
  <si>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</si>
  <si>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0065978</t>
  </si>
  <si>
    <t>ULTRAVIST 370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</si>
  <si>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</si>
  <si>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</si>
  <si>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</si>
  <si>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</si>
  <si>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</si>
  <si>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</si>
  <si>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</si>
  <si>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</si>
  <si>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</si>
  <si>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</si>
  <si>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</si>
  <si>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</si>
  <si>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</si>
  <si>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</si>
  <si>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</si>
  <si>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</si>
  <si>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</si>
  <si>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</si>
  <si>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</si>
  <si>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</si>
  <si>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</si>
  <si>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</si>
  <si>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</si>
  <si>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</si>
  <si>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0049439</t>
  </si>
  <si>
    <t>STENTGRAFT AORTÁLNÍ HRUDNÍ - ZENITH TX2 ZTEG-2P; T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</si>
  <si>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</si>
  <si>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</si>
  <si>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</si>
  <si>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</si>
  <si>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</si>
  <si>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</si>
  <si>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0053563</t>
  </si>
  <si>
    <t>KATETR DIAGNOSTICKÝ TEMPO4F,5F</t>
  </si>
  <si>
    <t>0053936</t>
  </si>
  <si>
    <t>SYSTÉM ZAVÁDĚCÍ ACCUSTICK II 20-705</t>
  </si>
  <si>
    <t>0056303</t>
  </si>
  <si>
    <t>KATETR BALÓNKOVÝ FOGARTY EMBOLEKTOMICKÝ - TRU-LUME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</si>
  <si>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</si>
  <si>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</si>
  <si>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</si>
  <si>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</si>
  <si>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</si>
  <si>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</si>
  <si>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</si>
  <si>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</si>
  <si>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</si>
  <si>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</si>
  <si>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</si>
  <si>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</si>
  <si>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</si>
  <si>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</si>
  <si>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</si>
  <si>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</si>
  <si>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</si>
  <si>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</si>
  <si>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</si>
  <si>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</si>
  <si>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</si>
  <si>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</si>
  <si>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</si>
  <si>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</si>
  <si>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</si>
  <si>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</si>
  <si>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</si>
  <si>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</si>
  <si>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</si>
  <si>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</si>
  <si>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</si>
  <si>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</si>
  <si>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</si>
  <si>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</si>
  <si>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</si>
  <si>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</si>
  <si>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</si>
  <si>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</si>
  <si>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</si>
  <si>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0054370</t>
  </si>
  <si>
    <t>ZAVADĚČ KE KATETRŮM 402604A-402611A</t>
  </si>
  <si>
    <t>0054353</t>
  </si>
  <si>
    <t>KATETR BALÓNKOVÝ PTA - MAXI LD</t>
  </si>
  <si>
    <t>0048349</t>
  </si>
  <si>
    <t>KATETR INFUZNÍ VODIČ PROSTREAM 41271..41278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</si>
  <si>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</si>
  <si>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</si>
  <si>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</si>
  <si>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</si>
  <si>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</si>
  <si>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</si>
  <si>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</si>
  <si>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</si>
  <si>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</si>
  <si>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</si>
  <si>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</si>
  <si>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</si>
  <si>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</si>
  <si>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</si>
  <si>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</si>
  <si>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</si>
  <si>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89198</t>
  </si>
  <si>
    <t xml:space="preserve">SKIASKOPIE                                        </t>
  </si>
  <si>
    <t>89317</t>
  </si>
  <si>
    <t xml:space="preserve">SELEKTIVNÍ TROMBOLÝZA                             </t>
  </si>
  <si>
    <t>89323</t>
  </si>
  <si>
    <t>TERAPEUTICKÁ EMBOLIZACE V CÉVNÍM ŘEČIŠTI</t>
  </si>
  <si>
    <t xml:space="preserve">TERAPEUTICKÁ EMBOLIZACE V CÉVNÍM ŘEČIŠTI          </t>
  </si>
  <si>
    <t>89327</t>
  </si>
  <si>
    <t>KONTROLNÍ NÁSTŘIK DRENÁŽNÍHO KATÉTRU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</si>
  <si>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</si>
  <si>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</si>
  <si>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</si>
  <si>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</si>
  <si>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</si>
  <si>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</si>
  <si>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</si>
  <si>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</si>
  <si>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</si>
  <si>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</si>
  <si>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</si>
  <si>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</si>
  <si>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</si>
  <si>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</si>
  <si>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</si>
  <si>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</si>
  <si>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</si>
  <si>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</si>
  <si>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</si>
  <si>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</si>
  <si>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</si>
  <si>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</si>
  <si>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</si>
  <si>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</si>
  <si>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</si>
  <si>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</si>
  <si>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</si>
  <si>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</si>
  <si>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</si>
  <si>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</si>
  <si>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</si>
  <si>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</si>
  <si>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</si>
  <si>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</si>
  <si>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</si>
  <si>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</si>
  <si>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</si>
  <si>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</si>
  <si>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</si>
  <si>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</si>
  <si>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</si>
  <si>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</si>
  <si>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</si>
  <si>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</si>
  <si>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</si>
  <si>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</si>
  <si>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</si>
  <si>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</si>
  <si>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</si>
  <si>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</si>
  <si>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</si>
  <si>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</si>
  <si>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</si>
  <si>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</si>
  <si>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</si>
  <si>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</si>
  <si>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</si>
  <si>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</si>
  <si>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</si>
  <si>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</si>
  <si>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</si>
  <si>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</si>
  <si>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</si>
  <si>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</si>
  <si>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</si>
  <si>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</si>
  <si>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</si>
  <si>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</si>
  <si>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</si>
  <si>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</si>
  <si>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</si>
  <si>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</si>
  <si>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</si>
  <si>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</si>
  <si>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</si>
  <si>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</si>
  <si>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</si>
  <si>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</si>
  <si>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</si>
  <si>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</si>
  <si>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</si>
  <si>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</si>
  <si>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</si>
  <si>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</si>
  <si>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</si>
  <si>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</si>
  <si>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</si>
  <si>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</si>
  <si>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</si>
  <si>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</si>
  <si>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</si>
  <si>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</si>
  <si>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</si>
  <si>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</si>
  <si>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</si>
  <si>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</si>
  <si>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</si>
  <si>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</si>
  <si>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</si>
  <si>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</si>
  <si>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</si>
  <si>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</si>
  <si>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</si>
  <si>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</si>
  <si>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</si>
  <si>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</si>
  <si>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</si>
  <si>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</si>
  <si>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</si>
  <si>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</si>
  <si>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</si>
  <si>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</si>
  <si>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</si>
  <si>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</si>
  <si>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</si>
  <si>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</si>
  <si>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</si>
  <si>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</si>
  <si>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</si>
  <si>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</si>
  <si>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</si>
  <si>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</si>
  <si>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</si>
  <si>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</si>
  <si>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</si>
  <si>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</si>
  <si>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</si>
  <si>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</si>
  <si>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</si>
  <si>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</si>
  <si>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</si>
  <si>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</si>
  <si>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</si>
  <si>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</si>
  <si>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</si>
  <si>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</si>
  <si>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</si>
  <si>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</si>
  <si>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</si>
  <si>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</si>
  <si>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</si>
  <si>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</si>
  <si>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</si>
  <si>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</si>
  <si>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</si>
  <si>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</si>
  <si>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</si>
  <si>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</si>
  <si>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</si>
  <si>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</si>
  <si>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</si>
  <si>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</si>
  <si>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</si>
  <si>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</si>
  <si>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</si>
  <si>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</si>
  <si>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</si>
  <si>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</si>
  <si>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</si>
  <si>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</si>
  <si>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</si>
  <si>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</si>
  <si>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</si>
  <si>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</si>
  <si>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</si>
  <si>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</si>
  <si>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</si>
  <si>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</si>
  <si>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</si>
  <si>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</si>
  <si>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</si>
  <si>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</si>
  <si>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</si>
  <si>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</si>
  <si>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</si>
  <si>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</si>
  <si>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</si>
  <si>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</si>
  <si>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</si>
  <si>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</si>
  <si>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</si>
  <si>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</si>
  <si>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</si>
  <si>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</si>
  <si>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</si>
  <si>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</si>
  <si>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</si>
  <si>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</si>
  <si>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</si>
  <si>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</si>
  <si>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</si>
  <si>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</si>
  <si>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</si>
  <si>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</si>
  <si>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</si>
  <si>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</si>
  <si>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</si>
  <si>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</si>
  <si>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</si>
  <si>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</si>
  <si>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</si>
  <si>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</si>
  <si>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</si>
  <si>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</si>
  <si>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</si>
  <si>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</si>
  <si>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</si>
  <si>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</si>
  <si>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</si>
  <si>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</si>
  <si>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</si>
  <si>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</si>
  <si>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</si>
  <si>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</si>
  <si>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</si>
  <si>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</si>
  <si>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</si>
  <si>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</si>
  <si>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</si>
  <si>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98115</t>
  </si>
  <si>
    <t>IDENTIFIKACE KVASINEK PODROBNÁ</t>
  </si>
  <si>
    <t>82233</t>
  </si>
  <si>
    <t>IDENTIFIKACE MYKOPLASMAT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</si>
  <si>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</si>
  <si>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</si>
  <si>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</si>
  <si>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</si>
  <si>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</si>
  <si>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</si>
  <si>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</si>
  <si>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</si>
  <si>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</si>
  <si>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</si>
  <si>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</si>
  <si>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</si>
  <si>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</si>
  <si>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</si>
  <si>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</si>
  <si>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</si>
  <si>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82241</t>
  </si>
  <si>
    <t>DETEKCE IN VITRO STIMULACE T LYMFOCYTŮ SPECIFICKÝM</t>
  </si>
  <si>
    <t>86323</t>
  </si>
  <si>
    <t xml:space="preserve">CROSS - MATCH DÁRCŮ JEDNODUCHÝ A PRODLOUŽENÝ      </t>
  </si>
  <si>
    <t>86327</t>
  </si>
  <si>
    <t>CROSS MATCH S DTT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</si>
  <si>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</si>
  <si>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</si>
  <si>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</si>
  <si>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</si>
  <si>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</si>
  <si>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</si>
  <si>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91131</t>
  </si>
  <si>
    <t xml:space="preserve">STANOVENÍ IgA                                     </t>
  </si>
  <si>
    <t>STANOVENÍ IgA</t>
  </si>
  <si>
    <t>91161</t>
  </si>
  <si>
    <t xml:space="preserve">STANOVENÍ C4 SLOŽKY KOMPLEMENTU                   </t>
  </si>
  <si>
    <t>STANOVENÍ C4 SLOŽKY KOMPLEMENTU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</si>
  <si>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</si>
  <si>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</si>
  <si>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</si>
  <si>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</si>
  <si>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</si>
  <si>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</si>
  <si>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</si>
  <si>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</si>
  <si>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</si>
  <si>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</si>
  <si>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</si>
  <si>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</si>
  <si>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</si>
  <si>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</si>
  <si>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</si>
  <si>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</si>
  <si>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</si>
  <si>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</si>
  <si>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 xml:space="preserve">PRŮKAZ ANTINUKLEÁRNÍCH PROTILÁTEK IF              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</si>
  <si>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</si>
  <si>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</si>
  <si>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</si>
  <si>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</si>
  <si>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</si>
  <si>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</si>
  <si>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 xml:space="preserve">IMUNOANALYTICKÉ STANOVENÍ AUTOPROTILÁTEK          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</si>
  <si>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</si>
  <si>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</si>
  <si>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</si>
  <si>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</si>
  <si>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</si>
  <si>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</si>
  <si>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</si>
  <si>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</si>
  <si>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</si>
  <si>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</si>
  <si>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</si>
  <si>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</si>
  <si>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STANOVENÍ IgM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</si>
  <si>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</si>
  <si>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</si>
  <si>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</si>
  <si>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</si>
  <si>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</si>
  <si>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</si>
  <si>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</si>
  <si>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</si>
  <si>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</si>
  <si>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</si>
  <si>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</si>
  <si>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</si>
  <si>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</si>
  <si>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</si>
  <si>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</si>
  <si>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</si>
  <si>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</si>
  <si>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</si>
  <si>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</si>
  <si>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</si>
  <si>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</si>
  <si>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</si>
  <si>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</si>
  <si>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</si>
  <si>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</si>
  <si>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</si>
  <si>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</si>
  <si>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</si>
  <si>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</si>
  <si>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</si>
  <si>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</si>
  <si>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91113</t>
  </si>
  <si>
    <t xml:space="preserve">STANOVENÍ IgG2 RID                                </t>
  </si>
  <si>
    <t>86419</t>
  </si>
  <si>
    <t xml:space="preserve">ZMRAŽOVÁNÍ A UCHOVÁVÁNÍ LYMFOCYTŮ STUPŇOVITĚ      </t>
  </si>
  <si>
    <t>ZMRAŽOVÁNÍ A UCHOVÁVÁNÍ LYMFOCYTŮ STUPŇOVITĚ</t>
  </si>
  <si>
    <t>91273</t>
  </si>
  <si>
    <t xml:space="preserve">STANOVENÍ ANTI GBM Ab ELISA                       </t>
  </si>
  <si>
    <t>91579</t>
  </si>
  <si>
    <t>MOLEKULÁRNĚ GENETICKÁ TYPIZACE JEDNOHO HLA GENU (L</t>
  </si>
  <si>
    <t>44</t>
  </si>
  <si>
    <t>94201</t>
  </si>
  <si>
    <t>(VZP) FLUORESCENČNÍ IN SITU HYBRIDIZACE LIDSKÉ DNA</t>
  </si>
  <si>
    <t xml:space="preserve">IN SITU HYBRIDIZACE LIDSKÉ DNA SE ZNAČENOU SONDOU </t>
  </si>
  <si>
    <t>99793</t>
  </si>
  <si>
    <t xml:space="preserve">(VZP) PŘESTAVBA ALK-ISH                          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</si>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</sst>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0.32006905051029744</c:v>
                </c:pt>
                <c:pt idx="1">
                  <c:v>0.24606318047472603</c:v>
                </c:pt>
                <c:pt idx="2">
                  <c:v>0.24916134772066095</c:v>
                </c:pt>
                <c:pt idx="3">
                  <c:v>0.27243831416664127</c:v>
                </c:pt>
                <c:pt idx="4">
                  <c:v>0.29921952484302999</c:v>
                </c:pt>
                <c:pt idx="5">
                  <c:v>0.31096486699538539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3872"/>
        <c:axId val="8841195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0.34484352037012145</c:v>
                </c:pt>
                <c:pt idx="1">
                  <c:v>0.34484352037012145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17888"/>
        <c:axId val="884128224"/>
      </c:scatterChart>
      <c:catAx>
        <c:axId val="88412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1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4123872"/>
        <c:crosses val="autoZero"/>
        <c:crossBetween val="between"/>
      </c:valAx>
      <c:valAx>
        <c:axId val="884117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128224"/>
        <c:crosses val="max"/>
        <c:crossBetween val="midCat"/>
      </c:valAx>
      <c:valAx>
        <c:axId val="884128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117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0.62681159420289856</c:v>
                </c:pt>
                <c:pt idx="1">
                  <c:v>0.60046189376443415</c:v>
                </c:pt>
                <c:pt idx="2">
                  <c:v>0.58381502890173409</c:v>
                </c:pt>
                <c:pt idx="3">
                  <c:v>0.59462151394422313</c:v>
                </c:pt>
                <c:pt idx="4">
                  <c:v>0.86007326007326013</c:v>
                </c:pt>
                <c:pt idx="5">
                  <c:v>0.82011834319526622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0608"/>
        <c:axId val="8841211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14624"/>
        <c:axId val="884124416"/>
      </c:scatterChart>
      <c:catAx>
        <c:axId val="88412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2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21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84120608"/>
        <c:crosses val="autoZero"/>
        <c:crossBetween val="between"/>
      </c:valAx>
      <c:valAx>
        <c:axId val="884114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124416"/>
        <c:crosses val="max"/>
        <c:crossBetween val="midCat"/>
      </c:valAx>
      <c:valAx>
        <c:axId val="884124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841146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1" totalsRowShown="0">
  <autoFilter ref="C3:S8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1983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3261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3262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3335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4412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4434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4478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4615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4616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5487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5598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6421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98971.287856499664</v>
      </c>
      <c r="D4" s="280">
        <f ca="1">IF(ISERROR(VLOOKUP("Náklady celkem",INDIRECT("HI!$A:$G"),5,0)),0,VLOOKUP("Náklady celkem",INDIRECT("HI!$A:$G"),5,0))</f>
        <v>100279.10703000001</v>
      </c>
      <c r="E4" s="281">
        <f ca="1">IF(C4=0,0,D4/C4)</f>
        <v>1.0132141270647763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11014.856606842044</v>
      </c>
      <c r="D7" s="288">
        <f>IF(ISERROR(HI!E5),"",HI!E5)</f>
        <v>10972.977840000001</v>
      </c>
      <c r="E7" s="285">
        <f t="shared" ref="E7:E15" si="0">IF(C7=0,0,D7/C7)</f>
        <v>0.99619797439614155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0.75693762026964517</v>
      </c>
      <c r="E8" s="285">
        <f t="shared" si="0"/>
        <v>0.84104180029960574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0.13468236855199867</v>
      </c>
      <c r="E9" s="285">
        <f>IF(C9=0,0,D9/C9)</f>
        <v>0.44894122850666224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0.79270044239020465</v>
      </c>
      <c r="E11" s="285">
        <f t="shared" si="0"/>
        <v>1.3211674039836745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0.45414836836863137</v>
      </c>
      <c r="E12" s="285">
        <f t="shared" si="0"/>
        <v>0.56768546046078916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6464.4999613342288</v>
      </c>
      <c r="D15" s="288">
        <f>IF(ISERROR(HI!E6),"",HI!E6)</f>
        <v>6114.0744100000002</v>
      </c>
      <c r="E15" s="285">
        <f t="shared" si="0"/>
        <v>0.94579231906099304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72962.026881835933</v>
      </c>
      <c r="D16" s="284">
        <f ca="1">IF(ISERROR(VLOOKUP("Osobní náklady (Kč) *",INDIRECT("HI!$A:$G"),5,0)),0,VLOOKUP("Osobní náklady (Kč) *",INDIRECT("HI!$A:$G"),5,0))</f>
        <v>74064.606889999995</v>
      </c>
      <c r="E16" s="285">
        <f ca="1">IF(C16=0,0,D16/C16)</f>
        <v>1.0151116965260536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34129.607319999996</v>
      </c>
      <c r="D18" s="303">
        <f ca="1">IF(ISERROR(VLOOKUP("Výnosy celkem",INDIRECT("HI!$A:$G"),5,0)),0,VLOOKUP("Výnosy celkem",INDIRECT("HI!$A:$G"),5,0))</f>
        <v>31183.279269999999</v>
      </c>
      <c r="E18" s="304">
        <f t="shared" ref="E18:E31" ca="1" si="1">IF(C18=0,0,D18/C18)</f>
        <v>0.91367237183905592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3074.41732</v>
      </c>
      <c r="D19" s="284">
        <f ca="1">IF(ISERROR(VLOOKUP("Ambulance *",INDIRECT("HI!$A:$G"),5,0)),0,VLOOKUP("Ambulance *",INDIRECT("HI!$A:$G"),5,0))</f>
        <v>3150.8592700000004</v>
      </c>
      <c r="E19" s="285">
        <f t="shared" ca="1" si="1"/>
        <v>1.0248638821745906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1.0248638821745906</v>
      </c>
      <c r="E20" s="285">
        <f t="shared" si="1"/>
        <v>1.0248638821745906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1.024863882174591</v>
      </c>
      <c r="E21" s="285">
        <f t="shared" si="1"/>
        <v>1.024863882174591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1.0058368519640477</v>
      </c>
      <c r="E23" s="285">
        <f t="shared" si="1"/>
        <v>1.1833374728988797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31055.19</v>
      </c>
      <c r="D24" s="284">
        <f ca="1">IF(ISERROR(VLOOKUP("Hospitalizace *",INDIRECT("HI!$A:$G"),5,0)),0,VLOOKUP("Hospitalizace *",INDIRECT("HI!$A:$G"),5,0))</f>
        <v>28032.42</v>
      </c>
      <c r="E24" s="285">
        <f ca="1">IF(C24=0,0,D24/C24)</f>
        <v>0.90266457877089146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0.90266457877089146</v>
      </c>
      <c r="E25" s="285">
        <f t="shared" si="1"/>
        <v>0.90266457877089146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0.90110195424698492</v>
      </c>
      <c r="E26" s="285">
        <f t="shared" si="1"/>
        <v>0.90110195424698492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1.0256370775271382</v>
      </c>
      <c r="E27" s="285">
        <f t="shared" si="1"/>
        <v>1.0256370775271382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1.1444444444444444</v>
      </c>
      <c r="E29" s="285">
        <f t="shared" si="1"/>
        <v>1.2046783625730995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0.82011834319526622</v>
      </c>
      <c r="E30" s="285">
        <f t="shared" si="1"/>
        <v>0.82011834319526622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0.75532915754178287</v>
      </c>
      <c r="D31" s="289">
        <f>IF(ISERROR(VLOOKUP("Celkem:",'ZV Vyžád.'!$A:$M,7,0)),"",VLOOKUP("Celkem:",'ZV Vyžád.'!$A:$M,7,0))</f>
        <v>1.1601190870166749</v>
      </c>
      <c r="E31" s="285">
        <f t="shared" si="1"/>
        <v>1.5359119602800453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12427.44939</v>
      </c>
      <c r="C5" s="33">
        <v>11863.220089999995</v>
      </c>
      <c r="D5" s="12"/>
      <c r="E5" s="226">
        <v>10972.977840000001</v>
      </c>
      <c r="F5" s="32">
        <v>11014.856606842044</v>
      </c>
      <c r="G5" s="225">
        <f>E5-F5</f>
        <v>-41.878766842042751</v>
      </c>
      <c r="H5" s="231">
        <f>IF(F5&lt;0.00000001,"",E5/F5)</f>
        <v>0.99619797439614155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5727.7046799999998</v>
      </c>
      <c r="C6" s="35">
        <v>6618.0351400000009</v>
      </c>
      <c r="D6" s="12"/>
      <c r="E6" s="227">
        <v>6114.0744100000002</v>
      </c>
      <c r="F6" s="34">
        <v>6464.4999613342288</v>
      </c>
      <c r="G6" s="228">
        <f>E6-F6</f>
        <v>-350.42555133422866</v>
      </c>
      <c r="H6" s="232">
        <f>IF(F6&lt;0.00000001,"",E6/F6)</f>
        <v>0.94579231906099304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60771.162860000004</v>
      </c>
      <c r="C7" s="35">
        <v>64214.732799999998</v>
      </c>
      <c r="D7" s="12"/>
      <c r="E7" s="227">
        <v>74064.606889999995</v>
      </c>
      <c r="F7" s="34">
        <v>72962.026881835933</v>
      </c>
      <c r="G7" s="228">
        <f>E7-F7</f>
        <v>1102.5800081640627</v>
      </c>
      <c r="H7" s="232">
        <f>IF(F7&lt;0.00000001,"",E7/F7)</f>
        <v>1.0151116965260536</v>
      </c>
    </row>
    <row r="8" spans="1:10" ht="14.4" customHeight="1" thickBot="1" x14ac:dyDescent="0.35">
      <c r="A8" s="1" t="s">
        <v>96</v>
      </c>
      <c r="B8" s="15">
        <v>9049.6754000000037</v>
      </c>
      <c r="C8" s="37">
        <v>8693.4493900000089</v>
      </c>
      <c r="D8" s="12"/>
      <c r="E8" s="229">
        <v>9127.4478900000031</v>
      </c>
      <c r="F8" s="36">
        <v>8529.9044064874579</v>
      </c>
      <c r="G8" s="230">
        <f>E8-F8</f>
        <v>597.54348351254521</v>
      </c>
      <c r="H8" s="233">
        <f>IF(F8&lt;0.00000001,"",E8/F8)</f>
        <v>1.0700527760965388</v>
      </c>
    </row>
    <row r="9" spans="1:10" ht="14.4" customHeight="1" thickBot="1" x14ac:dyDescent="0.35">
      <c r="A9" s="2" t="s">
        <v>97</v>
      </c>
      <c r="B9" s="3">
        <v>87975.992330000008</v>
      </c>
      <c r="C9" s="39">
        <v>91389.437420000002</v>
      </c>
      <c r="D9" s="12"/>
      <c r="E9" s="3">
        <v>100279.10703000001</v>
      </c>
      <c r="F9" s="38">
        <v>98971.287856499664</v>
      </c>
      <c r="G9" s="38">
        <f>E9-F9</f>
        <v>1307.8191735003493</v>
      </c>
      <c r="H9" s="234">
        <f>IF(F9&lt;0.00000001,"",E9/F9)</f>
        <v>1.0132141270647763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2516.6790099999998</v>
      </c>
      <c r="C11" s="33">
        <f>IF(ISERROR(VLOOKUP("Celkem:",'ZV Vykáz.-A'!A:H,5,0)),0,VLOOKUP("Celkem:",'ZV Vykáz.-A'!A:H,5,0)/1000)</f>
        <v>3074.41732</v>
      </c>
      <c r="D11" s="12"/>
      <c r="E11" s="226">
        <f>IF(ISERROR(VLOOKUP("Celkem:",'ZV Vykáz.-A'!A:H,8,0)),0,VLOOKUP("Celkem:",'ZV Vykáz.-A'!A:H,8,0)/1000)</f>
        <v>3150.8592700000004</v>
      </c>
      <c r="F11" s="32">
        <f>C11</f>
        <v>3074.41732</v>
      </c>
      <c r="G11" s="225">
        <f>E11-F11</f>
        <v>76.441950000000361</v>
      </c>
      <c r="H11" s="231">
        <f>IF(F11&lt;0.00000001,"",E11/F11)</f>
        <v>1.0248638821745906</v>
      </c>
      <c r="I11" s="225">
        <f>E11-B11</f>
        <v>634.18026000000054</v>
      </c>
      <c r="J11" s="231">
        <f>IF(B11&lt;0.00000001,"",E11/B11)</f>
        <v>1.2519909203677113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26187.09</v>
      </c>
      <c r="C12" s="37">
        <f>IF(ISERROR(VLOOKUP("Celkem",CaseMix!A:D,3,0)),0,VLOOKUP("Celkem",CaseMix!A:D,3,0)*30)</f>
        <v>31055.19</v>
      </c>
      <c r="D12" s="12"/>
      <c r="E12" s="229">
        <f>IF(ISERROR(VLOOKUP("Celkem",CaseMix!A:D,4,0)),0,VLOOKUP("Celkem",CaseMix!A:D,4,0)*30)</f>
        <v>28032.42</v>
      </c>
      <c r="F12" s="36">
        <f>C12</f>
        <v>31055.19</v>
      </c>
      <c r="G12" s="230">
        <f>E12-F12</f>
        <v>-3022.7700000000004</v>
      </c>
      <c r="H12" s="233">
        <f>IF(F12&lt;0.00000001,"",E12/F12)</f>
        <v>0.90266457877089146</v>
      </c>
      <c r="I12" s="230">
        <f>E12-B12</f>
        <v>1845.3299999999981</v>
      </c>
      <c r="J12" s="233">
        <f>IF(B12&lt;0.00000001,"",E12/B12)</f>
        <v>1.0704671653093183</v>
      </c>
    </row>
    <row r="13" spans="1:10" ht="14.4" customHeight="1" thickBot="1" x14ac:dyDescent="0.35">
      <c r="A13" s="4" t="s">
        <v>100</v>
      </c>
      <c r="B13" s="9">
        <f>SUM(B11:B12)</f>
        <v>28703.76901</v>
      </c>
      <c r="C13" s="41">
        <f>SUM(C11:C12)</f>
        <v>34129.607319999996</v>
      </c>
      <c r="D13" s="12"/>
      <c r="E13" s="9">
        <f>SUM(E11:E12)</f>
        <v>31183.279269999999</v>
      </c>
      <c r="F13" s="40">
        <f>SUM(F11:F12)</f>
        <v>34129.607319999996</v>
      </c>
      <c r="G13" s="40">
        <f>E13-F13</f>
        <v>-2946.3280499999964</v>
      </c>
      <c r="H13" s="235">
        <f>IF(F13&lt;0.00000001,"",E13/F13)</f>
        <v>0.91367237183905592</v>
      </c>
      <c r="I13" s="40">
        <f>SUM(I11:I12)</f>
        <v>2479.5102599999987</v>
      </c>
      <c r="J13" s="235">
        <f>IF(B13&lt;0.00000001,"",E13/B13)</f>
        <v>1.0863827415534235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0.32626820397014095</v>
      </c>
      <c r="C15" s="43">
        <f>IF(C9=0,"",C13/C9)</f>
        <v>0.37345242824014746</v>
      </c>
      <c r="D15" s="12"/>
      <c r="E15" s="10">
        <f>IF(E9=0,"",E13/E9)</f>
        <v>0.31096486789288069</v>
      </c>
      <c r="F15" s="42">
        <f>IF(F9=0,"",F13/F9)</f>
        <v>0.34484352037012145</v>
      </c>
      <c r="G15" s="42">
        <f>IF(ISERROR(F15-E15),"",E15-F15)</f>
        <v>-3.3878652477240756E-2</v>
      </c>
      <c r="H15" s="236">
        <f>IF(ISERROR(F15-E15),"",IF(F15&lt;0.00000001,"",E15/F15))</f>
        <v>0.90175644755952289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0.32006905051029744</v>
      </c>
      <c r="C4" s="323">
        <f t="shared" ref="C4:M4" si="0">(C10+C8)/C6</f>
        <v>0.24606318047472603</v>
      </c>
      <c r="D4" s="323">
        <f t="shared" si="0"/>
        <v>0.24916134772066095</v>
      </c>
      <c r="E4" s="323">
        <f t="shared" si="0"/>
        <v>0.27243831416664127</v>
      </c>
      <c r="F4" s="323">
        <f t="shared" si="0"/>
        <v>0.29921952484302999</v>
      </c>
      <c r="G4" s="323">
        <f t="shared" si="0"/>
        <v>0.31096486699538539</v>
      </c>
      <c r="H4" s="323">
        <f t="shared" si="0"/>
        <v>3.1420893876302369E-2</v>
      </c>
      <c r="I4" s="323">
        <f t="shared" si="0"/>
        <v>3.1420893876302369E-2</v>
      </c>
      <c r="J4" s="323">
        <f t="shared" si="0"/>
        <v>3.1420893876302369E-2</v>
      </c>
      <c r="K4" s="323">
        <f t="shared" si="0"/>
        <v>3.1420893876302369E-2</v>
      </c>
      <c r="L4" s="323">
        <f t="shared" si="0"/>
        <v>3.1420893876302369E-2</v>
      </c>
      <c r="M4" s="323">
        <f t="shared" si="0"/>
        <v>3.1420893876302369E-2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15723.8809</v>
      </c>
      <c r="C5" s="323">
        <f>IF(ISERROR(VLOOKUP($A5,'Man Tab'!$A:$Q,COLUMN()+2,0)),0,VLOOKUP($A5,'Man Tab'!$A:$Q,COLUMN()+2,0))</f>
        <v>15520.514279999999</v>
      </c>
      <c r="D5" s="323">
        <f>IF(ISERROR(VLOOKUP($A5,'Man Tab'!$A:$Q,COLUMN()+2,0)),0,VLOOKUP($A5,'Man Tab'!$A:$Q,COLUMN()+2,0))</f>
        <v>16958.72308</v>
      </c>
      <c r="E5" s="323">
        <f>IF(ISERROR(VLOOKUP($A5,'Man Tab'!$A:$Q,COLUMN()+2,0)),0,VLOOKUP($A5,'Man Tab'!$A:$Q,COLUMN()+2,0))</f>
        <v>17640.865340000099</v>
      </c>
      <c r="F5" s="323">
        <f>IF(ISERROR(VLOOKUP($A5,'Man Tab'!$A:$Q,COLUMN()+2,0)),0,VLOOKUP($A5,'Man Tab'!$A:$Q,COLUMN()+2,0))</f>
        <v>17034.002229999998</v>
      </c>
      <c r="G5" s="323">
        <f>IF(ISERROR(VLOOKUP($A5,'Man Tab'!$A:$Q,COLUMN()+2,0)),0,VLOOKUP($A5,'Man Tab'!$A:$Q,COLUMN()+2,0))</f>
        <v>17401.121200000001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15723.8809</v>
      </c>
      <c r="C6" s="325">
        <f t="shared" ref="C6:M6" si="1">C5+B6</f>
        <v>31244.39518</v>
      </c>
      <c r="D6" s="325">
        <f t="shared" si="1"/>
        <v>48203.118260000003</v>
      </c>
      <c r="E6" s="325">
        <f t="shared" si="1"/>
        <v>65843.983600000094</v>
      </c>
      <c r="F6" s="325">
        <f t="shared" si="1"/>
        <v>82877.985830000092</v>
      </c>
      <c r="G6" s="325">
        <f t="shared" si="1"/>
        <v>100279.1070300001</v>
      </c>
      <c r="H6" s="325">
        <f t="shared" si="1"/>
        <v>100279.1070300001</v>
      </c>
      <c r="I6" s="325">
        <f t="shared" si="1"/>
        <v>100279.1070300001</v>
      </c>
      <c r="J6" s="325">
        <f t="shared" si="1"/>
        <v>100279.1070300001</v>
      </c>
      <c r="K6" s="325">
        <f t="shared" si="1"/>
        <v>100279.1070300001</v>
      </c>
      <c r="L6" s="325">
        <f t="shared" si="1"/>
        <v>100279.1070300001</v>
      </c>
      <c r="M6" s="325">
        <f t="shared" si="1"/>
        <v>100279.1070300001</v>
      </c>
    </row>
    <row r="7" spans="1:13" ht="14.4" customHeight="1" x14ac:dyDescent="0.3">
      <c r="A7" s="324" t="s">
        <v>125</v>
      </c>
      <c r="B7" s="324">
        <v>150.85400000000001</v>
      </c>
      <c r="C7" s="324">
        <v>223.13800000000001</v>
      </c>
      <c r="D7" s="324">
        <v>349.36900000000003</v>
      </c>
      <c r="E7" s="324">
        <v>528.21500000000003</v>
      </c>
      <c r="F7" s="324">
        <v>739.024</v>
      </c>
      <c r="G7" s="324">
        <v>934.41399999999999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4525.6200000000008</v>
      </c>
      <c r="C8" s="325">
        <f t="shared" ref="C8:M8" si="2">C7*30</f>
        <v>6694.14</v>
      </c>
      <c r="D8" s="325">
        <f t="shared" si="2"/>
        <v>10481.070000000002</v>
      </c>
      <c r="E8" s="325">
        <f t="shared" si="2"/>
        <v>15846.45</v>
      </c>
      <c r="F8" s="325">
        <f t="shared" si="2"/>
        <v>22170.720000000001</v>
      </c>
      <c r="G8" s="325">
        <f t="shared" si="2"/>
        <v>28032.42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507107.63</v>
      </c>
      <c r="C9" s="324">
        <v>486847.62000000005</v>
      </c>
      <c r="D9" s="324">
        <v>535328.66</v>
      </c>
      <c r="E9" s="324">
        <v>562689.98</v>
      </c>
      <c r="F9" s="324">
        <v>536017.64999999991</v>
      </c>
      <c r="G9" s="324">
        <v>522867.64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507.10763000000003</v>
      </c>
      <c r="C10" s="325">
        <f t="shared" ref="C10:M10" si="3">C9/1000+B10</f>
        <v>993.95525000000009</v>
      </c>
      <c r="D10" s="325">
        <f t="shared" si="3"/>
        <v>1529.2839100000001</v>
      </c>
      <c r="E10" s="325">
        <f t="shared" si="3"/>
        <v>2091.9738900000002</v>
      </c>
      <c r="F10" s="325">
        <f t="shared" si="3"/>
        <v>2627.99154</v>
      </c>
      <c r="G10" s="325">
        <f t="shared" si="3"/>
        <v>3150.8591799999999</v>
      </c>
      <c r="H10" s="325">
        <f t="shared" si="3"/>
        <v>3150.8591799999999</v>
      </c>
      <c r="I10" s="325">
        <f t="shared" si="3"/>
        <v>3150.8591799999999</v>
      </c>
      <c r="J10" s="325">
        <f t="shared" si="3"/>
        <v>3150.8591799999999</v>
      </c>
      <c r="K10" s="325">
        <f t="shared" si="3"/>
        <v>3150.8591799999999</v>
      </c>
      <c r="L10" s="325">
        <f t="shared" si="3"/>
        <v>3150.8591799999999</v>
      </c>
      <c r="M10" s="325">
        <f t="shared" si="3"/>
        <v>3150.8591799999999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0.34484352037012145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0.34484352037012145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22029.7125381121</v>
      </c>
      <c r="C7" s="56">
        <v>1835.8093781760099</v>
      </c>
      <c r="D7" s="56">
        <v>1430.6869300000001</v>
      </c>
      <c r="E7" s="56">
        <v>1269.3251499999999</v>
      </c>
      <c r="F7" s="56">
        <v>1677.9639999999999</v>
      </c>
      <c r="G7" s="56">
        <v>2324.1200800000101</v>
      </c>
      <c r="H7" s="56">
        <v>2056.0596700000001</v>
      </c>
      <c r="I7" s="56">
        <v>2214.8220099999999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10972.97784</v>
      </c>
      <c r="Q7" s="185">
        <v>0.99619800494499999</v>
      </c>
    </row>
    <row r="8" spans="1:17" ht="14.4" customHeight="1" x14ac:dyDescent="0.3">
      <c r="A8" s="19" t="s">
        <v>36</v>
      </c>
      <c r="B8" s="55">
        <v>3577.2917242507401</v>
      </c>
      <c r="C8" s="56">
        <v>298.10764368756202</v>
      </c>
      <c r="D8" s="56">
        <v>385.4</v>
      </c>
      <c r="E8" s="56">
        <v>100.36</v>
      </c>
      <c r="F8" s="56">
        <v>252.710000000001</v>
      </c>
      <c r="G8" s="56">
        <v>622.40000000000305</v>
      </c>
      <c r="H8" s="56">
        <v>311.39</v>
      </c>
      <c r="I8" s="56">
        <v>496.94499999999999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2169.2049999999999</v>
      </c>
      <c r="Q8" s="185">
        <v>1.212763826497</v>
      </c>
    </row>
    <row r="9" spans="1:17" ht="14.4" customHeight="1" x14ac:dyDescent="0.3">
      <c r="A9" s="19" t="s">
        <v>37</v>
      </c>
      <c r="B9" s="55">
        <v>12929</v>
      </c>
      <c r="C9" s="56">
        <v>1077.4166666666699</v>
      </c>
      <c r="D9" s="56">
        <v>598.28166999999996</v>
      </c>
      <c r="E9" s="56">
        <v>851.65773999999999</v>
      </c>
      <c r="F9" s="56">
        <v>1412.71732</v>
      </c>
      <c r="G9" s="56">
        <v>1170.5066200000099</v>
      </c>
      <c r="H9" s="56">
        <v>992.45078999999998</v>
      </c>
      <c r="I9" s="56">
        <v>1088.46027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6114.0744100000102</v>
      </c>
      <c r="Q9" s="185">
        <v>0.94579231340299996</v>
      </c>
    </row>
    <row r="10" spans="1:17" ht="14.4" customHeight="1" x14ac:dyDescent="0.3">
      <c r="A10" s="19" t="s">
        <v>38</v>
      </c>
      <c r="B10" s="55">
        <v>39.005174114330998</v>
      </c>
      <c r="C10" s="56">
        <v>3.2504311761940001</v>
      </c>
      <c r="D10" s="56">
        <v>2.94835</v>
      </c>
      <c r="E10" s="56">
        <v>6.7838799999999999</v>
      </c>
      <c r="F10" s="56">
        <v>4.0721699999999998</v>
      </c>
      <c r="G10" s="56">
        <v>6.2598500000000001</v>
      </c>
      <c r="H10" s="56">
        <v>5.0842400000000003</v>
      </c>
      <c r="I10" s="56">
        <v>3.9262700000000001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29.074760000000001</v>
      </c>
      <c r="Q10" s="185">
        <v>1.490815547433</v>
      </c>
    </row>
    <row r="11" spans="1:17" ht="14.4" customHeight="1" x14ac:dyDescent="0.3">
      <c r="A11" s="19" t="s">
        <v>39</v>
      </c>
      <c r="B11" s="55">
        <v>1161.3094262351899</v>
      </c>
      <c r="C11" s="56">
        <v>96.775785519598998</v>
      </c>
      <c r="D11" s="56">
        <v>113.58251</v>
      </c>
      <c r="E11" s="56">
        <v>94.868499999999997</v>
      </c>
      <c r="F11" s="56">
        <v>110.44929999999999</v>
      </c>
      <c r="G11" s="56">
        <v>151.788690000001</v>
      </c>
      <c r="H11" s="56">
        <v>111.83192</v>
      </c>
      <c r="I11" s="56">
        <v>131.20135999999999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713.72228000000098</v>
      </c>
      <c r="Q11" s="185">
        <v>1.229168150841</v>
      </c>
    </row>
    <row r="12" spans="1:17" ht="14.4" customHeight="1" x14ac:dyDescent="0.3">
      <c r="A12" s="19" t="s">
        <v>40</v>
      </c>
      <c r="B12" s="55">
        <v>970.18541307303201</v>
      </c>
      <c r="C12" s="56">
        <v>80.848784422752004</v>
      </c>
      <c r="D12" s="56">
        <v>18.96444</v>
      </c>
      <c r="E12" s="56">
        <v>87.906769999999995</v>
      </c>
      <c r="F12" s="56">
        <v>34.76099</v>
      </c>
      <c r="G12" s="56">
        <v>87.232299999999995</v>
      </c>
      <c r="H12" s="56">
        <v>124.70209</v>
      </c>
      <c r="I12" s="56">
        <v>62.412230000000001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415.97882000000101</v>
      </c>
      <c r="Q12" s="185">
        <v>0.85752437502099998</v>
      </c>
    </row>
    <row r="13" spans="1:17" ht="14.4" customHeight="1" x14ac:dyDescent="0.3">
      <c r="A13" s="19" t="s">
        <v>41</v>
      </c>
      <c r="B13" s="55">
        <v>297.87455624936001</v>
      </c>
      <c r="C13" s="56">
        <v>24.822879687446001</v>
      </c>
      <c r="D13" s="56">
        <v>21.93355</v>
      </c>
      <c r="E13" s="56">
        <v>53.787019999999998</v>
      </c>
      <c r="F13" s="56">
        <v>66.737729999999999</v>
      </c>
      <c r="G13" s="56">
        <v>28.860029999999998</v>
      </c>
      <c r="H13" s="56">
        <v>26.869540000000001</v>
      </c>
      <c r="I13" s="56">
        <v>27.129059999999999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225.31693000000001</v>
      </c>
      <c r="Q13" s="185">
        <v>1.5128309905820001</v>
      </c>
    </row>
    <row r="14" spans="1:17" ht="14.4" customHeight="1" x14ac:dyDescent="0.3">
      <c r="A14" s="19" t="s">
        <v>42</v>
      </c>
      <c r="B14" s="55">
        <v>1282.81216782608</v>
      </c>
      <c r="C14" s="56">
        <v>106.90101398550701</v>
      </c>
      <c r="D14" s="56">
        <v>150.44300000000001</v>
      </c>
      <c r="E14" s="56">
        <v>146.209</v>
      </c>
      <c r="F14" s="56">
        <v>141.977</v>
      </c>
      <c r="G14" s="56">
        <v>85.293000000000006</v>
      </c>
      <c r="H14" s="56">
        <v>72.188000000000002</v>
      </c>
      <c r="I14" s="56">
        <v>68.302000000000007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664.41200000000094</v>
      </c>
      <c r="Q14" s="185">
        <v>1.0358679417979999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1081.7581927223</v>
      </c>
      <c r="C17" s="56">
        <v>90.146516060191004</v>
      </c>
      <c r="D17" s="56">
        <v>113.77011</v>
      </c>
      <c r="E17" s="56">
        <v>152.56143</v>
      </c>
      <c r="F17" s="56">
        <v>124.9365</v>
      </c>
      <c r="G17" s="56">
        <v>30.9346</v>
      </c>
      <c r="H17" s="56">
        <v>164.46019999999999</v>
      </c>
      <c r="I17" s="56">
        <v>73.562070000000006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660.22491000000105</v>
      </c>
      <c r="Q17" s="185">
        <v>1.2206515549250001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12.119</v>
      </c>
      <c r="E18" s="56">
        <v>10.215</v>
      </c>
      <c r="F18" s="56">
        <v>16.946999999999999</v>
      </c>
      <c r="G18" s="56">
        <v>1.9790000000000001</v>
      </c>
      <c r="H18" s="56">
        <v>17.478999999999999</v>
      </c>
      <c r="I18" s="56">
        <v>33.231999999999999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91.971000000000004</v>
      </c>
      <c r="Q18" s="185" t="s">
        <v>329</v>
      </c>
    </row>
    <row r="19" spans="1:17" ht="14.4" customHeight="1" x14ac:dyDescent="0.3">
      <c r="A19" s="19" t="s">
        <v>47</v>
      </c>
      <c r="B19" s="55">
        <v>2929.3501890315101</v>
      </c>
      <c r="C19" s="56">
        <v>244.112515752626</v>
      </c>
      <c r="D19" s="56">
        <v>448.47509000000002</v>
      </c>
      <c r="E19" s="56">
        <v>186.76920000000001</v>
      </c>
      <c r="F19" s="56">
        <v>300.57518000000101</v>
      </c>
      <c r="G19" s="56">
        <v>195.72903000000099</v>
      </c>
      <c r="H19" s="56">
        <v>211.62702999999999</v>
      </c>
      <c r="I19" s="56">
        <v>268.57900000000001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1611.7545299999999</v>
      </c>
      <c r="Q19" s="185">
        <v>1.100417789607</v>
      </c>
    </row>
    <row r="20" spans="1:17" ht="14.4" customHeight="1" x14ac:dyDescent="0.3">
      <c r="A20" s="19" t="s">
        <v>48</v>
      </c>
      <c r="B20" s="55">
        <v>145924.053768674</v>
      </c>
      <c r="C20" s="56">
        <v>12160.3378140562</v>
      </c>
      <c r="D20" s="56">
        <v>12054.693240000001</v>
      </c>
      <c r="E20" s="56">
        <v>12071.64314</v>
      </c>
      <c r="F20" s="56">
        <v>12345.029699999999</v>
      </c>
      <c r="G20" s="56">
        <v>12545.3238800001</v>
      </c>
      <c r="H20" s="56">
        <v>12561.574060000001</v>
      </c>
      <c r="I20" s="56">
        <v>12486.34287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74064.606890000097</v>
      </c>
      <c r="Q20" s="185">
        <v>1.0151116964910001</v>
      </c>
    </row>
    <row r="21" spans="1:17" ht="14.4" customHeight="1" x14ac:dyDescent="0.3">
      <c r="A21" s="20" t="s">
        <v>49</v>
      </c>
      <c r="B21" s="55">
        <v>5533.3698603273497</v>
      </c>
      <c r="C21" s="56">
        <v>461.11415502727903</v>
      </c>
      <c r="D21" s="56">
        <v>336.80900000000003</v>
      </c>
      <c r="E21" s="56">
        <v>336.80900000000003</v>
      </c>
      <c r="F21" s="56">
        <v>330.59400000000102</v>
      </c>
      <c r="G21" s="56">
        <v>330.58900000000102</v>
      </c>
      <c r="H21" s="56">
        <v>330.589</v>
      </c>
      <c r="I21" s="56">
        <v>330.58300000000003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1995.973</v>
      </c>
      <c r="Q21" s="185">
        <v>0.72143126173799998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143.18331000000001</v>
      </c>
      <c r="F22" s="56">
        <v>127.54267</v>
      </c>
      <c r="G22" s="56">
        <v>8.1797000000000004</v>
      </c>
      <c r="H22" s="56">
        <v>17.489380000000001</v>
      </c>
      <c r="I22" s="56">
        <v>75.588170000000005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371.98322999999999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187.32303578103901</v>
      </c>
      <c r="C24" s="56">
        <v>15.61025298175</v>
      </c>
      <c r="D24" s="56">
        <v>35.774009999996998</v>
      </c>
      <c r="E24" s="56">
        <v>8.4351400000030008</v>
      </c>
      <c r="F24" s="56">
        <v>11.709520000004</v>
      </c>
      <c r="G24" s="56">
        <v>51.669560000004999</v>
      </c>
      <c r="H24" s="56">
        <v>30.207310000001002</v>
      </c>
      <c r="I24" s="56">
        <v>40.035890000005999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177.831430000018</v>
      </c>
      <c r="Q24" s="185"/>
    </row>
    <row r="25" spans="1:17" ht="14.4" customHeight="1" x14ac:dyDescent="0.3">
      <c r="A25" s="21" t="s">
        <v>53</v>
      </c>
      <c r="B25" s="58">
        <v>197943.04604639701</v>
      </c>
      <c r="C25" s="59">
        <v>16495.253837199802</v>
      </c>
      <c r="D25" s="59">
        <v>15723.8809</v>
      </c>
      <c r="E25" s="59">
        <v>15520.514279999999</v>
      </c>
      <c r="F25" s="59">
        <v>16958.72308</v>
      </c>
      <c r="G25" s="59">
        <v>17640.865340000099</v>
      </c>
      <c r="H25" s="59">
        <v>17034.002229999998</v>
      </c>
      <c r="I25" s="59">
        <v>17401.121200000001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100279.10703</v>
      </c>
      <c r="Q25" s="186">
        <v>1.013211719561</v>
      </c>
    </row>
    <row r="26" spans="1:17" ht="14.4" customHeight="1" x14ac:dyDescent="0.3">
      <c r="A26" s="19" t="s">
        <v>54</v>
      </c>
      <c r="B26" s="55">
        <v>17254.6686358794</v>
      </c>
      <c r="C26" s="56">
        <v>1437.88905298995</v>
      </c>
      <c r="D26" s="56">
        <v>1644.6368199999999</v>
      </c>
      <c r="E26" s="56">
        <v>1647.4795200000001</v>
      </c>
      <c r="F26" s="56">
        <v>1755.23191</v>
      </c>
      <c r="G26" s="56">
        <v>1906.0816299999999</v>
      </c>
      <c r="H26" s="56">
        <v>1541.37627</v>
      </c>
      <c r="I26" s="56">
        <v>1976.1881000000001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10470.99425</v>
      </c>
      <c r="Q26" s="185">
        <v>1.21369983637</v>
      </c>
    </row>
    <row r="27" spans="1:17" ht="14.4" customHeight="1" x14ac:dyDescent="0.3">
      <c r="A27" s="22" t="s">
        <v>55</v>
      </c>
      <c r="B27" s="58">
        <v>215197.714682277</v>
      </c>
      <c r="C27" s="59">
        <v>17933.142890189702</v>
      </c>
      <c r="D27" s="59">
        <v>17368.51772</v>
      </c>
      <c r="E27" s="59">
        <v>17167.9938</v>
      </c>
      <c r="F27" s="59">
        <v>18713.954989999998</v>
      </c>
      <c r="G27" s="59">
        <v>19546.946970000099</v>
      </c>
      <c r="H27" s="59">
        <v>18575.378499999999</v>
      </c>
      <c r="I27" s="59">
        <v>19377.309300000001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110750.10128</v>
      </c>
      <c r="Q27" s="186">
        <v>1.02928696472</v>
      </c>
    </row>
    <row r="28" spans="1:17" ht="14.4" customHeight="1" x14ac:dyDescent="0.3">
      <c r="A28" s="20" t="s">
        <v>56</v>
      </c>
      <c r="B28" s="55">
        <v>519.37288599573697</v>
      </c>
      <c r="C28" s="56">
        <v>43.281073832978002</v>
      </c>
      <c r="D28" s="56">
        <v>39.326300000000003</v>
      </c>
      <c r="E28" s="56">
        <v>22.704000000000001</v>
      </c>
      <c r="F28" s="56">
        <v>43.293340000000001</v>
      </c>
      <c r="G28" s="56">
        <v>30.820620000000002</v>
      </c>
      <c r="H28" s="56">
        <v>36.340949999999999</v>
      </c>
      <c r="I28" s="56">
        <v>37.063000000000002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209.54821000000001</v>
      </c>
      <c r="Q28" s="185">
        <v>0.80692779946799997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188399.80638583301</v>
      </c>
      <c r="C6" s="701">
        <v>192256.47602</v>
      </c>
      <c r="D6" s="702">
        <v>3856.6696341670199</v>
      </c>
      <c r="E6" s="703">
        <v>1.0204706666529999</v>
      </c>
      <c r="F6" s="701">
        <v>197943.04604639701</v>
      </c>
      <c r="G6" s="702">
        <v>98971.523023198693</v>
      </c>
      <c r="H6" s="704">
        <v>17401.121200000001</v>
      </c>
      <c r="I6" s="701">
        <v>100279.10703</v>
      </c>
      <c r="J6" s="702">
        <v>1307.58400680145</v>
      </c>
      <c r="K6" s="705">
        <v>0.50660585977999995</v>
      </c>
    </row>
    <row r="7" spans="1:11" ht="14.4" customHeight="1" thickBot="1" x14ac:dyDescent="0.35">
      <c r="A7" s="720" t="s">
        <v>332</v>
      </c>
      <c r="B7" s="701">
        <v>46820.972403325897</v>
      </c>
      <c r="C7" s="701">
        <v>43687.766300000003</v>
      </c>
      <c r="D7" s="702">
        <v>-3133.2061033258601</v>
      </c>
      <c r="E7" s="703">
        <v>0.93308113987100005</v>
      </c>
      <c r="F7" s="701">
        <v>42287.190999860803</v>
      </c>
      <c r="G7" s="702">
        <v>21143.595499930401</v>
      </c>
      <c r="H7" s="704">
        <v>4093.2025899999999</v>
      </c>
      <c r="I7" s="701">
        <v>21304.772700000001</v>
      </c>
      <c r="J7" s="702">
        <v>161.177200069626</v>
      </c>
      <c r="K7" s="705">
        <v>0.50381148986799995</v>
      </c>
    </row>
    <row r="8" spans="1:11" ht="14.4" customHeight="1" thickBot="1" x14ac:dyDescent="0.35">
      <c r="A8" s="721" t="s">
        <v>333</v>
      </c>
      <c r="B8" s="701">
        <v>45504.048658854103</v>
      </c>
      <c r="C8" s="701">
        <v>42394.391300000003</v>
      </c>
      <c r="D8" s="702">
        <v>-3109.6573588541401</v>
      </c>
      <c r="E8" s="703">
        <v>0.93166196304399995</v>
      </c>
      <c r="F8" s="701">
        <v>41004.378832034701</v>
      </c>
      <c r="G8" s="702">
        <v>20502.189416017402</v>
      </c>
      <c r="H8" s="704">
        <v>4024.9005900000002</v>
      </c>
      <c r="I8" s="701">
        <v>20640.360700000001</v>
      </c>
      <c r="J8" s="702">
        <v>138.17128398266101</v>
      </c>
      <c r="K8" s="705">
        <v>0.50336967143300004</v>
      </c>
    </row>
    <row r="9" spans="1:11" ht="14.4" customHeight="1" thickBot="1" x14ac:dyDescent="0.35">
      <c r="A9" s="722" t="s">
        <v>334</v>
      </c>
      <c r="B9" s="706">
        <v>0</v>
      </c>
      <c r="C9" s="706">
        <v>1.358E-2</v>
      </c>
      <c r="D9" s="707">
        <v>1.358E-2</v>
      </c>
      <c r="E9" s="708" t="s">
        <v>329</v>
      </c>
      <c r="F9" s="706">
        <v>0</v>
      </c>
      <c r="G9" s="707">
        <v>0</v>
      </c>
      <c r="H9" s="709">
        <v>4.3899999999999998E-3</v>
      </c>
      <c r="I9" s="706">
        <v>1.0659999999999999E-2</v>
      </c>
      <c r="J9" s="707">
        <v>1.0659999999999999E-2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1.358E-2</v>
      </c>
      <c r="D10" s="702">
        <v>1.358E-2</v>
      </c>
      <c r="E10" s="711" t="s">
        <v>329</v>
      </c>
      <c r="F10" s="701">
        <v>0</v>
      </c>
      <c r="G10" s="702">
        <v>0</v>
      </c>
      <c r="H10" s="704">
        <v>4.3899999999999998E-3</v>
      </c>
      <c r="I10" s="701">
        <v>1.0659999999999999E-2</v>
      </c>
      <c r="J10" s="702">
        <v>1.0659999999999999E-2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24206.530755645701</v>
      </c>
      <c r="C11" s="706">
        <v>22927.909530000001</v>
      </c>
      <c r="D11" s="707">
        <v>-1278.62122564574</v>
      </c>
      <c r="E11" s="713">
        <v>0.94717866684100005</v>
      </c>
      <c r="F11" s="706">
        <v>22029.7125381121</v>
      </c>
      <c r="G11" s="707">
        <v>11014.856269056099</v>
      </c>
      <c r="H11" s="709">
        <v>2214.8220099999999</v>
      </c>
      <c r="I11" s="706">
        <v>10972.97784</v>
      </c>
      <c r="J11" s="707">
        <v>-41.878429056035998</v>
      </c>
      <c r="K11" s="714">
        <v>0.49809900247200001</v>
      </c>
    </row>
    <row r="12" spans="1:11" ht="14.4" customHeight="1" thickBot="1" x14ac:dyDescent="0.35">
      <c r="A12" s="723" t="s">
        <v>337</v>
      </c>
      <c r="B12" s="701">
        <v>15186</v>
      </c>
      <c r="C12" s="701">
        <v>14617.08152</v>
      </c>
      <c r="D12" s="702">
        <v>-568.91848000000402</v>
      </c>
      <c r="E12" s="703">
        <v>0.96253664691100005</v>
      </c>
      <c r="F12" s="701">
        <v>13979.7125381121</v>
      </c>
      <c r="G12" s="702">
        <v>6989.8562690560502</v>
      </c>
      <c r="H12" s="704">
        <v>1412.24144</v>
      </c>
      <c r="I12" s="701">
        <v>7063.0388400000102</v>
      </c>
      <c r="J12" s="702">
        <v>73.182570943959007</v>
      </c>
      <c r="K12" s="705">
        <v>0.50523491242999996</v>
      </c>
    </row>
    <row r="13" spans="1:11" ht="14.4" customHeight="1" thickBot="1" x14ac:dyDescent="0.35">
      <c r="A13" s="723" t="s">
        <v>338</v>
      </c>
      <c r="B13" s="701">
        <v>1200.43287600191</v>
      </c>
      <c r="C13" s="701">
        <v>1164.44037</v>
      </c>
      <c r="D13" s="702">
        <v>-35.992506001910002</v>
      </c>
      <c r="E13" s="703">
        <v>0.97001706074399996</v>
      </c>
      <c r="F13" s="701">
        <v>900</v>
      </c>
      <c r="G13" s="702">
        <v>450</v>
      </c>
      <c r="H13" s="704">
        <v>124.63396</v>
      </c>
      <c r="I13" s="701">
        <v>328.16314999999997</v>
      </c>
      <c r="J13" s="702">
        <v>-121.83685</v>
      </c>
      <c r="K13" s="705">
        <v>0.36462572222200001</v>
      </c>
    </row>
    <row r="14" spans="1:11" ht="14.4" customHeight="1" thickBot="1" x14ac:dyDescent="0.35">
      <c r="A14" s="723" t="s">
        <v>339</v>
      </c>
      <c r="B14" s="701">
        <v>540.09787964383202</v>
      </c>
      <c r="C14" s="701">
        <v>402.12038000000001</v>
      </c>
      <c r="D14" s="702">
        <v>-137.977499643832</v>
      </c>
      <c r="E14" s="703">
        <v>0.74453241746599996</v>
      </c>
      <c r="F14" s="701">
        <v>360</v>
      </c>
      <c r="G14" s="702">
        <v>180</v>
      </c>
      <c r="H14" s="704">
        <v>36.043909999999997</v>
      </c>
      <c r="I14" s="701">
        <v>154.95694</v>
      </c>
      <c r="J14" s="702">
        <v>-25.043059999998999</v>
      </c>
      <c r="K14" s="705">
        <v>0.43043594444400002</v>
      </c>
    </row>
    <row r="15" spans="1:11" ht="14.4" customHeight="1" thickBot="1" x14ac:dyDescent="0.35">
      <c r="A15" s="723" t="s">
        <v>340</v>
      </c>
      <c r="B15" s="701">
        <v>0</v>
      </c>
      <c r="C15" s="701">
        <v>4.2262000000000004</v>
      </c>
      <c r="D15" s="702">
        <v>4.2262000000000004</v>
      </c>
      <c r="E15" s="711" t="s">
        <v>341</v>
      </c>
      <c r="F15" s="701">
        <v>5</v>
      </c>
      <c r="G15" s="702">
        <v>2.5</v>
      </c>
      <c r="H15" s="704">
        <v>0</v>
      </c>
      <c r="I15" s="701">
        <v>0</v>
      </c>
      <c r="J15" s="702">
        <v>-2.5</v>
      </c>
      <c r="K15" s="705">
        <v>0</v>
      </c>
    </row>
    <row r="16" spans="1:11" ht="14.4" customHeight="1" thickBot="1" x14ac:dyDescent="0.35">
      <c r="A16" s="723" t="s">
        <v>342</v>
      </c>
      <c r="B16" s="701">
        <v>2260</v>
      </c>
      <c r="C16" s="701">
        <v>3087.2370500000002</v>
      </c>
      <c r="D16" s="702">
        <v>827.23704999999904</v>
      </c>
      <c r="E16" s="703">
        <v>1.3660340929200001</v>
      </c>
      <c r="F16" s="701">
        <v>2770</v>
      </c>
      <c r="G16" s="702">
        <v>1385</v>
      </c>
      <c r="H16" s="704">
        <v>432.86424</v>
      </c>
      <c r="I16" s="701">
        <v>1606.0323000000001</v>
      </c>
      <c r="J16" s="702">
        <v>221.03230000000201</v>
      </c>
      <c r="K16" s="705">
        <v>0.57979505415099997</v>
      </c>
    </row>
    <row r="17" spans="1:11" ht="14.4" customHeight="1" thickBot="1" x14ac:dyDescent="0.35">
      <c r="A17" s="723" t="s">
        <v>343</v>
      </c>
      <c r="B17" s="701">
        <v>160</v>
      </c>
      <c r="C17" s="701">
        <v>149.31237999999999</v>
      </c>
      <c r="D17" s="702">
        <v>-10.687620000000001</v>
      </c>
      <c r="E17" s="703">
        <v>0.93320237500000003</v>
      </c>
      <c r="F17" s="701">
        <v>85</v>
      </c>
      <c r="G17" s="702">
        <v>42.5</v>
      </c>
      <c r="H17" s="704">
        <v>0</v>
      </c>
      <c r="I17" s="701">
        <v>0</v>
      </c>
      <c r="J17" s="702">
        <v>-42.5</v>
      </c>
      <c r="K17" s="705">
        <v>0</v>
      </c>
    </row>
    <row r="18" spans="1:11" ht="14.4" customHeight="1" thickBot="1" x14ac:dyDescent="0.35">
      <c r="A18" s="723" t="s">
        <v>344</v>
      </c>
      <c r="B18" s="701">
        <v>1560</v>
      </c>
      <c r="C18" s="701">
        <v>1573.9456600000001</v>
      </c>
      <c r="D18" s="702">
        <v>13.945660000001</v>
      </c>
      <c r="E18" s="703">
        <v>1.0089395256410001</v>
      </c>
      <c r="F18" s="701">
        <v>1745</v>
      </c>
      <c r="G18" s="702">
        <v>872.5</v>
      </c>
      <c r="H18" s="704">
        <v>167.12824000000001</v>
      </c>
      <c r="I18" s="701">
        <v>1117.4477300000001</v>
      </c>
      <c r="J18" s="702">
        <v>244.947730000001</v>
      </c>
      <c r="K18" s="705">
        <v>0.64037119197699999</v>
      </c>
    </row>
    <row r="19" spans="1:11" ht="14.4" customHeight="1" thickBot="1" x14ac:dyDescent="0.35">
      <c r="A19" s="723" t="s">
        <v>345</v>
      </c>
      <c r="B19" s="701">
        <v>2690</v>
      </c>
      <c r="C19" s="701">
        <v>1344.17191</v>
      </c>
      <c r="D19" s="702">
        <v>-1345.82809</v>
      </c>
      <c r="E19" s="703">
        <v>0.49969215985100002</v>
      </c>
      <c r="F19" s="701">
        <v>1585</v>
      </c>
      <c r="G19" s="702">
        <v>792.5</v>
      </c>
      <c r="H19" s="704">
        <v>6.3381999999999996</v>
      </c>
      <c r="I19" s="701">
        <v>369.10757000000001</v>
      </c>
      <c r="J19" s="702">
        <v>-423.39242999999902</v>
      </c>
      <c r="K19" s="705">
        <v>0.232875438485</v>
      </c>
    </row>
    <row r="20" spans="1:11" ht="14.4" customHeight="1" thickBot="1" x14ac:dyDescent="0.35">
      <c r="A20" s="723" t="s">
        <v>346</v>
      </c>
      <c r="B20" s="701">
        <v>610</v>
      </c>
      <c r="C20" s="701">
        <v>585.37405999999999</v>
      </c>
      <c r="D20" s="702">
        <v>-24.625939999999002</v>
      </c>
      <c r="E20" s="703">
        <v>0.95962960655700003</v>
      </c>
      <c r="F20" s="701">
        <v>600</v>
      </c>
      <c r="G20" s="702">
        <v>300</v>
      </c>
      <c r="H20" s="704">
        <v>35.572020000000002</v>
      </c>
      <c r="I20" s="701">
        <v>334.23131000000097</v>
      </c>
      <c r="J20" s="702">
        <v>34.231310000000001</v>
      </c>
      <c r="K20" s="705">
        <v>0.557052183333</v>
      </c>
    </row>
    <row r="21" spans="1:11" ht="14.4" customHeight="1" thickBot="1" x14ac:dyDescent="0.35">
      <c r="A21" s="722" t="s">
        <v>347</v>
      </c>
      <c r="B21" s="706">
        <v>5468.5340615908299</v>
      </c>
      <c r="C21" s="706">
        <v>3783.529</v>
      </c>
      <c r="D21" s="707">
        <v>-1685.0050615908301</v>
      </c>
      <c r="E21" s="713">
        <v>0.69187262205599998</v>
      </c>
      <c r="F21" s="706">
        <v>3577.2917242507401</v>
      </c>
      <c r="G21" s="707">
        <v>1788.6458621253701</v>
      </c>
      <c r="H21" s="709">
        <v>496.94499999999999</v>
      </c>
      <c r="I21" s="706">
        <v>2169.2049999999999</v>
      </c>
      <c r="J21" s="707">
        <v>380.55913787463197</v>
      </c>
      <c r="K21" s="714">
        <v>0.60638191324799995</v>
      </c>
    </row>
    <row r="22" spans="1:11" ht="14.4" customHeight="1" thickBot="1" x14ac:dyDescent="0.35">
      <c r="A22" s="723" t="s">
        <v>348</v>
      </c>
      <c r="B22" s="701">
        <v>4653.5468598090702</v>
      </c>
      <c r="C22" s="701">
        <v>3241.0450000000001</v>
      </c>
      <c r="D22" s="702">
        <v>-1412.5018598090701</v>
      </c>
      <c r="E22" s="703">
        <v>0.69646768317499996</v>
      </c>
      <c r="F22" s="701">
        <v>3094.6758919826998</v>
      </c>
      <c r="G22" s="702">
        <v>1547.3379459913499</v>
      </c>
      <c r="H22" s="704">
        <v>458.83499999999998</v>
      </c>
      <c r="I22" s="701">
        <v>1993.2550000000001</v>
      </c>
      <c r="J22" s="702">
        <v>445.91705400865499</v>
      </c>
      <c r="K22" s="705">
        <v>0.64409168183400001</v>
      </c>
    </row>
    <row r="23" spans="1:11" ht="14.4" customHeight="1" thickBot="1" x14ac:dyDescent="0.35">
      <c r="A23" s="723" t="s">
        <v>349</v>
      </c>
      <c r="B23" s="701">
        <v>814.98720178175301</v>
      </c>
      <c r="C23" s="701">
        <v>542.48400000000004</v>
      </c>
      <c r="D23" s="702">
        <v>-272.50320178175201</v>
      </c>
      <c r="E23" s="703">
        <v>0.66563499256600001</v>
      </c>
      <c r="F23" s="701">
        <v>482.61583226804697</v>
      </c>
      <c r="G23" s="702">
        <v>241.307916134023</v>
      </c>
      <c r="H23" s="704">
        <v>38.11</v>
      </c>
      <c r="I23" s="701">
        <v>175.95</v>
      </c>
      <c r="J23" s="702">
        <v>-65.357916134023</v>
      </c>
      <c r="K23" s="705">
        <v>0.36457568988799999</v>
      </c>
    </row>
    <row r="24" spans="1:11" ht="14.4" customHeight="1" thickBot="1" x14ac:dyDescent="0.35">
      <c r="A24" s="722" t="s">
        <v>350</v>
      </c>
      <c r="B24" s="706">
        <v>13336.893495704</v>
      </c>
      <c r="C24" s="706">
        <v>13132.21241</v>
      </c>
      <c r="D24" s="707">
        <v>-204.681085703978</v>
      </c>
      <c r="E24" s="713">
        <v>0.98465301640299996</v>
      </c>
      <c r="F24" s="706">
        <v>12929</v>
      </c>
      <c r="G24" s="707">
        <v>6464.5</v>
      </c>
      <c r="H24" s="709">
        <v>1088.46027</v>
      </c>
      <c r="I24" s="706">
        <v>6114.0744100000102</v>
      </c>
      <c r="J24" s="707">
        <v>-350.42558999998897</v>
      </c>
      <c r="K24" s="714">
        <v>0.47289615670099999</v>
      </c>
    </row>
    <row r="25" spans="1:11" ht="14.4" customHeight="1" thickBot="1" x14ac:dyDescent="0.35">
      <c r="A25" s="723" t="s">
        <v>351</v>
      </c>
      <c r="B25" s="701">
        <v>872.27250261843096</v>
      </c>
      <c r="C25" s="701">
        <v>787.35837000000004</v>
      </c>
      <c r="D25" s="702">
        <v>-84.914132618430003</v>
      </c>
      <c r="E25" s="703">
        <v>0.90265182914300002</v>
      </c>
      <c r="F25" s="701">
        <v>712</v>
      </c>
      <c r="G25" s="702">
        <v>356</v>
      </c>
      <c r="H25" s="704">
        <v>93.146749999999997</v>
      </c>
      <c r="I25" s="701">
        <v>328.84449999999998</v>
      </c>
      <c r="J25" s="702">
        <v>-27.155499999999002</v>
      </c>
      <c r="K25" s="705">
        <v>0.46186025280800003</v>
      </c>
    </row>
    <row r="26" spans="1:11" ht="14.4" customHeight="1" thickBot="1" x14ac:dyDescent="0.35">
      <c r="A26" s="723" t="s">
        <v>352</v>
      </c>
      <c r="B26" s="701">
        <v>3.0635986314100001</v>
      </c>
      <c r="C26" s="701">
        <v>1.49827</v>
      </c>
      <c r="D26" s="702">
        <v>-1.5653286314099999</v>
      </c>
      <c r="E26" s="703">
        <v>0.48905557818099998</v>
      </c>
      <c r="F26" s="701">
        <v>3</v>
      </c>
      <c r="G26" s="702">
        <v>1.5</v>
      </c>
      <c r="H26" s="704">
        <v>0</v>
      </c>
      <c r="I26" s="701">
        <v>0.43704999999999999</v>
      </c>
      <c r="J26" s="702">
        <v>-1.0629500000000001</v>
      </c>
      <c r="K26" s="705">
        <v>0.14568333333299999</v>
      </c>
    </row>
    <row r="27" spans="1:11" ht="14.4" customHeight="1" thickBot="1" x14ac:dyDescent="0.35">
      <c r="A27" s="723" t="s">
        <v>353</v>
      </c>
      <c r="B27" s="701">
        <v>1034</v>
      </c>
      <c r="C27" s="701">
        <v>1016.48122</v>
      </c>
      <c r="D27" s="702">
        <v>-17.51878</v>
      </c>
      <c r="E27" s="703">
        <v>0.98305727272700005</v>
      </c>
      <c r="F27" s="701">
        <v>1034</v>
      </c>
      <c r="G27" s="702">
        <v>517</v>
      </c>
      <c r="H27" s="704">
        <v>114.24404</v>
      </c>
      <c r="I27" s="701">
        <v>498.14630000000102</v>
      </c>
      <c r="J27" s="702">
        <v>-18.853699999999002</v>
      </c>
      <c r="K27" s="705">
        <v>0.48176624758199998</v>
      </c>
    </row>
    <row r="28" spans="1:11" ht="14.4" customHeight="1" thickBot="1" x14ac:dyDescent="0.35">
      <c r="A28" s="723" t="s">
        <v>354</v>
      </c>
      <c r="B28" s="701">
        <v>7278.1694266231498</v>
      </c>
      <c r="C28" s="701">
        <v>7064.2897599999997</v>
      </c>
      <c r="D28" s="702">
        <v>-213.87966662314599</v>
      </c>
      <c r="E28" s="703">
        <v>0.97061353561700003</v>
      </c>
      <c r="F28" s="701">
        <v>6960</v>
      </c>
      <c r="G28" s="702">
        <v>3480</v>
      </c>
      <c r="H28" s="704">
        <v>513.58987000000002</v>
      </c>
      <c r="I28" s="701">
        <v>3393.7004499999998</v>
      </c>
      <c r="J28" s="702">
        <v>-86.299549999994994</v>
      </c>
      <c r="K28" s="705">
        <v>0.48760063936699999</v>
      </c>
    </row>
    <row r="29" spans="1:11" ht="14.4" customHeight="1" thickBot="1" x14ac:dyDescent="0.35">
      <c r="A29" s="723" t="s">
        <v>355</v>
      </c>
      <c r="B29" s="701">
        <v>0</v>
      </c>
      <c r="C29" s="701">
        <v>0.73799999999999999</v>
      </c>
      <c r="D29" s="702">
        <v>0.73799999999999999</v>
      </c>
      <c r="E29" s="711" t="s">
        <v>341</v>
      </c>
      <c r="F29" s="701">
        <v>0</v>
      </c>
      <c r="G29" s="702">
        <v>0</v>
      </c>
      <c r="H29" s="704">
        <v>2.952</v>
      </c>
      <c r="I29" s="701">
        <v>4.4279999999999999</v>
      </c>
      <c r="J29" s="702">
        <v>4.4279999999999999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552.03893690955101</v>
      </c>
      <c r="C30" s="701">
        <v>544.30124000000001</v>
      </c>
      <c r="D30" s="702">
        <v>-7.7376969095510004</v>
      </c>
      <c r="E30" s="703">
        <v>0.98598342183400001</v>
      </c>
      <c r="F30" s="701">
        <v>552</v>
      </c>
      <c r="G30" s="702">
        <v>276</v>
      </c>
      <c r="H30" s="704">
        <v>37.931820000000002</v>
      </c>
      <c r="I30" s="701">
        <v>252.37689</v>
      </c>
      <c r="J30" s="702">
        <v>-23.623109999998999</v>
      </c>
      <c r="K30" s="705">
        <v>0.45720451086899999</v>
      </c>
    </row>
    <row r="31" spans="1:11" ht="14.4" customHeight="1" thickBot="1" x14ac:dyDescent="0.35">
      <c r="A31" s="723" t="s">
        <v>357</v>
      </c>
      <c r="B31" s="701">
        <v>80</v>
      </c>
      <c r="C31" s="701">
        <v>58.695180000000001</v>
      </c>
      <c r="D31" s="702">
        <v>-21.304819999999999</v>
      </c>
      <c r="E31" s="703">
        <v>0.73368975000000003</v>
      </c>
      <c r="F31" s="701">
        <v>80</v>
      </c>
      <c r="G31" s="702">
        <v>40</v>
      </c>
      <c r="H31" s="704">
        <v>4.9476899999999997</v>
      </c>
      <c r="I31" s="701">
        <v>18.319890000000001</v>
      </c>
      <c r="J31" s="702">
        <v>-21.680109999999999</v>
      </c>
      <c r="K31" s="705">
        <v>0.22899862500000001</v>
      </c>
    </row>
    <row r="32" spans="1:11" ht="14.4" customHeight="1" thickBot="1" x14ac:dyDescent="0.35">
      <c r="A32" s="723" t="s">
        <v>358</v>
      </c>
      <c r="B32" s="701">
        <v>597.52356102557405</v>
      </c>
      <c r="C32" s="701">
        <v>533.48701000000005</v>
      </c>
      <c r="D32" s="702">
        <v>-64.036551025573004</v>
      </c>
      <c r="E32" s="703">
        <v>0.892830082021</v>
      </c>
      <c r="F32" s="701">
        <v>508</v>
      </c>
      <c r="G32" s="702">
        <v>254</v>
      </c>
      <c r="H32" s="704">
        <v>40.39734</v>
      </c>
      <c r="I32" s="701">
        <v>186.29441</v>
      </c>
      <c r="J32" s="702">
        <v>-67.705589999999006</v>
      </c>
      <c r="K32" s="705">
        <v>0.36672127952700001</v>
      </c>
    </row>
    <row r="33" spans="1:11" ht="14.4" customHeight="1" thickBot="1" x14ac:dyDescent="0.35">
      <c r="A33" s="723" t="s">
        <v>359</v>
      </c>
      <c r="B33" s="701">
        <v>450</v>
      </c>
      <c r="C33" s="701">
        <v>444.96310999999997</v>
      </c>
      <c r="D33" s="702">
        <v>-5.0368899999989996</v>
      </c>
      <c r="E33" s="703">
        <v>0.98880691111100005</v>
      </c>
      <c r="F33" s="701">
        <v>440</v>
      </c>
      <c r="G33" s="702">
        <v>220</v>
      </c>
      <c r="H33" s="704">
        <v>28.438199999999998</v>
      </c>
      <c r="I33" s="701">
        <v>194.37430000000001</v>
      </c>
      <c r="J33" s="702">
        <v>-25.625699999999</v>
      </c>
      <c r="K33" s="705">
        <v>0.44175977272700001</v>
      </c>
    </row>
    <row r="34" spans="1:11" ht="14.4" customHeight="1" thickBot="1" x14ac:dyDescent="0.35">
      <c r="A34" s="723" t="s">
        <v>360</v>
      </c>
      <c r="B34" s="701">
        <v>115.083333333333</v>
      </c>
      <c r="C34" s="701">
        <v>64.132000000000005</v>
      </c>
      <c r="D34" s="702">
        <v>-50.951333333332997</v>
      </c>
      <c r="E34" s="703">
        <v>0.55726574945600005</v>
      </c>
      <c r="F34" s="701">
        <v>110</v>
      </c>
      <c r="G34" s="702">
        <v>55</v>
      </c>
      <c r="H34" s="704">
        <v>0</v>
      </c>
      <c r="I34" s="701">
        <v>16.033000000000001</v>
      </c>
      <c r="J34" s="702">
        <v>-38.966999999999999</v>
      </c>
      <c r="K34" s="705">
        <v>0.14575454545399999</v>
      </c>
    </row>
    <row r="35" spans="1:11" ht="14.4" customHeight="1" thickBot="1" x14ac:dyDescent="0.35">
      <c r="A35" s="723" t="s">
        <v>361</v>
      </c>
      <c r="B35" s="701">
        <v>639.51111307804797</v>
      </c>
      <c r="C35" s="701">
        <v>719.25161000000003</v>
      </c>
      <c r="D35" s="702">
        <v>79.740496921951006</v>
      </c>
      <c r="E35" s="703">
        <v>1.1246897751910001</v>
      </c>
      <c r="F35" s="701">
        <v>710</v>
      </c>
      <c r="G35" s="702">
        <v>355</v>
      </c>
      <c r="H35" s="704">
        <v>93.853880000000004</v>
      </c>
      <c r="I35" s="701">
        <v>319.87880000000001</v>
      </c>
      <c r="J35" s="702">
        <v>-35.121199999999</v>
      </c>
      <c r="K35" s="705">
        <v>0.45053352112599998</v>
      </c>
    </row>
    <row r="36" spans="1:11" ht="14.4" customHeight="1" thickBot="1" x14ac:dyDescent="0.35">
      <c r="A36" s="723" t="s">
        <v>362</v>
      </c>
      <c r="B36" s="701">
        <v>1715.2310234844899</v>
      </c>
      <c r="C36" s="701">
        <v>1897.0166400000001</v>
      </c>
      <c r="D36" s="702">
        <v>181.785616515513</v>
      </c>
      <c r="E36" s="703">
        <v>1.105983167297</v>
      </c>
      <c r="F36" s="701">
        <v>1820</v>
      </c>
      <c r="G36" s="702">
        <v>910</v>
      </c>
      <c r="H36" s="704">
        <v>158.95867999999999</v>
      </c>
      <c r="I36" s="701">
        <v>901.24082000000101</v>
      </c>
      <c r="J36" s="702">
        <v>-8.7591799999980005</v>
      </c>
      <c r="K36" s="705">
        <v>0.49518726373600003</v>
      </c>
    </row>
    <row r="37" spans="1:11" ht="14.4" customHeight="1" thickBot="1" x14ac:dyDescent="0.35">
      <c r="A37" s="722" t="s">
        <v>363</v>
      </c>
      <c r="B37" s="706">
        <v>32.248046983346001</v>
      </c>
      <c r="C37" s="706">
        <v>37.521000000000001</v>
      </c>
      <c r="D37" s="707">
        <v>5.2729530166530001</v>
      </c>
      <c r="E37" s="713">
        <v>1.163512321207</v>
      </c>
      <c r="F37" s="706">
        <v>39.005174114330998</v>
      </c>
      <c r="G37" s="707">
        <v>19.502587057165002</v>
      </c>
      <c r="H37" s="709">
        <v>3.9262700000000001</v>
      </c>
      <c r="I37" s="706">
        <v>29.074760000000001</v>
      </c>
      <c r="J37" s="707">
        <v>9.5721729428339994</v>
      </c>
      <c r="K37" s="714">
        <v>0.74540777371599998</v>
      </c>
    </row>
    <row r="38" spans="1:11" ht="14.4" customHeight="1" thickBot="1" x14ac:dyDescent="0.35">
      <c r="A38" s="723" t="s">
        <v>364</v>
      </c>
      <c r="B38" s="701">
        <v>26.918040664018999</v>
      </c>
      <c r="C38" s="701">
        <v>19.209569999999999</v>
      </c>
      <c r="D38" s="702">
        <v>-7.7084706640189999</v>
      </c>
      <c r="E38" s="703">
        <v>0.71363180700100004</v>
      </c>
      <c r="F38" s="701">
        <v>20.094055494945</v>
      </c>
      <c r="G38" s="702">
        <v>10.047027747472001</v>
      </c>
      <c r="H38" s="704">
        <v>1.9486399999999999</v>
      </c>
      <c r="I38" s="701">
        <v>19.416219999999999</v>
      </c>
      <c r="J38" s="702">
        <v>9.3691922525270002</v>
      </c>
      <c r="K38" s="705">
        <v>0.96626686459</v>
      </c>
    </row>
    <row r="39" spans="1:11" ht="14.4" customHeight="1" thickBot="1" x14ac:dyDescent="0.35">
      <c r="A39" s="723" t="s">
        <v>365</v>
      </c>
      <c r="B39" s="701">
        <v>5.3300063193270004</v>
      </c>
      <c r="C39" s="701">
        <v>18.311430000000001</v>
      </c>
      <c r="D39" s="702">
        <v>12.981423680672</v>
      </c>
      <c r="E39" s="703">
        <v>3.4355362644879999</v>
      </c>
      <c r="F39" s="701">
        <v>18.911118619385999</v>
      </c>
      <c r="G39" s="702">
        <v>9.4555593096929993</v>
      </c>
      <c r="H39" s="704">
        <v>1.97763</v>
      </c>
      <c r="I39" s="701">
        <v>9.6585400000000003</v>
      </c>
      <c r="J39" s="702">
        <v>0.20298069030599999</v>
      </c>
      <c r="K39" s="705">
        <v>0.51073340474399997</v>
      </c>
    </row>
    <row r="40" spans="1:11" ht="14.4" customHeight="1" thickBot="1" x14ac:dyDescent="0.35">
      <c r="A40" s="722" t="s">
        <v>366</v>
      </c>
      <c r="B40" s="706">
        <v>1200.8175019764899</v>
      </c>
      <c r="C40" s="706">
        <v>1257.7255</v>
      </c>
      <c r="D40" s="707">
        <v>56.907998023512</v>
      </c>
      <c r="E40" s="713">
        <v>1.047391046457</v>
      </c>
      <c r="F40" s="706">
        <v>1161.3094262351899</v>
      </c>
      <c r="G40" s="707">
        <v>580.654713117597</v>
      </c>
      <c r="H40" s="709">
        <v>131.20135999999999</v>
      </c>
      <c r="I40" s="706">
        <v>713.72228000000098</v>
      </c>
      <c r="J40" s="707">
        <v>133.06756688240401</v>
      </c>
      <c r="K40" s="714">
        <v>0.61458407542000004</v>
      </c>
    </row>
    <row r="41" spans="1:11" ht="14.4" customHeight="1" thickBot="1" x14ac:dyDescent="0.35">
      <c r="A41" s="723" t="s">
        <v>367</v>
      </c>
      <c r="B41" s="701">
        <v>0</v>
      </c>
      <c r="C41" s="701">
        <v>39.436990000000002</v>
      </c>
      <c r="D41" s="702">
        <v>39.436990000000002</v>
      </c>
      <c r="E41" s="711" t="s">
        <v>329</v>
      </c>
      <c r="F41" s="701">
        <v>0</v>
      </c>
      <c r="G41" s="702">
        <v>0</v>
      </c>
      <c r="H41" s="704">
        <v>1.6939999999990001</v>
      </c>
      <c r="I41" s="701">
        <v>7.9898600000000002</v>
      </c>
      <c r="J41" s="702">
        <v>7.9898600000000002</v>
      </c>
      <c r="K41" s="712" t="s">
        <v>329</v>
      </c>
    </row>
    <row r="42" spans="1:11" ht="14.4" customHeight="1" thickBot="1" x14ac:dyDescent="0.35">
      <c r="A42" s="723" t="s">
        <v>368</v>
      </c>
      <c r="B42" s="701">
        <v>182</v>
      </c>
      <c r="C42" s="701">
        <v>95.022570000000002</v>
      </c>
      <c r="D42" s="702">
        <v>-86.977429999999998</v>
      </c>
      <c r="E42" s="703">
        <v>0.52210203296699997</v>
      </c>
      <c r="F42" s="701">
        <v>100</v>
      </c>
      <c r="G42" s="702">
        <v>50</v>
      </c>
      <c r="H42" s="704">
        <v>11.45152</v>
      </c>
      <c r="I42" s="701">
        <v>59.115189999999998</v>
      </c>
      <c r="J42" s="702">
        <v>9.1151900000000001</v>
      </c>
      <c r="K42" s="705">
        <v>0.59115189999999995</v>
      </c>
    </row>
    <row r="43" spans="1:11" ht="14.4" customHeight="1" thickBot="1" x14ac:dyDescent="0.35">
      <c r="A43" s="723" t="s">
        <v>369</v>
      </c>
      <c r="B43" s="701">
        <v>565.770600673584</v>
      </c>
      <c r="C43" s="701">
        <v>622.93399999999997</v>
      </c>
      <c r="D43" s="702">
        <v>57.163399326415998</v>
      </c>
      <c r="E43" s="703">
        <v>1.10103635512</v>
      </c>
      <c r="F43" s="701">
        <v>587.20133844605402</v>
      </c>
      <c r="G43" s="702">
        <v>293.60066922302701</v>
      </c>
      <c r="H43" s="704">
        <v>65.367140000000006</v>
      </c>
      <c r="I43" s="701">
        <v>363.19902000000002</v>
      </c>
      <c r="J43" s="702">
        <v>69.598350776973007</v>
      </c>
      <c r="K43" s="705">
        <v>0.61852553156800005</v>
      </c>
    </row>
    <row r="44" spans="1:11" ht="14.4" customHeight="1" thickBot="1" x14ac:dyDescent="0.35">
      <c r="A44" s="723" t="s">
        <v>370</v>
      </c>
      <c r="B44" s="701">
        <v>90</v>
      </c>
      <c r="C44" s="701">
        <v>124.49644000000001</v>
      </c>
      <c r="D44" s="702">
        <v>34.49644</v>
      </c>
      <c r="E44" s="703">
        <v>1.383293777777</v>
      </c>
      <c r="F44" s="701">
        <v>125</v>
      </c>
      <c r="G44" s="702">
        <v>62.5</v>
      </c>
      <c r="H44" s="704">
        <v>16.76314</v>
      </c>
      <c r="I44" s="701">
        <v>63.249929999999999</v>
      </c>
      <c r="J44" s="702">
        <v>0.74992999999999999</v>
      </c>
      <c r="K44" s="705">
        <v>0.50599943999999997</v>
      </c>
    </row>
    <row r="45" spans="1:11" ht="14.4" customHeight="1" thickBot="1" x14ac:dyDescent="0.35">
      <c r="A45" s="723" t="s">
        <v>371</v>
      </c>
      <c r="B45" s="701">
        <v>6.3401265640390001</v>
      </c>
      <c r="C45" s="701">
        <v>9.4863800000000005</v>
      </c>
      <c r="D45" s="702">
        <v>3.1462534359599998</v>
      </c>
      <c r="E45" s="703">
        <v>1.496244578744</v>
      </c>
      <c r="F45" s="701">
        <v>8.0828124453349997</v>
      </c>
      <c r="G45" s="702">
        <v>4.0414062226669998</v>
      </c>
      <c r="H45" s="704">
        <v>8.9520999999999997</v>
      </c>
      <c r="I45" s="701">
        <v>19.779530000000001</v>
      </c>
      <c r="J45" s="702">
        <v>15.738123777332</v>
      </c>
      <c r="K45" s="705">
        <v>2.4471098561010001</v>
      </c>
    </row>
    <row r="46" spans="1:11" ht="14.4" customHeight="1" thickBot="1" x14ac:dyDescent="0.35">
      <c r="A46" s="723" t="s">
        <v>372</v>
      </c>
      <c r="B46" s="701">
        <v>0</v>
      </c>
      <c r="C46" s="701">
        <v>0.16037999999999999</v>
      </c>
      <c r="D46" s="702">
        <v>0.16037999999999999</v>
      </c>
      <c r="E46" s="711" t="s">
        <v>329</v>
      </c>
      <c r="F46" s="701">
        <v>0.27718045934699997</v>
      </c>
      <c r="G46" s="702">
        <v>0.138590229673</v>
      </c>
      <c r="H46" s="704">
        <v>0</v>
      </c>
      <c r="I46" s="701">
        <v>0.20932000000000001</v>
      </c>
      <c r="J46" s="702">
        <v>7.0729770326000002E-2</v>
      </c>
      <c r="K46" s="705">
        <v>0.75517588971600003</v>
      </c>
    </row>
    <row r="47" spans="1:11" ht="14.4" customHeight="1" thickBot="1" x14ac:dyDescent="0.35">
      <c r="A47" s="723" t="s">
        <v>373</v>
      </c>
      <c r="B47" s="701">
        <v>0</v>
      </c>
      <c r="C47" s="701">
        <v>14.06443</v>
      </c>
      <c r="D47" s="702">
        <v>14.06443</v>
      </c>
      <c r="E47" s="711" t="s">
        <v>329</v>
      </c>
      <c r="F47" s="701">
        <v>0</v>
      </c>
      <c r="G47" s="702">
        <v>0</v>
      </c>
      <c r="H47" s="704">
        <v>0.70421999999999996</v>
      </c>
      <c r="I47" s="701">
        <v>4.1543599999999996</v>
      </c>
      <c r="J47" s="702">
        <v>4.1543599999999996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19</v>
      </c>
      <c r="C48" s="701">
        <v>9.5238600000000009</v>
      </c>
      <c r="D48" s="702">
        <v>-9.4761399999999991</v>
      </c>
      <c r="E48" s="703">
        <v>0.50125578947299998</v>
      </c>
      <c r="F48" s="701">
        <v>14.007496514162</v>
      </c>
      <c r="G48" s="702">
        <v>7.0037482570809999</v>
      </c>
      <c r="H48" s="704">
        <v>1.67709</v>
      </c>
      <c r="I48" s="701">
        <v>4.3605700000000001</v>
      </c>
      <c r="J48" s="702">
        <v>-2.6431782570809998</v>
      </c>
      <c r="K48" s="705">
        <v>0.31130259397799998</v>
      </c>
    </row>
    <row r="49" spans="1:11" ht="14.4" customHeight="1" thickBot="1" x14ac:dyDescent="0.35">
      <c r="A49" s="723" t="s">
        <v>375</v>
      </c>
      <c r="B49" s="701">
        <v>32.706774738863999</v>
      </c>
      <c r="C49" s="701">
        <v>28.148389999999999</v>
      </c>
      <c r="D49" s="702">
        <v>-4.5583847388640004</v>
      </c>
      <c r="E49" s="703">
        <v>0.86062872981899996</v>
      </c>
      <c r="F49" s="701">
        <v>31.239763645754</v>
      </c>
      <c r="G49" s="702">
        <v>15.619881822877</v>
      </c>
      <c r="H49" s="704">
        <v>3.2232400000000001</v>
      </c>
      <c r="I49" s="701">
        <v>23.725650000000002</v>
      </c>
      <c r="J49" s="702">
        <v>8.105768177122</v>
      </c>
      <c r="K49" s="705">
        <v>0.75946957438700002</v>
      </c>
    </row>
    <row r="50" spans="1:11" ht="14.4" customHeight="1" thickBot="1" x14ac:dyDescent="0.35">
      <c r="A50" s="723" t="s">
        <v>376</v>
      </c>
      <c r="B50" s="701">
        <v>0</v>
      </c>
      <c r="C50" s="701">
        <v>11.010999999999999</v>
      </c>
      <c r="D50" s="702">
        <v>11.010999999999999</v>
      </c>
      <c r="E50" s="711" t="s">
        <v>329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05">
        <v>0</v>
      </c>
    </row>
    <row r="51" spans="1:11" ht="14.4" customHeight="1" thickBot="1" x14ac:dyDescent="0.35">
      <c r="A51" s="723" t="s">
        <v>377</v>
      </c>
      <c r="B51" s="701">
        <v>0</v>
      </c>
      <c r="C51" s="701">
        <v>5.1797899999999997</v>
      </c>
      <c r="D51" s="702">
        <v>5.1797899999999997</v>
      </c>
      <c r="E51" s="711" t="s">
        <v>341</v>
      </c>
      <c r="F51" s="701">
        <v>0</v>
      </c>
      <c r="G51" s="702">
        <v>0</v>
      </c>
      <c r="H51" s="704">
        <v>0</v>
      </c>
      <c r="I51" s="701">
        <v>4.7797799999999997</v>
      </c>
      <c r="J51" s="702">
        <v>4.7797799999999997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2.99112</v>
      </c>
      <c r="D52" s="702">
        <v>2.99112</v>
      </c>
      <c r="E52" s="711" t="s">
        <v>341</v>
      </c>
      <c r="F52" s="701">
        <v>0</v>
      </c>
      <c r="G52" s="702">
        <v>0</v>
      </c>
      <c r="H52" s="704">
        <v>0</v>
      </c>
      <c r="I52" s="701">
        <v>4.9029999999999996</v>
      </c>
      <c r="J52" s="702">
        <v>4.9029999999999996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305</v>
      </c>
      <c r="C53" s="701">
        <v>295.21015</v>
      </c>
      <c r="D53" s="702">
        <v>-9.7898499999999995</v>
      </c>
      <c r="E53" s="703">
        <v>0.96790213114699997</v>
      </c>
      <c r="F53" s="701">
        <v>295</v>
      </c>
      <c r="G53" s="702">
        <v>147.5</v>
      </c>
      <c r="H53" s="704">
        <v>21.36891</v>
      </c>
      <c r="I53" s="701">
        <v>158.25606999999999</v>
      </c>
      <c r="J53" s="702">
        <v>10.756069999999999</v>
      </c>
      <c r="K53" s="705">
        <v>0.53646125423699997</v>
      </c>
    </row>
    <row r="54" spans="1:11" ht="14.4" customHeight="1" thickBot="1" x14ac:dyDescent="0.35">
      <c r="A54" s="723" t="s">
        <v>380</v>
      </c>
      <c r="B54" s="701">
        <v>0</v>
      </c>
      <c r="C54" s="701">
        <v>0.06</v>
      </c>
      <c r="D54" s="702">
        <v>0.06</v>
      </c>
      <c r="E54" s="711" t="s">
        <v>341</v>
      </c>
      <c r="F54" s="701">
        <v>0.50083472454</v>
      </c>
      <c r="G54" s="702">
        <v>0.25041736227</v>
      </c>
      <c r="H54" s="704">
        <v>0</v>
      </c>
      <c r="I54" s="701">
        <v>0</v>
      </c>
      <c r="J54" s="702">
        <v>-0.25041736227</v>
      </c>
      <c r="K54" s="705">
        <v>0</v>
      </c>
    </row>
    <row r="55" spans="1:11" ht="14.4" customHeight="1" thickBot="1" x14ac:dyDescent="0.35">
      <c r="A55" s="722" t="s">
        <v>381</v>
      </c>
      <c r="B55" s="706">
        <v>900.416722701303</v>
      </c>
      <c r="C55" s="706">
        <v>920.36814000000004</v>
      </c>
      <c r="D55" s="707">
        <v>19.951417298696001</v>
      </c>
      <c r="E55" s="713">
        <v>1.022157981738</v>
      </c>
      <c r="F55" s="706">
        <v>970.18541307303201</v>
      </c>
      <c r="G55" s="707">
        <v>485.092706536516</v>
      </c>
      <c r="H55" s="709">
        <v>62.412230000000001</v>
      </c>
      <c r="I55" s="706">
        <v>415.97882000000101</v>
      </c>
      <c r="J55" s="707">
        <v>-69.113886536514997</v>
      </c>
      <c r="K55" s="714">
        <v>0.42876218751</v>
      </c>
    </row>
    <row r="56" spans="1:11" ht="14.4" customHeight="1" thickBot="1" x14ac:dyDescent="0.35">
      <c r="A56" s="723" t="s">
        <v>382</v>
      </c>
      <c r="B56" s="701">
        <v>0</v>
      </c>
      <c r="C56" s="701">
        <v>4.5545</v>
      </c>
      <c r="D56" s="702">
        <v>4.5545</v>
      </c>
      <c r="E56" s="711" t="s">
        <v>329</v>
      </c>
      <c r="F56" s="701">
        <v>0</v>
      </c>
      <c r="G56" s="702">
        <v>0</v>
      </c>
      <c r="H56" s="704">
        <v>0</v>
      </c>
      <c r="I56" s="701">
        <v>20.152439999999999</v>
      </c>
      <c r="J56" s="702">
        <v>20.152439999999999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0.71140000000000003</v>
      </c>
      <c r="D57" s="702">
        <v>0.71140000000000003</v>
      </c>
      <c r="E57" s="711" t="s">
        <v>341</v>
      </c>
      <c r="F57" s="701">
        <v>0.59172528172000005</v>
      </c>
      <c r="G57" s="702">
        <v>0.29586264086000003</v>
      </c>
      <c r="H57" s="704">
        <v>0</v>
      </c>
      <c r="I57" s="701">
        <v>0</v>
      </c>
      <c r="J57" s="702">
        <v>-0.29586264086000003</v>
      </c>
      <c r="K57" s="705">
        <v>0</v>
      </c>
    </row>
    <row r="58" spans="1:11" ht="14.4" customHeight="1" thickBot="1" x14ac:dyDescent="0.35">
      <c r="A58" s="723" t="s">
        <v>384</v>
      </c>
      <c r="B58" s="701">
        <v>51.516014907044998</v>
      </c>
      <c r="C58" s="701">
        <v>6.0645199999999999</v>
      </c>
      <c r="D58" s="702">
        <v>-45.451494907045003</v>
      </c>
      <c r="E58" s="703">
        <v>0.117721062293</v>
      </c>
      <c r="F58" s="701">
        <v>6.0913562195299997</v>
      </c>
      <c r="G58" s="702">
        <v>3.0456781097649999</v>
      </c>
      <c r="H58" s="704">
        <v>0</v>
      </c>
      <c r="I58" s="701">
        <v>0.17699999999999999</v>
      </c>
      <c r="J58" s="702">
        <v>-2.8686781097649998</v>
      </c>
      <c r="K58" s="705">
        <v>2.9057568400000001E-2</v>
      </c>
    </row>
    <row r="59" spans="1:11" ht="14.4" customHeight="1" thickBot="1" x14ac:dyDescent="0.35">
      <c r="A59" s="723" t="s">
        <v>385</v>
      </c>
      <c r="B59" s="701">
        <v>844.31264878420495</v>
      </c>
      <c r="C59" s="701">
        <v>860.69447000000002</v>
      </c>
      <c r="D59" s="702">
        <v>16.381821215794002</v>
      </c>
      <c r="E59" s="703">
        <v>1.0194025533540001</v>
      </c>
      <c r="F59" s="701">
        <v>915.21337720685005</v>
      </c>
      <c r="G59" s="702">
        <v>457.60668860342503</v>
      </c>
      <c r="H59" s="704">
        <v>62.263269999999999</v>
      </c>
      <c r="I59" s="701">
        <v>375.82612</v>
      </c>
      <c r="J59" s="702">
        <v>-81.780568603424001</v>
      </c>
      <c r="K59" s="705">
        <v>0.41064316733099998</v>
      </c>
    </row>
    <row r="60" spans="1:11" ht="14.4" customHeight="1" thickBot="1" x14ac:dyDescent="0.35">
      <c r="A60" s="723" t="s">
        <v>386</v>
      </c>
      <c r="B60" s="701">
        <v>0</v>
      </c>
      <c r="C60" s="701">
        <v>8.0133200000000002</v>
      </c>
      <c r="D60" s="702">
        <v>8.0133200000000002</v>
      </c>
      <c r="E60" s="711" t="s">
        <v>329</v>
      </c>
      <c r="F60" s="701">
        <v>0</v>
      </c>
      <c r="G60" s="702">
        <v>0</v>
      </c>
      <c r="H60" s="704">
        <v>0</v>
      </c>
      <c r="I60" s="701">
        <v>7.4290000000000003</v>
      </c>
      <c r="J60" s="702">
        <v>7.4290000000000003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4.5880590100510004</v>
      </c>
      <c r="C61" s="701">
        <v>40.329929999999997</v>
      </c>
      <c r="D61" s="702">
        <v>35.741870989947998</v>
      </c>
      <c r="E61" s="703">
        <v>8.7901942655139997</v>
      </c>
      <c r="F61" s="701">
        <v>48.288954364929999</v>
      </c>
      <c r="G61" s="702">
        <v>24.144477182465</v>
      </c>
      <c r="H61" s="704">
        <v>0.14896000000000001</v>
      </c>
      <c r="I61" s="701">
        <v>12.394259999999999</v>
      </c>
      <c r="J61" s="702">
        <v>-11.750217182465001</v>
      </c>
      <c r="K61" s="705">
        <v>0.256668634949</v>
      </c>
    </row>
    <row r="62" spans="1:11" ht="14.4" customHeight="1" thickBot="1" x14ac:dyDescent="0.35">
      <c r="A62" s="722" t="s">
        <v>388</v>
      </c>
      <c r="B62" s="706">
        <v>358.60807425246099</v>
      </c>
      <c r="C62" s="706">
        <v>334.45213999999999</v>
      </c>
      <c r="D62" s="707">
        <v>-24.155934252461002</v>
      </c>
      <c r="E62" s="713">
        <v>0.93263973684099999</v>
      </c>
      <c r="F62" s="706">
        <v>297.87455624936001</v>
      </c>
      <c r="G62" s="707">
        <v>148.93727812468001</v>
      </c>
      <c r="H62" s="709">
        <v>27.129059999999999</v>
      </c>
      <c r="I62" s="706">
        <v>225.31693000000001</v>
      </c>
      <c r="J62" s="707">
        <v>76.379651875319993</v>
      </c>
      <c r="K62" s="714">
        <v>0.75641549529100005</v>
      </c>
    </row>
    <row r="63" spans="1:11" ht="14.4" customHeight="1" thickBot="1" x14ac:dyDescent="0.35">
      <c r="A63" s="723" t="s">
        <v>389</v>
      </c>
      <c r="B63" s="701">
        <v>34</v>
      </c>
      <c r="C63" s="701">
        <v>33.661969999999997</v>
      </c>
      <c r="D63" s="702">
        <v>-0.33803</v>
      </c>
      <c r="E63" s="703">
        <v>0.99005794117599999</v>
      </c>
      <c r="F63" s="701">
        <v>0</v>
      </c>
      <c r="G63" s="702">
        <v>0</v>
      </c>
      <c r="H63" s="704">
        <v>0</v>
      </c>
      <c r="I63" s="701">
        <v>12.038790000000001</v>
      </c>
      <c r="J63" s="702">
        <v>12.038790000000001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70</v>
      </c>
      <c r="C64" s="701">
        <v>47.271479999999997</v>
      </c>
      <c r="D64" s="702">
        <v>-22.72852</v>
      </c>
      <c r="E64" s="703">
        <v>0.67530685714200001</v>
      </c>
      <c r="F64" s="701">
        <v>52.874556249359998</v>
      </c>
      <c r="G64" s="702">
        <v>26.437278124679999</v>
      </c>
      <c r="H64" s="704">
        <v>5.94963</v>
      </c>
      <c r="I64" s="701">
        <v>87.453869999999995</v>
      </c>
      <c r="J64" s="702">
        <v>61.016591875320003</v>
      </c>
      <c r="K64" s="705">
        <v>1.6539877817140001</v>
      </c>
    </row>
    <row r="65" spans="1:11" ht="14.4" customHeight="1" thickBot="1" x14ac:dyDescent="0.35">
      <c r="A65" s="723" t="s">
        <v>391</v>
      </c>
      <c r="B65" s="701">
        <v>0</v>
      </c>
      <c r="C65" s="701">
        <v>1.04922</v>
      </c>
      <c r="D65" s="702">
        <v>1.04922</v>
      </c>
      <c r="E65" s="711" t="s">
        <v>329</v>
      </c>
      <c r="F65" s="701">
        <v>0</v>
      </c>
      <c r="G65" s="702">
        <v>0</v>
      </c>
      <c r="H65" s="704">
        <v>0</v>
      </c>
      <c r="I65" s="701">
        <v>9.5107499999999998</v>
      </c>
      <c r="J65" s="702">
        <v>9.5107499999999998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35</v>
      </c>
      <c r="C66" s="701">
        <v>24.964189999999999</v>
      </c>
      <c r="D66" s="702">
        <v>-10.03581</v>
      </c>
      <c r="E66" s="703">
        <v>0.71326257142799998</v>
      </c>
      <c r="F66" s="701">
        <v>30</v>
      </c>
      <c r="G66" s="702">
        <v>15</v>
      </c>
      <c r="H66" s="704">
        <v>3.6950799999999999</v>
      </c>
      <c r="I66" s="701">
        <v>12.57902</v>
      </c>
      <c r="J66" s="702">
        <v>-2.420979999999</v>
      </c>
      <c r="K66" s="705">
        <v>0.41930066666600002</v>
      </c>
    </row>
    <row r="67" spans="1:11" ht="14.4" customHeight="1" thickBot="1" x14ac:dyDescent="0.35">
      <c r="A67" s="723" t="s">
        <v>393</v>
      </c>
      <c r="B67" s="701">
        <v>55</v>
      </c>
      <c r="C67" s="701">
        <v>62.377879999999998</v>
      </c>
      <c r="D67" s="702">
        <v>7.3778800000000002</v>
      </c>
      <c r="E67" s="703">
        <v>1.134143272727</v>
      </c>
      <c r="F67" s="701">
        <v>65</v>
      </c>
      <c r="G67" s="702">
        <v>32.5</v>
      </c>
      <c r="H67" s="704">
        <v>5.2490500000000004</v>
      </c>
      <c r="I67" s="701">
        <v>30.150759999999998</v>
      </c>
      <c r="J67" s="702">
        <v>-2.3492399999989999</v>
      </c>
      <c r="K67" s="705">
        <v>0.46385784615300002</v>
      </c>
    </row>
    <row r="68" spans="1:11" ht="14.4" customHeight="1" thickBot="1" x14ac:dyDescent="0.35">
      <c r="A68" s="723" t="s">
        <v>394</v>
      </c>
      <c r="B68" s="701">
        <v>164.60807425246099</v>
      </c>
      <c r="C68" s="701">
        <v>165.12739999999999</v>
      </c>
      <c r="D68" s="702">
        <v>0.51932574753799998</v>
      </c>
      <c r="E68" s="703">
        <v>1.003154922684</v>
      </c>
      <c r="F68" s="701">
        <v>150</v>
      </c>
      <c r="G68" s="702">
        <v>75</v>
      </c>
      <c r="H68" s="704">
        <v>12.235300000000001</v>
      </c>
      <c r="I68" s="701">
        <v>73.583740000000006</v>
      </c>
      <c r="J68" s="702">
        <v>-1.416259999999</v>
      </c>
      <c r="K68" s="705">
        <v>0.490558266666</v>
      </c>
    </row>
    <row r="69" spans="1:11" ht="14.4" customHeight="1" thickBot="1" x14ac:dyDescent="0.35">
      <c r="A69" s="722" t="s">
        <v>395</v>
      </c>
      <c r="B69" s="706">
        <v>0</v>
      </c>
      <c r="C69" s="706">
        <v>0.66</v>
      </c>
      <c r="D69" s="707">
        <v>0.66</v>
      </c>
      <c r="E69" s="708" t="s">
        <v>341</v>
      </c>
      <c r="F69" s="706">
        <v>0</v>
      </c>
      <c r="G69" s="707">
        <v>0</v>
      </c>
      <c r="H69" s="709">
        <v>0</v>
      </c>
      <c r="I69" s="706">
        <v>0</v>
      </c>
      <c r="J69" s="707">
        <v>0</v>
      </c>
      <c r="K69" s="710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0.66</v>
      </c>
      <c r="D70" s="702">
        <v>0.66</v>
      </c>
      <c r="E70" s="711" t="s">
        <v>341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1" t="s">
        <v>42</v>
      </c>
      <c r="B71" s="701">
        <v>1316.9237444717101</v>
      </c>
      <c r="C71" s="701">
        <v>1293.375</v>
      </c>
      <c r="D71" s="702">
        <v>-23.548744471711998</v>
      </c>
      <c r="E71" s="703">
        <v>0.98211836898600002</v>
      </c>
      <c r="F71" s="701">
        <v>1282.81216782608</v>
      </c>
      <c r="G71" s="702">
        <v>641.40608391304204</v>
      </c>
      <c r="H71" s="704">
        <v>68.302000000000007</v>
      </c>
      <c r="I71" s="701">
        <v>664.41200000000094</v>
      </c>
      <c r="J71" s="702">
        <v>23.005916086957999</v>
      </c>
      <c r="K71" s="705">
        <v>0.51793397089899995</v>
      </c>
    </row>
    <row r="72" spans="1:11" ht="14.4" customHeight="1" thickBot="1" x14ac:dyDescent="0.35">
      <c r="A72" s="722" t="s">
        <v>397</v>
      </c>
      <c r="B72" s="706">
        <v>1316.9237444717101</v>
      </c>
      <c r="C72" s="706">
        <v>1293.375</v>
      </c>
      <c r="D72" s="707">
        <v>-23.548744471711998</v>
      </c>
      <c r="E72" s="713">
        <v>0.98211836898600002</v>
      </c>
      <c r="F72" s="706">
        <v>1282.81216782608</v>
      </c>
      <c r="G72" s="707">
        <v>641.40608391304204</v>
      </c>
      <c r="H72" s="709">
        <v>68.302000000000007</v>
      </c>
      <c r="I72" s="706">
        <v>664.41200000000094</v>
      </c>
      <c r="J72" s="707">
        <v>23.005916086957999</v>
      </c>
      <c r="K72" s="714">
        <v>0.51793397089899995</v>
      </c>
    </row>
    <row r="73" spans="1:11" ht="14.4" customHeight="1" thickBot="1" x14ac:dyDescent="0.35">
      <c r="A73" s="723" t="s">
        <v>398</v>
      </c>
      <c r="B73" s="701">
        <v>361.15099999999802</v>
      </c>
      <c r="C73" s="701">
        <v>367.726</v>
      </c>
      <c r="D73" s="702">
        <v>6.5750000000010003</v>
      </c>
      <c r="E73" s="703">
        <v>1.01820568128</v>
      </c>
      <c r="F73" s="701">
        <v>363.53158756655102</v>
      </c>
      <c r="G73" s="702">
        <v>181.765793783276</v>
      </c>
      <c r="H73" s="704">
        <v>32.912999999999997</v>
      </c>
      <c r="I73" s="701">
        <v>181.92099999999999</v>
      </c>
      <c r="J73" s="702">
        <v>0.15520621672400001</v>
      </c>
      <c r="K73" s="705">
        <v>0.50042694011199995</v>
      </c>
    </row>
    <row r="74" spans="1:11" ht="14.4" customHeight="1" thickBot="1" x14ac:dyDescent="0.35">
      <c r="A74" s="723" t="s">
        <v>399</v>
      </c>
      <c r="B74" s="701">
        <v>135.772744471718</v>
      </c>
      <c r="C74" s="701">
        <v>123.755</v>
      </c>
      <c r="D74" s="702">
        <v>-12.017744471717</v>
      </c>
      <c r="E74" s="703">
        <v>0.91148632578199995</v>
      </c>
      <c r="F74" s="701">
        <v>131.59547845134099</v>
      </c>
      <c r="G74" s="702">
        <v>65.79773922567</v>
      </c>
      <c r="H74" s="704">
        <v>8.4160000000000004</v>
      </c>
      <c r="I74" s="701">
        <v>68.323999999999998</v>
      </c>
      <c r="J74" s="702">
        <v>2.5262607743290002</v>
      </c>
      <c r="K74" s="705">
        <v>0.51919717002400001</v>
      </c>
    </row>
    <row r="75" spans="1:11" ht="14.4" customHeight="1" thickBot="1" x14ac:dyDescent="0.35">
      <c r="A75" s="723" t="s">
        <v>400</v>
      </c>
      <c r="B75" s="701">
        <v>819.99999999999602</v>
      </c>
      <c r="C75" s="701">
        <v>801.89400000000001</v>
      </c>
      <c r="D75" s="702">
        <v>-18.105999999996001</v>
      </c>
      <c r="E75" s="703">
        <v>0.97791951219499995</v>
      </c>
      <c r="F75" s="701">
        <v>787.68510180819305</v>
      </c>
      <c r="G75" s="702">
        <v>393.84255090409602</v>
      </c>
      <c r="H75" s="704">
        <v>26.972999999999999</v>
      </c>
      <c r="I75" s="701">
        <v>414.16699999999997</v>
      </c>
      <c r="J75" s="702">
        <v>20.324449095904001</v>
      </c>
      <c r="K75" s="705">
        <v>0.52580275931200005</v>
      </c>
    </row>
    <row r="76" spans="1:11" ht="14.4" customHeight="1" thickBot="1" x14ac:dyDescent="0.35">
      <c r="A76" s="724" t="s">
        <v>401</v>
      </c>
      <c r="B76" s="706">
        <v>5083.8339825070698</v>
      </c>
      <c r="C76" s="706">
        <v>4538.65121</v>
      </c>
      <c r="D76" s="707">
        <v>-545.18277250707501</v>
      </c>
      <c r="E76" s="713">
        <v>0.89276149174300001</v>
      </c>
      <c r="F76" s="706">
        <v>4011.1083817538101</v>
      </c>
      <c r="G76" s="707">
        <v>2005.5541908769001</v>
      </c>
      <c r="H76" s="709">
        <v>375.37306999999998</v>
      </c>
      <c r="I76" s="706">
        <v>2363.9504400000001</v>
      </c>
      <c r="J76" s="707">
        <v>358.39624912309802</v>
      </c>
      <c r="K76" s="714">
        <v>0.58935092623100005</v>
      </c>
    </row>
    <row r="77" spans="1:11" ht="14.4" customHeight="1" thickBot="1" x14ac:dyDescent="0.35">
      <c r="A77" s="721" t="s">
        <v>45</v>
      </c>
      <c r="B77" s="701">
        <v>1253.4544711211499</v>
      </c>
      <c r="C77" s="701">
        <v>1264.20966</v>
      </c>
      <c r="D77" s="702">
        <v>10.755188878849999</v>
      </c>
      <c r="E77" s="703">
        <v>1.008580438401</v>
      </c>
      <c r="F77" s="701">
        <v>1081.7581927223</v>
      </c>
      <c r="G77" s="702">
        <v>540.87909636115</v>
      </c>
      <c r="H77" s="704">
        <v>73.562070000000006</v>
      </c>
      <c r="I77" s="701">
        <v>660.22491000000105</v>
      </c>
      <c r="J77" s="702">
        <v>119.34581363885</v>
      </c>
      <c r="K77" s="705">
        <v>0.61032577746200001</v>
      </c>
    </row>
    <row r="78" spans="1:11" ht="14.4" customHeight="1" thickBot="1" x14ac:dyDescent="0.35">
      <c r="A78" s="725" t="s">
        <v>402</v>
      </c>
      <c r="B78" s="701">
        <v>1253.4544711211499</v>
      </c>
      <c r="C78" s="701">
        <v>1264.20966</v>
      </c>
      <c r="D78" s="702">
        <v>10.755188878849999</v>
      </c>
      <c r="E78" s="703">
        <v>1.008580438401</v>
      </c>
      <c r="F78" s="701">
        <v>1081.7581927223</v>
      </c>
      <c r="G78" s="702">
        <v>540.87909636115</v>
      </c>
      <c r="H78" s="704">
        <v>73.562070000000006</v>
      </c>
      <c r="I78" s="701">
        <v>660.22491000000105</v>
      </c>
      <c r="J78" s="702">
        <v>119.34581363885</v>
      </c>
      <c r="K78" s="705">
        <v>0.61032577746200001</v>
      </c>
    </row>
    <row r="79" spans="1:11" ht="14.4" customHeight="1" thickBot="1" x14ac:dyDescent="0.35">
      <c r="A79" s="723" t="s">
        <v>403</v>
      </c>
      <c r="B79" s="701">
        <v>1116.12520273313</v>
      </c>
      <c r="C79" s="701">
        <v>1080.6569300000001</v>
      </c>
      <c r="D79" s="702">
        <v>-35.468272733131002</v>
      </c>
      <c r="E79" s="703">
        <v>0.96822195874899997</v>
      </c>
      <c r="F79" s="701">
        <v>929.26589706671905</v>
      </c>
      <c r="G79" s="702">
        <v>464.63294853335998</v>
      </c>
      <c r="H79" s="704">
        <v>59.885219999999997</v>
      </c>
      <c r="I79" s="701">
        <v>570.06638999999996</v>
      </c>
      <c r="J79" s="702">
        <v>105.433441466641</v>
      </c>
      <c r="K79" s="705">
        <v>0.61345885155000002</v>
      </c>
    </row>
    <row r="80" spans="1:11" ht="14.4" customHeight="1" thickBot="1" x14ac:dyDescent="0.35">
      <c r="A80" s="723" t="s">
        <v>404</v>
      </c>
      <c r="B80" s="701">
        <v>23.932416962415999</v>
      </c>
      <c r="C80" s="701">
        <v>53.995820000000002</v>
      </c>
      <c r="D80" s="702">
        <v>30.063403037583001</v>
      </c>
      <c r="E80" s="703">
        <v>2.2561791433259999</v>
      </c>
      <c r="F80" s="701">
        <v>44.368405255893997</v>
      </c>
      <c r="G80" s="702">
        <v>22.184202627946998</v>
      </c>
      <c r="H80" s="704">
        <v>0</v>
      </c>
      <c r="I80" s="701">
        <v>2.1088</v>
      </c>
      <c r="J80" s="702">
        <v>-20.075402627947</v>
      </c>
      <c r="K80" s="705">
        <v>4.7529317039999998E-2</v>
      </c>
    </row>
    <row r="81" spans="1:11" ht="14.4" customHeight="1" thickBot="1" x14ac:dyDescent="0.35">
      <c r="A81" s="723" t="s">
        <v>405</v>
      </c>
      <c r="B81" s="701">
        <v>68.396851425601</v>
      </c>
      <c r="C81" s="701">
        <v>104.38507</v>
      </c>
      <c r="D81" s="702">
        <v>35.988218574397997</v>
      </c>
      <c r="E81" s="703">
        <v>1.526167766853</v>
      </c>
      <c r="F81" s="701">
        <v>85.152263537728004</v>
      </c>
      <c r="G81" s="702">
        <v>42.576131768864002</v>
      </c>
      <c r="H81" s="704">
        <v>5.22</v>
      </c>
      <c r="I81" s="701">
        <v>57.452309999999997</v>
      </c>
      <c r="J81" s="702">
        <v>14.876178231135</v>
      </c>
      <c r="K81" s="705">
        <v>0.67470091355200001</v>
      </c>
    </row>
    <row r="82" spans="1:11" ht="14.4" customHeight="1" thickBot="1" x14ac:dyDescent="0.35">
      <c r="A82" s="723" t="s">
        <v>406</v>
      </c>
      <c r="B82" s="701">
        <v>44.999999999998998</v>
      </c>
      <c r="C82" s="701">
        <v>25.17184</v>
      </c>
      <c r="D82" s="702">
        <v>-19.828159999998999</v>
      </c>
      <c r="E82" s="703">
        <v>0.55937422222199995</v>
      </c>
      <c r="F82" s="701">
        <v>22.971626861958001</v>
      </c>
      <c r="G82" s="702">
        <v>11.485813430979</v>
      </c>
      <c r="H82" s="704">
        <v>0.74917999999999996</v>
      </c>
      <c r="I82" s="701">
        <v>17.512460000000001</v>
      </c>
      <c r="J82" s="702">
        <v>6.0266465690200004</v>
      </c>
      <c r="K82" s="705">
        <v>0.76235175267400002</v>
      </c>
    </row>
    <row r="83" spans="1:11" ht="14.4" customHeight="1" thickBot="1" x14ac:dyDescent="0.35">
      <c r="A83" s="723" t="s">
        <v>407</v>
      </c>
      <c r="B83" s="701">
        <v>0</v>
      </c>
      <c r="C83" s="701">
        <v>0</v>
      </c>
      <c r="D83" s="702">
        <v>0</v>
      </c>
      <c r="E83" s="703">
        <v>1</v>
      </c>
      <c r="F83" s="701">
        <v>0</v>
      </c>
      <c r="G83" s="702">
        <v>0</v>
      </c>
      <c r="H83" s="704">
        <v>7.7076700000000002</v>
      </c>
      <c r="I83" s="701">
        <v>13.084949999999999</v>
      </c>
      <c r="J83" s="702">
        <v>13.084949999999999</v>
      </c>
      <c r="K83" s="712" t="s">
        <v>341</v>
      </c>
    </row>
    <row r="84" spans="1:11" ht="14.4" customHeight="1" thickBot="1" x14ac:dyDescent="0.35">
      <c r="A84" s="726" t="s">
        <v>46</v>
      </c>
      <c r="B84" s="706">
        <v>0</v>
      </c>
      <c r="C84" s="706">
        <v>221.89599999999999</v>
      </c>
      <c r="D84" s="707">
        <v>221.89599999999999</v>
      </c>
      <c r="E84" s="708" t="s">
        <v>329</v>
      </c>
      <c r="F84" s="706">
        <v>0</v>
      </c>
      <c r="G84" s="707">
        <v>0</v>
      </c>
      <c r="H84" s="709">
        <v>33.231999999999999</v>
      </c>
      <c r="I84" s="706">
        <v>91.971000000000004</v>
      </c>
      <c r="J84" s="707">
        <v>91.971000000000004</v>
      </c>
      <c r="K84" s="710" t="s">
        <v>329</v>
      </c>
    </row>
    <row r="85" spans="1:11" ht="14.4" customHeight="1" thickBot="1" x14ac:dyDescent="0.35">
      <c r="A85" s="722" t="s">
        <v>408</v>
      </c>
      <c r="B85" s="706">
        <v>0</v>
      </c>
      <c r="C85" s="706">
        <v>187.62100000000001</v>
      </c>
      <c r="D85" s="707">
        <v>187.62100000000001</v>
      </c>
      <c r="E85" s="708" t="s">
        <v>329</v>
      </c>
      <c r="F85" s="706">
        <v>0</v>
      </c>
      <c r="G85" s="707">
        <v>0</v>
      </c>
      <c r="H85" s="709">
        <v>5.8840000000000003</v>
      </c>
      <c r="I85" s="706">
        <v>63.701000000000001</v>
      </c>
      <c r="J85" s="707">
        <v>63.701000000000001</v>
      </c>
      <c r="K85" s="710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141.066</v>
      </c>
      <c r="D86" s="702">
        <v>141.066</v>
      </c>
      <c r="E86" s="711" t="s">
        <v>329</v>
      </c>
      <c r="F86" s="701">
        <v>0</v>
      </c>
      <c r="G86" s="702">
        <v>0</v>
      </c>
      <c r="H86" s="704">
        <v>0.36399999999999999</v>
      </c>
      <c r="I86" s="701">
        <v>39.780999999999999</v>
      </c>
      <c r="J86" s="702">
        <v>39.780999999999999</v>
      </c>
      <c r="K86" s="712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46.555</v>
      </c>
      <c r="D87" s="702">
        <v>46.555</v>
      </c>
      <c r="E87" s="711" t="s">
        <v>329</v>
      </c>
      <c r="F87" s="701">
        <v>0</v>
      </c>
      <c r="G87" s="702">
        <v>0</v>
      </c>
      <c r="H87" s="704">
        <v>5.52</v>
      </c>
      <c r="I87" s="701">
        <v>23.92</v>
      </c>
      <c r="J87" s="702">
        <v>23.92</v>
      </c>
      <c r="K87" s="712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34.274999999999999</v>
      </c>
      <c r="D88" s="707">
        <v>34.274999999999999</v>
      </c>
      <c r="E88" s="708" t="s">
        <v>329</v>
      </c>
      <c r="F88" s="706">
        <v>0</v>
      </c>
      <c r="G88" s="707">
        <v>0</v>
      </c>
      <c r="H88" s="709">
        <v>27.347999999999999</v>
      </c>
      <c r="I88" s="706">
        <v>28.27</v>
      </c>
      <c r="J88" s="707">
        <v>28.27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34.274999999999999</v>
      </c>
      <c r="D89" s="702">
        <v>34.274999999999999</v>
      </c>
      <c r="E89" s="711" t="s">
        <v>329</v>
      </c>
      <c r="F89" s="701">
        <v>0</v>
      </c>
      <c r="G89" s="702">
        <v>0</v>
      </c>
      <c r="H89" s="704">
        <v>27.347999999999999</v>
      </c>
      <c r="I89" s="701">
        <v>28.27</v>
      </c>
      <c r="J89" s="702">
        <v>28.27</v>
      </c>
      <c r="K89" s="712" t="s">
        <v>329</v>
      </c>
    </row>
    <row r="90" spans="1:11" ht="14.4" customHeight="1" thickBot="1" x14ac:dyDescent="0.35">
      <c r="A90" s="721" t="s">
        <v>47</v>
      </c>
      <c r="B90" s="701">
        <v>3830.3795113859301</v>
      </c>
      <c r="C90" s="701">
        <v>3052.5455499999998</v>
      </c>
      <c r="D90" s="702">
        <v>-777.83396138592695</v>
      </c>
      <c r="E90" s="703">
        <v>0.79693031484900001</v>
      </c>
      <c r="F90" s="701">
        <v>2929.3501890315101</v>
      </c>
      <c r="G90" s="702">
        <v>1464.6750945157501</v>
      </c>
      <c r="H90" s="704">
        <v>268.57900000000001</v>
      </c>
      <c r="I90" s="701">
        <v>1611.7545299999999</v>
      </c>
      <c r="J90" s="702">
        <v>147.07943548424799</v>
      </c>
      <c r="K90" s="705">
        <v>0.55020889480299995</v>
      </c>
    </row>
    <row r="91" spans="1:11" ht="14.4" customHeight="1" thickBot="1" x14ac:dyDescent="0.35">
      <c r="A91" s="722" t="s">
        <v>413</v>
      </c>
      <c r="B91" s="706">
        <v>21.511337425813</v>
      </c>
      <c r="C91" s="706">
        <v>0</v>
      </c>
      <c r="D91" s="707">
        <v>-21.511337425813</v>
      </c>
      <c r="E91" s="713">
        <v>0</v>
      </c>
      <c r="F91" s="706">
        <v>0</v>
      </c>
      <c r="G91" s="707">
        <v>0</v>
      </c>
      <c r="H91" s="709">
        <v>0</v>
      </c>
      <c r="I91" s="706">
        <v>0</v>
      </c>
      <c r="J91" s="707">
        <v>0</v>
      </c>
      <c r="K91" s="714">
        <v>0</v>
      </c>
    </row>
    <row r="92" spans="1:11" ht="14.4" customHeight="1" thickBot="1" x14ac:dyDescent="0.35">
      <c r="A92" s="723" t="s">
        <v>414</v>
      </c>
      <c r="B92" s="701">
        <v>21.511337425813</v>
      </c>
      <c r="C92" s="701">
        <v>0</v>
      </c>
      <c r="D92" s="702">
        <v>-21.511337425813</v>
      </c>
      <c r="E92" s="703">
        <v>0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05">
        <v>0</v>
      </c>
    </row>
    <row r="93" spans="1:11" ht="14.4" customHeight="1" thickBot="1" x14ac:dyDescent="0.35">
      <c r="A93" s="722" t="s">
        <v>415</v>
      </c>
      <c r="B93" s="706">
        <v>20.744751834172</v>
      </c>
      <c r="C93" s="706">
        <v>19.970500000000001</v>
      </c>
      <c r="D93" s="707">
        <v>-0.77425183417200005</v>
      </c>
      <c r="E93" s="713">
        <v>0.96267721877900003</v>
      </c>
      <c r="F93" s="706">
        <v>19.760513939980999</v>
      </c>
      <c r="G93" s="707">
        <v>9.8802569699900005</v>
      </c>
      <c r="H93" s="709">
        <v>2.1335700000000002</v>
      </c>
      <c r="I93" s="706">
        <v>12.893890000000001</v>
      </c>
      <c r="J93" s="707">
        <v>3.0136330300090002</v>
      </c>
      <c r="K93" s="714">
        <v>0.65250782642399996</v>
      </c>
    </row>
    <row r="94" spans="1:11" ht="14.4" customHeight="1" thickBot="1" x14ac:dyDescent="0.35">
      <c r="A94" s="723" t="s">
        <v>416</v>
      </c>
      <c r="B94" s="701">
        <v>5.5497083127179998</v>
      </c>
      <c r="C94" s="701">
        <v>6.3924000000000003</v>
      </c>
      <c r="D94" s="702">
        <v>0.84269168728099997</v>
      </c>
      <c r="E94" s="703">
        <v>1.151844320421</v>
      </c>
      <c r="F94" s="701">
        <v>5.7637494126210003</v>
      </c>
      <c r="G94" s="702">
        <v>2.8818747063100001</v>
      </c>
      <c r="H94" s="704">
        <v>0.61019999999999996</v>
      </c>
      <c r="I94" s="701">
        <v>3.0211999999999999</v>
      </c>
      <c r="J94" s="702">
        <v>0.13932529368900001</v>
      </c>
      <c r="K94" s="705">
        <v>0.524172684083</v>
      </c>
    </row>
    <row r="95" spans="1:11" ht="14.4" customHeight="1" thickBot="1" x14ac:dyDescent="0.35">
      <c r="A95" s="723" t="s">
        <v>417</v>
      </c>
      <c r="B95" s="701">
        <v>15.195043521454</v>
      </c>
      <c r="C95" s="701">
        <v>13.578099999999999</v>
      </c>
      <c r="D95" s="702">
        <v>-1.616943521454</v>
      </c>
      <c r="E95" s="703">
        <v>0.89358743730000001</v>
      </c>
      <c r="F95" s="701">
        <v>13.996764527359</v>
      </c>
      <c r="G95" s="702">
        <v>6.9983822636789998</v>
      </c>
      <c r="H95" s="704">
        <v>1.5233699999999999</v>
      </c>
      <c r="I95" s="701">
        <v>9.8726900000000004</v>
      </c>
      <c r="J95" s="702">
        <v>2.87430773632</v>
      </c>
      <c r="K95" s="705">
        <v>0.70535515409299998</v>
      </c>
    </row>
    <row r="96" spans="1:11" ht="14.4" customHeight="1" thickBot="1" x14ac:dyDescent="0.35">
      <c r="A96" s="722" t="s">
        <v>418</v>
      </c>
      <c r="B96" s="706">
        <v>262</v>
      </c>
      <c r="C96" s="706">
        <v>188.4769</v>
      </c>
      <c r="D96" s="707">
        <v>-73.523099999999999</v>
      </c>
      <c r="E96" s="713">
        <v>0.71937748091599996</v>
      </c>
      <c r="F96" s="706">
        <v>255.78389326456099</v>
      </c>
      <c r="G96" s="707">
        <v>127.89194663228</v>
      </c>
      <c r="H96" s="709">
        <v>0.96775999999999995</v>
      </c>
      <c r="I96" s="706">
        <v>150.80555000000001</v>
      </c>
      <c r="J96" s="707">
        <v>22.913603367718999</v>
      </c>
      <c r="K96" s="714">
        <v>0.58958188521999999</v>
      </c>
    </row>
    <row r="97" spans="1:11" ht="14.4" customHeight="1" thickBot="1" x14ac:dyDescent="0.35">
      <c r="A97" s="723" t="s">
        <v>419</v>
      </c>
      <c r="B97" s="701">
        <v>10</v>
      </c>
      <c r="C97" s="701">
        <v>9.7200000000000006</v>
      </c>
      <c r="D97" s="702">
        <v>-0.28000000000000003</v>
      </c>
      <c r="E97" s="703">
        <v>0.971999999999</v>
      </c>
      <c r="F97" s="701">
        <v>10.221971830985</v>
      </c>
      <c r="G97" s="702">
        <v>5.1109859154919999</v>
      </c>
      <c r="H97" s="704">
        <v>0</v>
      </c>
      <c r="I97" s="701">
        <v>5.8049999999999997</v>
      </c>
      <c r="J97" s="702">
        <v>0.69401408450699997</v>
      </c>
      <c r="K97" s="705">
        <v>0.56789434523799998</v>
      </c>
    </row>
    <row r="98" spans="1:11" ht="14.4" customHeight="1" thickBot="1" x14ac:dyDescent="0.35">
      <c r="A98" s="723" t="s">
        <v>420</v>
      </c>
      <c r="B98" s="701">
        <v>252</v>
      </c>
      <c r="C98" s="701">
        <v>178.7569</v>
      </c>
      <c r="D98" s="702">
        <v>-73.243099999999998</v>
      </c>
      <c r="E98" s="703">
        <v>0.70935277777700001</v>
      </c>
      <c r="F98" s="701">
        <v>245.56192143357501</v>
      </c>
      <c r="G98" s="702">
        <v>122.78096071678701</v>
      </c>
      <c r="H98" s="704">
        <v>0.96775999999999995</v>
      </c>
      <c r="I98" s="701">
        <v>145.00055</v>
      </c>
      <c r="J98" s="702">
        <v>22.219589283211999</v>
      </c>
      <c r="K98" s="705">
        <v>0.59048466942</v>
      </c>
    </row>
    <row r="99" spans="1:11" ht="14.4" customHeight="1" thickBot="1" x14ac:dyDescent="0.35">
      <c r="A99" s="722" t="s">
        <v>421</v>
      </c>
      <c r="B99" s="706">
        <v>737.177280511959</v>
      </c>
      <c r="C99" s="706">
        <v>730.10478999999998</v>
      </c>
      <c r="D99" s="707">
        <v>-7.0724905119589998</v>
      </c>
      <c r="E99" s="713">
        <v>0.99040598415199999</v>
      </c>
      <c r="F99" s="706">
        <v>823.17601493944801</v>
      </c>
      <c r="G99" s="707">
        <v>411.588007469724</v>
      </c>
      <c r="H99" s="709">
        <v>64.350210000000004</v>
      </c>
      <c r="I99" s="706">
        <v>386.25635999999997</v>
      </c>
      <c r="J99" s="707">
        <v>-25.331647469722999</v>
      </c>
      <c r="K99" s="714">
        <v>0.46922693687599998</v>
      </c>
    </row>
    <row r="100" spans="1:11" ht="14.4" customHeight="1" thickBot="1" x14ac:dyDescent="0.35">
      <c r="A100" s="723" t="s">
        <v>422</v>
      </c>
      <c r="B100" s="701">
        <v>722</v>
      </c>
      <c r="C100" s="701">
        <v>699.19637</v>
      </c>
      <c r="D100" s="702">
        <v>-22.803629999999998</v>
      </c>
      <c r="E100" s="703">
        <v>0.96841602493000001</v>
      </c>
      <c r="F100" s="701">
        <v>796.62654290813396</v>
      </c>
      <c r="G100" s="702">
        <v>398.31327145406698</v>
      </c>
      <c r="H100" s="704">
        <v>61.884329999999999</v>
      </c>
      <c r="I100" s="701">
        <v>366.52598</v>
      </c>
      <c r="J100" s="702">
        <v>-31.787291454066001</v>
      </c>
      <c r="K100" s="705">
        <v>0.46009762449199998</v>
      </c>
    </row>
    <row r="101" spans="1:11" ht="14.4" customHeight="1" thickBot="1" x14ac:dyDescent="0.35">
      <c r="A101" s="723" t="s">
        <v>423</v>
      </c>
      <c r="B101" s="701">
        <v>0</v>
      </c>
      <c r="C101" s="701">
        <v>23.225999999999999</v>
      </c>
      <c r="D101" s="702">
        <v>23.225999999999999</v>
      </c>
      <c r="E101" s="711" t="s">
        <v>329</v>
      </c>
      <c r="F101" s="701">
        <v>18.743764372419999</v>
      </c>
      <c r="G101" s="702">
        <v>9.3718821862099997</v>
      </c>
      <c r="H101" s="704">
        <v>1.8633999999999999</v>
      </c>
      <c r="I101" s="701">
        <v>16.093</v>
      </c>
      <c r="J101" s="702">
        <v>6.7211178137890002</v>
      </c>
      <c r="K101" s="705">
        <v>0.858578868163</v>
      </c>
    </row>
    <row r="102" spans="1:11" ht="14.4" customHeight="1" thickBot="1" x14ac:dyDescent="0.35">
      <c r="A102" s="723" t="s">
        <v>424</v>
      </c>
      <c r="B102" s="701">
        <v>5.3260231886060003</v>
      </c>
      <c r="C102" s="701">
        <v>0</v>
      </c>
      <c r="D102" s="702">
        <v>-5.3260231886060003</v>
      </c>
      <c r="E102" s="703">
        <v>0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0</v>
      </c>
    </row>
    <row r="103" spans="1:11" ht="14.4" customHeight="1" thickBot="1" x14ac:dyDescent="0.35">
      <c r="A103" s="723" t="s">
        <v>425</v>
      </c>
      <c r="B103" s="701">
        <v>9.8512573233509997</v>
      </c>
      <c r="C103" s="701">
        <v>7.6824199999999996</v>
      </c>
      <c r="D103" s="702">
        <v>-2.1688373233510001</v>
      </c>
      <c r="E103" s="703">
        <v>0.77984157228200002</v>
      </c>
      <c r="F103" s="701">
        <v>7.8057076588929997</v>
      </c>
      <c r="G103" s="702">
        <v>3.9028538294459998</v>
      </c>
      <c r="H103" s="704">
        <v>0.60248000000000002</v>
      </c>
      <c r="I103" s="701">
        <v>3.6373799999999998</v>
      </c>
      <c r="J103" s="702">
        <v>-0.26547382944600001</v>
      </c>
      <c r="K103" s="705">
        <v>0.46598978067699998</v>
      </c>
    </row>
    <row r="104" spans="1:11" ht="14.4" customHeight="1" thickBot="1" x14ac:dyDescent="0.35">
      <c r="A104" s="722" t="s">
        <v>426</v>
      </c>
      <c r="B104" s="706">
        <v>2788.9461416139802</v>
      </c>
      <c r="C104" s="706">
        <v>2096.8590300000001</v>
      </c>
      <c r="D104" s="707">
        <v>-692.08711161398003</v>
      </c>
      <c r="E104" s="713">
        <v>0.75184636903199997</v>
      </c>
      <c r="F104" s="706">
        <v>1830.62976688752</v>
      </c>
      <c r="G104" s="707">
        <v>915.31488344375896</v>
      </c>
      <c r="H104" s="709">
        <v>201.12746000000001</v>
      </c>
      <c r="I104" s="706">
        <v>1060.89123</v>
      </c>
      <c r="J104" s="707">
        <v>145.57634655624199</v>
      </c>
      <c r="K104" s="714">
        <v>0.57952254966500005</v>
      </c>
    </row>
    <row r="105" spans="1:11" ht="14.4" customHeight="1" thickBot="1" x14ac:dyDescent="0.35">
      <c r="A105" s="723" t="s">
        <v>427</v>
      </c>
      <c r="B105" s="701">
        <v>20.999999999999002</v>
      </c>
      <c r="C105" s="701">
        <v>36.71772</v>
      </c>
      <c r="D105" s="702">
        <v>15.71772</v>
      </c>
      <c r="E105" s="703">
        <v>1.748462857142</v>
      </c>
      <c r="F105" s="701">
        <v>4.9999999999989999</v>
      </c>
      <c r="G105" s="702">
        <v>2.5</v>
      </c>
      <c r="H105" s="704">
        <v>0</v>
      </c>
      <c r="I105" s="701">
        <v>1.1000000000000001</v>
      </c>
      <c r="J105" s="702">
        <v>-1.399999999999</v>
      </c>
      <c r="K105" s="705">
        <v>0.22</v>
      </c>
    </row>
    <row r="106" spans="1:11" ht="14.4" customHeight="1" thickBot="1" x14ac:dyDescent="0.35">
      <c r="A106" s="723" t="s">
        <v>428</v>
      </c>
      <c r="B106" s="701">
        <v>1376.0403566569901</v>
      </c>
      <c r="C106" s="701">
        <v>1212.3963000000001</v>
      </c>
      <c r="D106" s="702">
        <v>-163.64405665698899</v>
      </c>
      <c r="E106" s="703">
        <v>0.88107612115699996</v>
      </c>
      <c r="F106" s="701">
        <v>953.38320986684596</v>
      </c>
      <c r="G106" s="702">
        <v>476.69160493342298</v>
      </c>
      <c r="H106" s="704">
        <v>196.71074999999999</v>
      </c>
      <c r="I106" s="701">
        <v>668.30701000000101</v>
      </c>
      <c r="J106" s="702">
        <v>191.61540506657801</v>
      </c>
      <c r="K106" s="705">
        <v>0.70098466501500001</v>
      </c>
    </row>
    <row r="107" spans="1:11" ht="14.4" customHeight="1" thickBot="1" x14ac:dyDescent="0.35">
      <c r="A107" s="723" t="s">
        <v>429</v>
      </c>
      <c r="B107" s="701">
        <v>8</v>
      </c>
      <c r="C107" s="701">
        <v>0</v>
      </c>
      <c r="D107" s="702">
        <v>-8</v>
      </c>
      <c r="E107" s="703">
        <v>0</v>
      </c>
      <c r="F107" s="701">
        <v>0</v>
      </c>
      <c r="G107" s="702">
        <v>0</v>
      </c>
      <c r="H107" s="704">
        <v>0</v>
      </c>
      <c r="I107" s="701">
        <v>0</v>
      </c>
      <c r="J107" s="702">
        <v>0</v>
      </c>
      <c r="K107" s="705">
        <v>0</v>
      </c>
    </row>
    <row r="108" spans="1:11" ht="14.4" customHeight="1" thickBot="1" x14ac:dyDescent="0.35">
      <c r="A108" s="723" t="s">
        <v>430</v>
      </c>
      <c r="B108" s="701">
        <v>1.3958282360259999</v>
      </c>
      <c r="C108" s="701">
        <v>1.5262800000000001</v>
      </c>
      <c r="D108" s="702">
        <v>0.13045176397300001</v>
      </c>
      <c r="E108" s="703">
        <v>1.0934583214510001</v>
      </c>
      <c r="F108" s="701">
        <v>1.77915766756</v>
      </c>
      <c r="G108" s="702">
        <v>0.88957883378000002</v>
      </c>
      <c r="H108" s="704">
        <v>1.3045100000000001</v>
      </c>
      <c r="I108" s="701">
        <v>4.3496699999999997</v>
      </c>
      <c r="J108" s="702">
        <v>3.4600911662190001</v>
      </c>
      <c r="K108" s="705">
        <v>2.4447917569680002</v>
      </c>
    </row>
    <row r="109" spans="1:11" ht="14.4" customHeight="1" thickBot="1" x14ac:dyDescent="0.35">
      <c r="A109" s="723" t="s">
        <v>431</v>
      </c>
      <c r="B109" s="701">
        <v>1382.50995672096</v>
      </c>
      <c r="C109" s="701">
        <v>844.67597000000001</v>
      </c>
      <c r="D109" s="702">
        <v>-537.83398672096405</v>
      </c>
      <c r="E109" s="703">
        <v>0.61097279328300003</v>
      </c>
      <c r="F109" s="701">
        <v>870.46739935311098</v>
      </c>
      <c r="G109" s="702">
        <v>435.233699676556</v>
      </c>
      <c r="H109" s="704">
        <v>3.1122000000000001</v>
      </c>
      <c r="I109" s="701">
        <v>387.13455000000101</v>
      </c>
      <c r="J109" s="702">
        <v>-48.099149676555001</v>
      </c>
      <c r="K109" s="705">
        <v>0.444743307202</v>
      </c>
    </row>
    <row r="110" spans="1:11" ht="14.4" customHeight="1" thickBot="1" x14ac:dyDescent="0.35">
      <c r="A110" s="723" t="s">
        <v>432</v>
      </c>
      <c r="B110" s="701">
        <v>0</v>
      </c>
      <c r="C110" s="701">
        <v>1.5427599999999999</v>
      </c>
      <c r="D110" s="702">
        <v>1.5427599999999999</v>
      </c>
      <c r="E110" s="711" t="s">
        <v>341</v>
      </c>
      <c r="F110" s="701">
        <v>0</v>
      </c>
      <c r="G110" s="702">
        <v>0</v>
      </c>
      <c r="H110" s="704">
        <v>0</v>
      </c>
      <c r="I110" s="701">
        <v>0</v>
      </c>
      <c r="J110" s="702">
        <v>0</v>
      </c>
      <c r="K110" s="712" t="s">
        <v>329</v>
      </c>
    </row>
    <row r="111" spans="1:11" ht="14.4" customHeight="1" thickBot="1" x14ac:dyDescent="0.35">
      <c r="A111" s="722" t="s">
        <v>433</v>
      </c>
      <c r="B111" s="706">
        <v>0</v>
      </c>
      <c r="C111" s="706">
        <v>17.134329999999999</v>
      </c>
      <c r="D111" s="707">
        <v>17.134329999999999</v>
      </c>
      <c r="E111" s="708" t="s">
        <v>329</v>
      </c>
      <c r="F111" s="706">
        <v>0</v>
      </c>
      <c r="G111" s="707">
        <v>0</v>
      </c>
      <c r="H111" s="709">
        <v>0</v>
      </c>
      <c r="I111" s="706">
        <v>0.90749999999999997</v>
      </c>
      <c r="J111" s="707">
        <v>0.90749999999999997</v>
      </c>
      <c r="K111" s="710" t="s">
        <v>329</v>
      </c>
    </row>
    <row r="112" spans="1:11" ht="14.4" customHeight="1" thickBot="1" x14ac:dyDescent="0.35">
      <c r="A112" s="723" t="s">
        <v>434</v>
      </c>
      <c r="B112" s="701">
        <v>0</v>
      </c>
      <c r="C112" s="701">
        <v>17.134329999999999</v>
      </c>
      <c r="D112" s="702">
        <v>17.134329999999999</v>
      </c>
      <c r="E112" s="711" t="s">
        <v>341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05">
        <v>0</v>
      </c>
    </row>
    <row r="113" spans="1:11" ht="14.4" customHeight="1" thickBot="1" x14ac:dyDescent="0.35">
      <c r="A113" s="723" t="s">
        <v>435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0</v>
      </c>
      <c r="I113" s="701">
        <v>0.90749999999999997</v>
      </c>
      <c r="J113" s="702">
        <v>0.90749999999999997</v>
      </c>
      <c r="K113" s="712" t="s">
        <v>341</v>
      </c>
    </row>
    <row r="114" spans="1:11" ht="14.4" customHeight="1" thickBot="1" x14ac:dyDescent="0.35">
      <c r="A114" s="720" t="s">
        <v>48</v>
      </c>
      <c r="B114" s="701">
        <v>130921</v>
      </c>
      <c r="C114" s="701">
        <v>138289.67558000001</v>
      </c>
      <c r="D114" s="702">
        <v>7368.6755799999801</v>
      </c>
      <c r="E114" s="703">
        <v>1.0562833737899999</v>
      </c>
      <c r="F114" s="701">
        <v>145924.053768674</v>
      </c>
      <c r="G114" s="702">
        <v>72962.026884337203</v>
      </c>
      <c r="H114" s="704">
        <v>12486.34287</v>
      </c>
      <c r="I114" s="701">
        <v>74064.606890000097</v>
      </c>
      <c r="J114" s="702">
        <v>1102.58000566292</v>
      </c>
      <c r="K114" s="705">
        <v>0.507555848245</v>
      </c>
    </row>
    <row r="115" spans="1:11" ht="14.4" customHeight="1" thickBot="1" x14ac:dyDescent="0.35">
      <c r="A115" s="726" t="s">
        <v>436</v>
      </c>
      <c r="B115" s="706">
        <v>96473.000000000102</v>
      </c>
      <c r="C115" s="706">
        <v>101999.352</v>
      </c>
      <c r="D115" s="707">
        <v>5526.3519999999298</v>
      </c>
      <c r="E115" s="713">
        <v>1.057283923999</v>
      </c>
      <c r="F115" s="706">
        <v>107500.893768674</v>
      </c>
      <c r="G115" s="707">
        <v>53750.446884337201</v>
      </c>
      <c r="H115" s="709">
        <v>9184.3279999999995</v>
      </c>
      <c r="I115" s="706">
        <v>54502.480120000102</v>
      </c>
      <c r="J115" s="707">
        <v>752.03323566290101</v>
      </c>
      <c r="K115" s="714">
        <v>0.50699559984300002</v>
      </c>
    </row>
    <row r="116" spans="1:11" ht="14.4" customHeight="1" thickBot="1" x14ac:dyDescent="0.35">
      <c r="A116" s="722" t="s">
        <v>437</v>
      </c>
      <c r="B116" s="706">
        <v>95687.000000000102</v>
      </c>
      <c r="C116" s="706">
        <v>101322.003</v>
      </c>
      <c r="D116" s="707">
        <v>5635.0029999999397</v>
      </c>
      <c r="E116" s="713">
        <v>1.0588899537030001</v>
      </c>
      <c r="F116" s="706">
        <v>106731</v>
      </c>
      <c r="G116" s="707">
        <v>53365.499999999804</v>
      </c>
      <c r="H116" s="709">
        <v>9166.4380000000001</v>
      </c>
      <c r="I116" s="706">
        <v>54138.012000000097</v>
      </c>
      <c r="J116" s="707">
        <v>772.51200000023505</v>
      </c>
      <c r="K116" s="714">
        <v>0.50723793462</v>
      </c>
    </row>
    <row r="117" spans="1:11" ht="14.4" customHeight="1" thickBot="1" x14ac:dyDescent="0.35">
      <c r="A117" s="723" t="s">
        <v>438</v>
      </c>
      <c r="B117" s="701">
        <v>95687.000000000102</v>
      </c>
      <c r="C117" s="701">
        <v>101322.003</v>
      </c>
      <c r="D117" s="702">
        <v>5635.0029999999397</v>
      </c>
      <c r="E117" s="703">
        <v>1.0588899537030001</v>
      </c>
      <c r="F117" s="701">
        <v>106731</v>
      </c>
      <c r="G117" s="702">
        <v>53365.499999999804</v>
      </c>
      <c r="H117" s="704">
        <v>9166.4380000000001</v>
      </c>
      <c r="I117" s="701">
        <v>54138.012000000097</v>
      </c>
      <c r="J117" s="702">
        <v>772.51200000023505</v>
      </c>
      <c r="K117" s="705">
        <v>0.50723793462</v>
      </c>
    </row>
    <row r="118" spans="1:11" ht="14.4" customHeight="1" thickBot="1" x14ac:dyDescent="0.35">
      <c r="A118" s="722" t="s">
        <v>439</v>
      </c>
      <c r="B118" s="706">
        <v>0</v>
      </c>
      <c r="C118" s="706">
        <v>0</v>
      </c>
      <c r="D118" s="707">
        <v>0</v>
      </c>
      <c r="E118" s="713">
        <v>1</v>
      </c>
      <c r="F118" s="706">
        <v>0</v>
      </c>
      <c r="G118" s="707">
        <v>0</v>
      </c>
      <c r="H118" s="709">
        <v>0</v>
      </c>
      <c r="I118" s="706">
        <v>-5.1208799999999997</v>
      </c>
      <c r="J118" s="707">
        <v>-5.1208799999999997</v>
      </c>
      <c r="K118" s="710" t="s">
        <v>341</v>
      </c>
    </row>
    <row r="119" spans="1:11" ht="14.4" customHeight="1" thickBot="1" x14ac:dyDescent="0.35">
      <c r="A119" s="723" t="s">
        <v>440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0</v>
      </c>
      <c r="I119" s="701">
        <v>-5.1208799999999997</v>
      </c>
      <c r="J119" s="702">
        <v>-5.1208799999999997</v>
      </c>
      <c r="K119" s="712" t="s">
        <v>341</v>
      </c>
    </row>
    <row r="120" spans="1:11" ht="14.4" customHeight="1" thickBot="1" x14ac:dyDescent="0.35">
      <c r="A120" s="722" t="s">
        <v>441</v>
      </c>
      <c r="B120" s="706">
        <v>520</v>
      </c>
      <c r="C120" s="706">
        <v>396.65</v>
      </c>
      <c r="D120" s="707">
        <v>-123.35</v>
      </c>
      <c r="E120" s="713">
        <v>0.76278846153799995</v>
      </c>
      <c r="F120" s="706">
        <v>515.52976867466998</v>
      </c>
      <c r="G120" s="707">
        <v>257.76488433733499</v>
      </c>
      <c r="H120" s="709">
        <v>5.4249999999999998</v>
      </c>
      <c r="I120" s="706">
        <v>194.85</v>
      </c>
      <c r="J120" s="707">
        <v>-62.914884337334001</v>
      </c>
      <c r="K120" s="714">
        <v>0.37796071505399997</v>
      </c>
    </row>
    <row r="121" spans="1:11" ht="14.4" customHeight="1" thickBot="1" x14ac:dyDescent="0.35">
      <c r="A121" s="723" t="s">
        <v>442</v>
      </c>
      <c r="B121" s="701">
        <v>520</v>
      </c>
      <c r="C121" s="701">
        <v>396.65</v>
      </c>
      <c r="D121" s="702">
        <v>-123.35</v>
      </c>
      <c r="E121" s="703">
        <v>0.76278846153799995</v>
      </c>
      <c r="F121" s="701">
        <v>515.52976867466998</v>
      </c>
      <c r="G121" s="702">
        <v>257.76488433733499</v>
      </c>
      <c r="H121" s="704">
        <v>5.4249999999999998</v>
      </c>
      <c r="I121" s="701">
        <v>194.85</v>
      </c>
      <c r="J121" s="702">
        <v>-62.914884337334001</v>
      </c>
      <c r="K121" s="705">
        <v>0.37796071505399997</v>
      </c>
    </row>
    <row r="122" spans="1:11" ht="14.4" customHeight="1" thickBot="1" x14ac:dyDescent="0.35">
      <c r="A122" s="722" t="s">
        <v>443</v>
      </c>
      <c r="B122" s="706">
        <v>266</v>
      </c>
      <c r="C122" s="706">
        <v>184.94900000000001</v>
      </c>
      <c r="D122" s="707">
        <v>-81.051000000000002</v>
      </c>
      <c r="E122" s="713">
        <v>0.69529699248099996</v>
      </c>
      <c r="F122" s="706">
        <v>254.364</v>
      </c>
      <c r="G122" s="707">
        <v>127.182</v>
      </c>
      <c r="H122" s="709">
        <v>12.465</v>
      </c>
      <c r="I122" s="706">
        <v>160.489</v>
      </c>
      <c r="J122" s="707">
        <v>33.307000000000002</v>
      </c>
      <c r="K122" s="714">
        <v>0.63094227170499995</v>
      </c>
    </row>
    <row r="123" spans="1:11" ht="14.4" customHeight="1" thickBot="1" x14ac:dyDescent="0.35">
      <c r="A123" s="723" t="s">
        <v>444</v>
      </c>
      <c r="B123" s="701">
        <v>266</v>
      </c>
      <c r="C123" s="701">
        <v>184.94900000000001</v>
      </c>
      <c r="D123" s="702">
        <v>-81.051000000000002</v>
      </c>
      <c r="E123" s="703">
        <v>0.69529699248099996</v>
      </c>
      <c r="F123" s="701">
        <v>254.364</v>
      </c>
      <c r="G123" s="702">
        <v>127.182</v>
      </c>
      <c r="H123" s="704">
        <v>12.465</v>
      </c>
      <c r="I123" s="701">
        <v>160.489</v>
      </c>
      <c r="J123" s="702">
        <v>33.307000000000002</v>
      </c>
      <c r="K123" s="705">
        <v>0.63094227170499995</v>
      </c>
    </row>
    <row r="124" spans="1:11" ht="14.4" customHeight="1" thickBot="1" x14ac:dyDescent="0.35">
      <c r="A124" s="725" t="s">
        <v>445</v>
      </c>
      <c r="B124" s="701">
        <v>0</v>
      </c>
      <c r="C124" s="701">
        <v>95.75</v>
      </c>
      <c r="D124" s="702">
        <v>95.75</v>
      </c>
      <c r="E124" s="711" t="s">
        <v>341</v>
      </c>
      <c r="F124" s="701">
        <v>0</v>
      </c>
      <c r="G124" s="702">
        <v>0</v>
      </c>
      <c r="H124" s="704">
        <v>0</v>
      </c>
      <c r="I124" s="701">
        <v>14.25</v>
      </c>
      <c r="J124" s="702">
        <v>14.25</v>
      </c>
      <c r="K124" s="712" t="s">
        <v>329</v>
      </c>
    </row>
    <row r="125" spans="1:11" ht="14.4" customHeight="1" thickBot="1" x14ac:dyDescent="0.35">
      <c r="A125" s="723" t="s">
        <v>446</v>
      </c>
      <c r="B125" s="701">
        <v>0</v>
      </c>
      <c r="C125" s="701">
        <v>95.75</v>
      </c>
      <c r="D125" s="702">
        <v>95.75</v>
      </c>
      <c r="E125" s="711" t="s">
        <v>341</v>
      </c>
      <c r="F125" s="701">
        <v>0</v>
      </c>
      <c r="G125" s="702">
        <v>0</v>
      </c>
      <c r="H125" s="704">
        <v>0</v>
      </c>
      <c r="I125" s="701">
        <v>14.25</v>
      </c>
      <c r="J125" s="702">
        <v>14.25</v>
      </c>
      <c r="K125" s="712" t="s">
        <v>329</v>
      </c>
    </row>
    <row r="126" spans="1:11" ht="14.4" customHeight="1" thickBot="1" x14ac:dyDescent="0.35">
      <c r="A126" s="721" t="s">
        <v>447</v>
      </c>
      <c r="B126" s="701">
        <v>32535</v>
      </c>
      <c r="C126" s="701">
        <v>34260.184699999998</v>
      </c>
      <c r="D126" s="702">
        <v>1725.18470000005</v>
      </c>
      <c r="E126" s="703">
        <v>1.053025501767</v>
      </c>
      <c r="F126" s="701">
        <v>36288.54</v>
      </c>
      <c r="G126" s="702">
        <v>18144.27</v>
      </c>
      <c r="H126" s="704">
        <v>3118.4342799999999</v>
      </c>
      <c r="I126" s="701">
        <v>18476.257580000001</v>
      </c>
      <c r="J126" s="702">
        <v>331.98758000002601</v>
      </c>
      <c r="K126" s="705">
        <v>0.50914855158100003</v>
      </c>
    </row>
    <row r="127" spans="1:11" ht="14.4" customHeight="1" thickBot="1" x14ac:dyDescent="0.35">
      <c r="A127" s="722" t="s">
        <v>448</v>
      </c>
      <c r="B127" s="706">
        <v>8612.9999999999709</v>
      </c>
      <c r="C127" s="706">
        <v>9162.1772899999996</v>
      </c>
      <c r="D127" s="707">
        <v>549.17729000003203</v>
      </c>
      <c r="E127" s="713">
        <v>1.063761440845</v>
      </c>
      <c r="F127" s="706">
        <v>9605.7900000000209</v>
      </c>
      <c r="G127" s="707">
        <v>4802.8950000000104</v>
      </c>
      <c r="H127" s="709">
        <v>825.46852999999999</v>
      </c>
      <c r="I127" s="706">
        <v>4891.2207100000096</v>
      </c>
      <c r="J127" s="707">
        <v>88.325709999994999</v>
      </c>
      <c r="K127" s="714">
        <v>0.50919504902699997</v>
      </c>
    </row>
    <row r="128" spans="1:11" ht="14.4" customHeight="1" thickBot="1" x14ac:dyDescent="0.35">
      <c r="A128" s="723" t="s">
        <v>449</v>
      </c>
      <c r="B128" s="701">
        <v>8612.9999999999709</v>
      </c>
      <c r="C128" s="701">
        <v>9162.1772899999996</v>
      </c>
      <c r="D128" s="702">
        <v>549.17729000003203</v>
      </c>
      <c r="E128" s="703">
        <v>1.063761440845</v>
      </c>
      <c r="F128" s="701">
        <v>9605.7900000000209</v>
      </c>
      <c r="G128" s="702">
        <v>4802.8950000000104</v>
      </c>
      <c r="H128" s="704">
        <v>825.46852999999999</v>
      </c>
      <c r="I128" s="701">
        <v>4891.2207100000096</v>
      </c>
      <c r="J128" s="702">
        <v>88.325709999994999</v>
      </c>
      <c r="K128" s="705">
        <v>0.50919504902699997</v>
      </c>
    </row>
    <row r="129" spans="1:11" ht="14.4" customHeight="1" thickBot="1" x14ac:dyDescent="0.35">
      <c r="A129" s="722" t="s">
        <v>450</v>
      </c>
      <c r="B129" s="706">
        <v>23922</v>
      </c>
      <c r="C129" s="706">
        <v>25098.007409999998</v>
      </c>
      <c r="D129" s="707">
        <v>1176.0074100000099</v>
      </c>
      <c r="E129" s="713">
        <v>1.0491600790060001</v>
      </c>
      <c r="F129" s="706">
        <v>26682.75</v>
      </c>
      <c r="G129" s="707">
        <v>13341.375</v>
      </c>
      <c r="H129" s="709">
        <v>2292.9657499999998</v>
      </c>
      <c r="I129" s="706">
        <v>13586.777990000001</v>
      </c>
      <c r="J129" s="707">
        <v>245.402990000031</v>
      </c>
      <c r="K129" s="714">
        <v>0.50919706514499996</v>
      </c>
    </row>
    <row r="130" spans="1:11" ht="14.4" customHeight="1" thickBot="1" x14ac:dyDescent="0.35">
      <c r="A130" s="723" t="s">
        <v>451</v>
      </c>
      <c r="B130" s="701">
        <v>23922</v>
      </c>
      <c r="C130" s="701">
        <v>25098.007409999998</v>
      </c>
      <c r="D130" s="702">
        <v>1176.0074100000099</v>
      </c>
      <c r="E130" s="703">
        <v>1.0491600790060001</v>
      </c>
      <c r="F130" s="701">
        <v>26682.75</v>
      </c>
      <c r="G130" s="702">
        <v>13341.375</v>
      </c>
      <c r="H130" s="704">
        <v>2292.9657499999998</v>
      </c>
      <c r="I130" s="701">
        <v>13586.777990000001</v>
      </c>
      <c r="J130" s="702">
        <v>245.402990000031</v>
      </c>
      <c r="K130" s="705">
        <v>0.50919706514499996</v>
      </c>
    </row>
    <row r="131" spans="1:11" ht="14.4" customHeight="1" thickBot="1" x14ac:dyDescent="0.35">
      <c r="A131" s="722" t="s">
        <v>452</v>
      </c>
      <c r="B131" s="706">
        <v>0</v>
      </c>
      <c r="C131" s="706">
        <v>0</v>
      </c>
      <c r="D131" s="707">
        <v>0</v>
      </c>
      <c r="E131" s="713">
        <v>1</v>
      </c>
      <c r="F131" s="706">
        <v>0</v>
      </c>
      <c r="G131" s="707">
        <v>0</v>
      </c>
      <c r="H131" s="709">
        <v>0</v>
      </c>
      <c r="I131" s="706">
        <v>-0.46089000000000002</v>
      </c>
      <c r="J131" s="707">
        <v>-0.46089000000000002</v>
      </c>
      <c r="K131" s="710" t="s">
        <v>341</v>
      </c>
    </row>
    <row r="132" spans="1:11" ht="14.4" customHeight="1" thickBot="1" x14ac:dyDescent="0.35">
      <c r="A132" s="723" t="s">
        <v>453</v>
      </c>
      <c r="B132" s="701">
        <v>0</v>
      </c>
      <c r="C132" s="701">
        <v>0</v>
      </c>
      <c r="D132" s="702">
        <v>0</v>
      </c>
      <c r="E132" s="703">
        <v>1</v>
      </c>
      <c r="F132" s="701">
        <v>0</v>
      </c>
      <c r="G132" s="702">
        <v>0</v>
      </c>
      <c r="H132" s="704">
        <v>0</v>
      </c>
      <c r="I132" s="701">
        <v>-0.46089000000000002</v>
      </c>
      <c r="J132" s="702">
        <v>-0.46089000000000002</v>
      </c>
      <c r="K132" s="712" t="s">
        <v>341</v>
      </c>
    </row>
    <row r="133" spans="1:11" ht="14.4" customHeight="1" thickBot="1" x14ac:dyDescent="0.35">
      <c r="A133" s="722" t="s">
        <v>454</v>
      </c>
      <c r="B133" s="706">
        <v>0</v>
      </c>
      <c r="C133" s="706">
        <v>0</v>
      </c>
      <c r="D133" s="707">
        <v>0</v>
      </c>
      <c r="E133" s="713">
        <v>1</v>
      </c>
      <c r="F133" s="706">
        <v>0</v>
      </c>
      <c r="G133" s="707">
        <v>0</v>
      </c>
      <c r="H133" s="709">
        <v>0</v>
      </c>
      <c r="I133" s="706">
        <v>-1.28023</v>
      </c>
      <c r="J133" s="707">
        <v>-1.28023</v>
      </c>
      <c r="K133" s="710" t="s">
        <v>341</v>
      </c>
    </row>
    <row r="134" spans="1:11" ht="14.4" customHeight="1" thickBot="1" x14ac:dyDescent="0.35">
      <c r="A134" s="723" t="s">
        <v>455</v>
      </c>
      <c r="B134" s="701">
        <v>0</v>
      </c>
      <c r="C134" s="701">
        <v>0</v>
      </c>
      <c r="D134" s="702">
        <v>0</v>
      </c>
      <c r="E134" s="703">
        <v>1</v>
      </c>
      <c r="F134" s="701">
        <v>0</v>
      </c>
      <c r="G134" s="702">
        <v>0</v>
      </c>
      <c r="H134" s="704">
        <v>0</v>
      </c>
      <c r="I134" s="701">
        <v>-1.28023</v>
      </c>
      <c r="J134" s="702">
        <v>-1.28023</v>
      </c>
      <c r="K134" s="712" t="s">
        <v>341</v>
      </c>
    </row>
    <row r="135" spans="1:11" ht="14.4" customHeight="1" thickBot="1" x14ac:dyDescent="0.35">
      <c r="A135" s="721" t="s">
        <v>456</v>
      </c>
      <c r="B135" s="701">
        <v>1913</v>
      </c>
      <c r="C135" s="701">
        <v>2030.13888</v>
      </c>
      <c r="D135" s="702">
        <v>117.138879999998</v>
      </c>
      <c r="E135" s="703">
        <v>1.061233078933</v>
      </c>
      <c r="F135" s="701">
        <v>2134.6200000000099</v>
      </c>
      <c r="G135" s="702">
        <v>1067.31</v>
      </c>
      <c r="H135" s="704">
        <v>183.58059</v>
      </c>
      <c r="I135" s="701">
        <v>1085.8691899999999</v>
      </c>
      <c r="J135" s="702">
        <v>18.559189999996999</v>
      </c>
      <c r="K135" s="705">
        <v>0.50869437651600002</v>
      </c>
    </row>
    <row r="136" spans="1:11" ht="14.4" customHeight="1" thickBot="1" x14ac:dyDescent="0.35">
      <c r="A136" s="722" t="s">
        <v>457</v>
      </c>
      <c r="B136" s="706">
        <v>1913</v>
      </c>
      <c r="C136" s="706">
        <v>2030.13888</v>
      </c>
      <c r="D136" s="707">
        <v>117.138879999998</v>
      </c>
      <c r="E136" s="713">
        <v>1.061233078933</v>
      </c>
      <c r="F136" s="706">
        <v>2134.6200000000099</v>
      </c>
      <c r="G136" s="707">
        <v>1067.31</v>
      </c>
      <c r="H136" s="709">
        <v>183.58059</v>
      </c>
      <c r="I136" s="706">
        <v>1085.8691899999999</v>
      </c>
      <c r="J136" s="707">
        <v>18.559189999996999</v>
      </c>
      <c r="K136" s="714">
        <v>0.50869437651600002</v>
      </c>
    </row>
    <row r="137" spans="1:11" ht="14.4" customHeight="1" thickBot="1" x14ac:dyDescent="0.35">
      <c r="A137" s="723" t="s">
        <v>458</v>
      </c>
      <c r="B137" s="701">
        <v>1913</v>
      </c>
      <c r="C137" s="701">
        <v>2030.13888</v>
      </c>
      <c r="D137" s="702">
        <v>117.138879999998</v>
      </c>
      <c r="E137" s="703">
        <v>1.061233078933</v>
      </c>
      <c r="F137" s="701">
        <v>2134.6200000000099</v>
      </c>
      <c r="G137" s="702">
        <v>1067.31</v>
      </c>
      <c r="H137" s="704">
        <v>183.58059</v>
      </c>
      <c r="I137" s="701">
        <v>1085.8691899999999</v>
      </c>
      <c r="J137" s="702">
        <v>18.559189999996999</v>
      </c>
      <c r="K137" s="705">
        <v>0.50869437651600002</v>
      </c>
    </row>
    <row r="138" spans="1:11" ht="14.4" customHeight="1" thickBot="1" x14ac:dyDescent="0.35">
      <c r="A138" s="720" t="s">
        <v>459</v>
      </c>
      <c r="B138" s="701">
        <v>0</v>
      </c>
      <c r="C138" s="701">
        <v>343.79007999999999</v>
      </c>
      <c r="D138" s="702">
        <v>343.79007999999999</v>
      </c>
      <c r="E138" s="711" t="s">
        <v>329</v>
      </c>
      <c r="F138" s="701">
        <v>187.323035780976</v>
      </c>
      <c r="G138" s="702">
        <v>93.661517890488</v>
      </c>
      <c r="H138" s="704">
        <v>40.031500000000001</v>
      </c>
      <c r="I138" s="701">
        <v>177.82077000000001</v>
      </c>
      <c r="J138" s="702">
        <v>84.159252109511996</v>
      </c>
      <c r="K138" s="705">
        <v>0.94927337291199998</v>
      </c>
    </row>
    <row r="139" spans="1:11" ht="14.4" customHeight="1" thickBot="1" x14ac:dyDescent="0.35">
      <c r="A139" s="721" t="s">
        <v>460</v>
      </c>
      <c r="B139" s="701">
        <v>0</v>
      </c>
      <c r="C139" s="701">
        <v>7.8889999999990001</v>
      </c>
      <c r="D139" s="702">
        <v>7.8889999999990001</v>
      </c>
      <c r="E139" s="711" t="s">
        <v>341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5" t="s">
        <v>461</v>
      </c>
      <c r="B140" s="701">
        <v>0</v>
      </c>
      <c r="C140" s="701">
        <v>7.8889999999990001</v>
      </c>
      <c r="D140" s="702">
        <v>7.8889999999990001</v>
      </c>
      <c r="E140" s="711" t="s">
        <v>341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7.8889999999990001</v>
      </c>
      <c r="D141" s="702">
        <v>7.8889999999990001</v>
      </c>
      <c r="E141" s="711" t="s">
        <v>341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1" t="s">
        <v>463</v>
      </c>
      <c r="B142" s="701">
        <v>0</v>
      </c>
      <c r="C142" s="701">
        <v>335.90107999999998</v>
      </c>
      <c r="D142" s="702">
        <v>335.90107999999998</v>
      </c>
      <c r="E142" s="711" t="s">
        <v>329</v>
      </c>
      <c r="F142" s="701">
        <v>187.323035780976</v>
      </c>
      <c r="G142" s="702">
        <v>93.661517890488</v>
      </c>
      <c r="H142" s="704">
        <v>40.031500000000001</v>
      </c>
      <c r="I142" s="701">
        <v>177.82077000000001</v>
      </c>
      <c r="J142" s="702">
        <v>84.159252109511996</v>
      </c>
      <c r="K142" s="705">
        <v>0.94927337291199998</v>
      </c>
    </row>
    <row r="143" spans="1:11" ht="14.4" customHeight="1" thickBot="1" x14ac:dyDescent="0.35">
      <c r="A143" s="722" t="s">
        <v>464</v>
      </c>
      <c r="B143" s="706">
        <v>0</v>
      </c>
      <c r="C143" s="706">
        <v>117.81807999999999</v>
      </c>
      <c r="D143" s="707">
        <v>117.81807999999999</v>
      </c>
      <c r="E143" s="708" t="s">
        <v>329</v>
      </c>
      <c r="F143" s="706">
        <v>20.180718436540001</v>
      </c>
      <c r="G143" s="707">
        <v>10.090359218270001</v>
      </c>
      <c r="H143" s="709">
        <v>8.4555000000000007</v>
      </c>
      <c r="I143" s="706">
        <v>46.296770000000002</v>
      </c>
      <c r="J143" s="707">
        <v>36.206410781728998</v>
      </c>
      <c r="K143" s="714">
        <v>2.2941091094239998</v>
      </c>
    </row>
    <row r="144" spans="1:11" ht="14.4" customHeight="1" thickBot="1" x14ac:dyDescent="0.35">
      <c r="A144" s="723" t="s">
        <v>465</v>
      </c>
      <c r="B144" s="701">
        <v>0</v>
      </c>
      <c r="C144" s="701">
        <v>1.8430800000000001</v>
      </c>
      <c r="D144" s="702">
        <v>1.8430800000000001</v>
      </c>
      <c r="E144" s="711" t="s">
        <v>329</v>
      </c>
      <c r="F144" s="701">
        <v>0</v>
      </c>
      <c r="G144" s="702">
        <v>0</v>
      </c>
      <c r="H144" s="704">
        <v>0.17849999999999999</v>
      </c>
      <c r="I144" s="701">
        <v>5.8992500000000003</v>
      </c>
      <c r="J144" s="702">
        <v>5.8992500000000003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-5.0864799999999999</v>
      </c>
      <c r="J145" s="702">
        <v>-5.0864799999999999</v>
      </c>
      <c r="K145" s="712" t="s">
        <v>341</v>
      </c>
    </row>
    <row r="146" spans="1:11" ht="14.4" customHeight="1" thickBot="1" x14ac:dyDescent="0.35">
      <c r="A146" s="723" t="s">
        <v>467</v>
      </c>
      <c r="B146" s="701">
        <v>0</v>
      </c>
      <c r="C146" s="701">
        <v>8.5399999999999991</v>
      </c>
      <c r="D146" s="702">
        <v>8.5399999999999991</v>
      </c>
      <c r="E146" s="711" t="s">
        <v>341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85.811000000000007</v>
      </c>
      <c r="D147" s="702">
        <v>85.811000000000007</v>
      </c>
      <c r="E147" s="711" t="s">
        <v>329</v>
      </c>
      <c r="F147" s="701">
        <v>0</v>
      </c>
      <c r="G147" s="702">
        <v>0</v>
      </c>
      <c r="H147" s="704">
        <v>8.2769999999999992</v>
      </c>
      <c r="I147" s="701">
        <v>45.264000000000003</v>
      </c>
      <c r="J147" s="702">
        <v>45.264000000000003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0.22</v>
      </c>
      <c r="J148" s="702">
        <v>0.22</v>
      </c>
      <c r="K148" s="712" t="s">
        <v>341</v>
      </c>
    </row>
    <row r="149" spans="1:11" ht="14.4" customHeight="1" thickBot="1" x14ac:dyDescent="0.35">
      <c r="A149" s="723" t="s">
        <v>470</v>
      </c>
      <c r="B149" s="701">
        <v>0</v>
      </c>
      <c r="C149" s="701">
        <v>21.623999999999999</v>
      </c>
      <c r="D149" s="702">
        <v>21.623999999999999</v>
      </c>
      <c r="E149" s="711" t="s">
        <v>341</v>
      </c>
      <c r="F149" s="701">
        <v>20.180718436540001</v>
      </c>
      <c r="G149" s="702">
        <v>10.090359218270001</v>
      </c>
      <c r="H149" s="704">
        <v>0</v>
      </c>
      <c r="I149" s="701">
        <v>0</v>
      </c>
      <c r="J149" s="702">
        <v>-10.090359218270001</v>
      </c>
      <c r="K149" s="705">
        <v>0</v>
      </c>
    </row>
    <row r="150" spans="1:11" ht="14.4" customHeight="1" thickBot="1" x14ac:dyDescent="0.35">
      <c r="A150" s="725" t="s">
        <v>471</v>
      </c>
      <c r="B150" s="701">
        <v>0</v>
      </c>
      <c r="C150" s="701">
        <v>45.106000000000002</v>
      </c>
      <c r="D150" s="702">
        <v>45.106000000000002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43.357999999999997</v>
      </c>
      <c r="J150" s="702">
        <v>43.357999999999997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45.106000000000002</v>
      </c>
      <c r="D151" s="702">
        <v>45.106000000000002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43.357999999999997</v>
      </c>
      <c r="J151" s="702">
        <v>43.357999999999997</v>
      </c>
      <c r="K151" s="712" t="s">
        <v>329</v>
      </c>
    </row>
    <row r="152" spans="1:11" ht="14.4" customHeight="1" thickBot="1" x14ac:dyDescent="0.35">
      <c r="A152" s="725" t="s">
        <v>473</v>
      </c>
      <c r="B152" s="701">
        <v>0</v>
      </c>
      <c r="C152" s="701">
        <v>149.149</v>
      </c>
      <c r="D152" s="702">
        <v>149.149</v>
      </c>
      <c r="E152" s="711" t="s">
        <v>329</v>
      </c>
      <c r="F152" s="701">
        <v>167.14231734443601</v>
      </c>
      <c r="G152" s="702">
        <v>83.571158672218004</v>
      </c>
      <c r="H152" s="704">
        <v>21.26</v>
      </c>
      <c r="I152" s="701">
        <v>70.81</v>
      </c>
      <c r="J152" s="702">
        <v>-12.761158672218</v>
      </c>
      <c r="K152" s="705">
        <v>0.423650940857</v>
      </c>
    </row>
    <row r="153" spans="1:11" ht="14.4" customHeight="1" thickBot="1" x14ac:dyDescent="0.35">
      <c r="A153" s="723" t="s">
        <v>474</v>
      </c>
      <c r="B153" s="701">
        <v>0</v>
      </c>
      <c r="C153" s="701">
        <v>149.149</v>
      </c>
      <c r="D153" s="702">
        <v>149.149</v>
      </c>
      <c r="E153" s="711" t="s">
        <v>329</v>
      </c>
      <c r="F153" s="701">
        <v>167.14231734443601</v>
      </c>
      <c r="G153" s="702">
        <v>83.571158672218004</v>
      </c>
      <c r="H153" s="704">
        <v>21.26</v>
      </c>
      <c r="I153" s="701">
        <v>70.81</v>
      </c>
      <c r="J153" s="702">
        <v>-12.761158672218</v>
      </c>
      <c r="K153" s="705">
        <v>0.423650940857</v>
      </c>
    </row>
    <row r="154" spans="1:11" ht="14.4" customHeight="1" thickBot="1" x14ac:dyDescent="0.35">
      <c r="A154" s="725" t="s">
        <v>475</v>
      </c>
      <c r="B154" s="701">
        <v>0</v>
      </c>
      <c r="C154" s="701">
        <v>7.65</v>
      </c>
      <c r="D154" s="702">
        <v>7.65</v>
      </c>
      <c r="E154" s="711" t="s">
        <v>329</v>
      </c>
      <c r="F154" s="701">
        <v>0</v>
      </c>
      <c r="G154" s="702">
        <v>0</v>
      </c>
      <c r="H154" s="704">
        <v>0.5</v>
      </c>
      <c r="I154" s="701">
        <v>7.54</v>
      </c>
      <c r="J154" s="702">
        <v>7.54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7.65</v>
      </c>
      <c r="D155" s="702">
        <v>7.65</v>
      </c>
      <c r="E155" s="711" t="s">
        <v>329</v>
      </c>
      <c r="F155" s="701">
        <v>0</v>
      </c>
      <c r="G155" s="702">
        <v>0</v>
      </c>
      <c r="H155" s="704">
        <v>0.5</v>
      </c>
      <c r="I155" s="701">
        <v>7.54</v>
      </c>
      <c r="J155" s="702">
        <v>7.54</v>
      </c>
      <c r="K155" s="712" t="s">
        <v>329</v>
      </c>
    </row>
    <row r="156" spans="1:11" ht="14.4" customHeight="1" thickBot="1" x14ac:dyDescent="0.35">
      <c r="A156" s="725" t="s">
        <v>477</v>
      </c>
      <c r="B156" s="701">
        <v>0</v>
      </c>
      <c r="C156" s="701">
        <v>16.178000000000001</v>
      </c>
      <c r="D156" s="702">
        <v>16.178000000000001</v>
      </c>
      <c r="E156" s="711" t="s">
        <v>329</v>
      </c>
      <c r="F156" s="701">
        <v>0</v>
      </c>
      <c r="G156" s="702">
        <v>0</v>
      </c>
      <c r="H156" s="704">
        <v>9.8160000000000007</v>
      </c>
      <c r="I156" s="701">
        <v>9.8160000000000007</v>
      </c>
      <c r="J156" s="702">
        <v>9.8160000000000007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16.178000000000001</v>
      </c>
      <c r="D157" s="702">
        <v>16.178000000000001</v>
      </c>
      <c r="E157" s="711" t="s">
        <v>329</v>
      </c>
      <c r="F157" s="701">
        <v>0</v>
      </c>
      <c r="G157" s="702">
        <v>0</v>
      </c>
      <c r="H157" s="704">
        <v>9.8160000000000007</v>
      </c>
      <c r="I157" s="701">
        <v>9.8160000000000007</v>
      </c>
      <c r="J157" s="702">
        <v>9.8160000000000007</v>
      </c>
      <c r="K157" s="712" t="s">
        <v>329</v>
      </c>
    </row>
    <row r="158" spans="1:11" ht="14.4" customHeight="1" thickBot="1" x14ac:dyDescent="0.35">
      <c r="A158" s="720" t="s">
        <v>479</v>
      </c>
      <c r="B158" s="701">
        <v>5574.00000000001</v>
      </c>
      <c r="C158" s="701">
        <v>5396.59285</v>
      </c>
      <c r="D158" s="702">
        <v>-177.407150000006</v>
      </c>
      <c r="E158" s="703">
        <v>0.96817238069599998</v>
      </c>
      <c r="F158" s="701">
        <v>5533.3698603273497</v>
      </c>
      <c r="G158" s="702">
        <v>2766.6849301636698</v>
      </c>
      <c r="H158" s="704">
        <v>406.17117000000002</v>
      </c>
      <c r="I158" s="701">
        <v>2367.9562299999998</v>
      </c>
      <c r="J158" s="702">
        <v>-398.72870016367199</v>
      </c>
      <c r="K158" s="705">
        <v>0.42794107203499998</v>
      </c>
    </row>
    <row r="159" spans="1:11" ht="14.4" customHeight="1" thickBot="1" x14ac:dyDescent="0.35">
      <c r="A159" s="721" t="s">
        <v>480</v>
      </c>
      <c r="B159" s="701">
        <v>5514.00000000001</v>
      </c>
      <c r="C159" s="701">
        <v>5183.6490000000003</v>
      </c>
      <c r="D159" s="702">
        <v>-330.35100000000699</v>
      </c>
      <c r="E159" s="703">
        <v>0.94008868335100004</v>
      </c>
      <c r="F159" s="701">
        <v>5533.3698603273497</v>
      </c>
      <c r="G159" s="702">
        <v>2766.6849301636698</v>
      </c>
      <c r="H159" s="704">
        <v>330.58300000000003</v>
      </c>
      <c r="I159" s="701">
        <v>1995.973</v>
      </c>
      <c r="J159" s="702">
        <v>-770.71193016367295</v>
      </c>
      <c r="K159" s="705">
        <v>0.36071563086899999</v>
      </c>
    </row>
    <row r="160" spans="1:11" ht="14.4" customHeight="1" thickBot="1" x14ac:dyDescent="0.35">
      <c r="A160" s="722" t="s">
        <v>481</v>
      </c>
      <c r="B160" s="706">
        <v>5514.00000000001</v>
      </c>
      <c r="C160" s="706">
        <v>5169.9709999999995</v>
      </c>
      <c r="D160" s="707">
        <v>-344.02900000000699</v>
      </c>
      <c r="E160" s="713">
        <v>0.93760808850099997</v>
      </c>
      <c r="F160" s="706">
        <v>5533.3698603273497</v>
      </c>
      <c r="G160" s="707">
        <v>2766.6849301636698</v>
      </c>
      <c r="H160" s="709">
        <v>330.58300000000003</v>
      </c>
      <c r="I160" s="706">
        <v>1995.973</v>
      </c>
      <c r="J160" s="707">
        <v>-770.71193016367295</v>
      </c>
      <c r="K160" s="714">
        <v>0.36071563086899999</v>
      </c>
    </row>
    <row r="161" spans="1:11" ht="14.4" customHeight="1" thickBot="1" x14ac:dyDescent="0.35">
      <c r="A161" s="723" t="s">
        <v>482</v>
      </c>
      <c r="B161" s="701">
        <v>279</v>
      </c>
      <c r="C161" s="701">
        <v>281.339</v>
      </c>
      <c r="D161" s="702">
        <v>2.3389999999989999</v>
      </c>
      <c r="E161" s="703">
        <v>1.0083835125439999</v>
      </c>
      <c r="F161" s="701">
        <v>298.85655348059498</v>
      </c>
      <c r="G161" s="702">
        <v>149.42827674029701</v>
      </c>
      <c r="H161" s="704">
        <v>23.821999999999999</v>
      </c>
      <c r="I161" s="701">
        <v>142.917</v>
      </c>
      <c r="J161" s="702">
        <v>-6.5112767402970002</v>
      </c>
      <c r="K161" s="705">
        <v>0.47821270216599998</v>
      </c>
    </row>
    <row r="162" spans="1:11" ht="14.4" customHeight="1" thickBot="1" x14ac:dyDescent="0.35">
      <c r="A162" s="723" t="s">
        <v>483</v>
      </c>
      <c r="B162" s="701">
        <v>2054</v>
      </c>
      <c r="C162" s="701">
        <v>1706.624</v>
      </c>
      <c r="D162" s="702">
        <v>-347.37600000000299</v>
      </c>
      <c r="E162" s="703">
        <v>0.83087828627000004</v>
      </c>
      <c r="F162" s="701">
        <v>1852.8470787705701</v>
      </c>
      <c r="G162" s="702">
        <v>926.42353938528595</v>
      </c>
      <c r="H162" s="704">
        <v>66.838999999999999</v>
      </c>
      <c r="I162" s="701">
        <v>419.024</v>
      </c>
      <c r="J162" s="702">
        <v>-507.399539385286</v>
      </c>
      <c r="K162" s="705">
        <v>0.226151421129</v>
      </c>
    </row>
    <row r="163" spans="1:11" ht="14.4" customHeight="1" thickBot="1" x14ac:dyDescent="0.35">
      <c r="A163" s="723" t="s">
        <v>484</v>
      </c>
      <c r="B163" s="701">
        <v>24</v>
      </c>
      <c r="C163" s="701">
        <v>24.228000000000002</v>
      </c>
      <c r="D163" s="702">
        <v>0.227999999999</v>
      </c>
      <c r="E163" s="703">
        <v>1.0095000000000001</v>
      </c>
      <c r="F163" s="701">
        <v>25.748452495218</v>
      </c>
      <c r="G163" s="702">
        <v>12.874226247609</v>
      </c>
      <c r="H163" s="704">
        <v>2.0190000000000001</v>
      </c>
      <c r="I163" s="701">
        <v>12.114000000000001</v>
      </c>
      <c r="J163" s="702">
        <v>-0.76022624760900004</v>
      </c>
      <c r="K163" s="705">
        <v>0.47047487619799999</v>
      </c>
    </row>
    <row r="164" spans="1:11" ht="14.4" customHeight="1" thickBot="1" x14ac:dyDescent="0.35">
      <c r="A164" s="723" t="s">
        <v>485</v>
      </c>
      <c r="B164" s="701">
        <v>796.00000000000102</v>
      </c>
      <c r="C164" s="701">
        <v>796.34699999999998</v>
      </c>
      <c r="D164" s="702">
        <v>0.34699999999800002</v>
      </c>
      <c r="E164" s="703">
        <v>1.0004359296480001</v>
      </c>
      <c r="F164" s="701">
        <v>846.29067383336496</v>
      </c>
      <c r="G164" s="702">
        <v>423.14533691668203</v>
      </c>
      <c r="H164" s="704">
        <v>66.421000000000006</v>
      </c>
      <c r="I164" s="701">
        <v>398.52100000000002</v>
      </c>
      <c r="J164" s="702">
        <v>-24.624336916680999</v>
      </c>
      <c r="K164" s="705">
        <v>0.47090321602399998</v>
      </c>
    </row>
    <row r="165" spans="1:11" ht="14.4" customHeight="1" thickBot="1" x14ac:dyDescent="0.35">
      <c r="A165" s="723" t="s">
        <v>486</v>
      </c>
      <c r="B165" s="701">
        <v>2361</v>
      </c>
      <c r="C165" s="701">
        <v>2361.433</v>
      </c>
      <c r="D165" s="702">
        <v>0.43299999999599997</v>
      </c>
      <c r="E165" s="703">
        <v>1.000183396865</v>
      </c>
      <c r="F165" s="701">
        <v>2509.6271017476001</v>
      </c>
      <c r="G165" s="702">
        <v>1254.8135508738001</v>
      </c>
      <c r="H165" s="704">
        <v>171.482</v>
      </c>
      <c r="I165" s="701">
        <v>1023.397</v>
      </c>
      <c r="J165" s="702">
        <v>-231.416550873799</v>
      </c>
      <c r="K165" s="705">
        <v>0.40778847155699999</v>
      </c>
    </row>
    <row r="166" spans="1:11" ht="14.4" customHeight="1" thickBot="1" x14ac:dyDescent="0.35">
      <c r="A166" s="722" t="s">
        <v>487</v>
      </c>
      <c r="B166" s="706">
        <v>0</v>
      </c>
      <c r="C166" s="706">
        <v>13.678000000000001</v>
      </c>
      <c r="D166" s="707">
        <v>13.678000000000001</v>
      </c>
      <c r="E166" s="708" t="s">
        <v>329</v>
      </c>
      <c r="F166" s="706">
        <v>0</v>
      </c>
      <c r="G166" s="707">
        <v>0</v>
      </c>
      <c r="H166" s="709">
        <v>0</v>
      </c>
      <c r="I166" s="706">
        <v>0</v>
      </c>
      <c r="J166" s="707">
        <v>0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8.1449999999989995</v>
      </c>
      <c r="D167" s="702">
        <v>8.1449999999989995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05">
        <v>0</v>
      </c>
    </row>
    <row r="168" spans="1:11" ht="14.4" customHeight="1" thickBot="1" x14ac:dyDescent="0.35">
      <c r="A168" s="723" t="s">
        <v>489</v>
      </c>
      <c r="B168" s="701">
        <v>0</v>
      </c>
      <c r="C168" s="701">
        <v>5.5330000000000004</v>
      </c>
      <c r="D168" s="702">
        <v>5.5330000000000004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1" t="s">
        <v>490</v>
      </c>
      <c r="B169" s="701">
        <v>60</v>
      </c>
      <c r="C169" s="701">
        <v>212.94385</v>
      </c>
      <c r="D169" s="702">
        <v>152.94385</v>
      </c>
      <c r="E169" s="703">
        <v>3.5490641666660001</v>
      </c>
      <c r="F169" s="701">
        <v>0</v>
      </c>
      <c r="G169" s="702">
        <v>0</v>
      </c>
      <c r="H169" s="704">
        <v>75.588170000000005</v>
      </c>
      <c r="I169" s="701">
        <v>371.98322999999999</v>
      </c>
      <c r="J169" s="702">
        <v>371.98322999999999</v>
      </c>
      <c r="K169" s="712" t="s">
        <v>329</v>
      </c>
    </row>
    <row r="170" spans="1:11" ht="14.4" customHeight="1" thickBot="1" x14ac:dyDescent="0.35">
      <c r="A170" s="722" t="s">
        <v>491</v>
      </c>
      <c r="B170" s="706">
        <v>60</v>
      </c>
      <c r="C170" s="706">
        <v>55.723199999999999</v>
      </c>
      <c r="D170" s="707">
        <v>-4.2767999999989996</v>
      </c>
      <c r="E170" s="713">
        <v>0.92871999999999999</v>
      </c>
      <c r="F170" s="706">
        <v>0</v>
      </c>
      <c r="G170" s="707">
        <v>0</v>
      </c>
      <c r="H170" s="709">
        <v>10.257999999999999</v>
      </c>
      <c r="I170" s="706">
        <v>118.41323</v>
      </c>
      <c r="J170" s="707">
        <v>118.41323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60</v>
      </c>
      <c r="C171" s="701">
        <v>55.723199999999999</v>
      </c>
      <c r="D171" s="702">
        <v>-4.2767999999989996</v>
      </c>
      <c r="E171" s="703">
        <v>0.92871999999999999</v>
      </c>
      <c r="F171" s="701">
        <v>0</v>
      </c>
      <c r="G171" s="702">
        <v>0</v>
      </c>
      <c r="H171" s="704">
        <v>10.257999999999999</v>
      </c>
      <c r="I171" s="701">
        <v>118.41323</v>
      </c>
      <c r="J171" s="702">
        <v>118.41323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0</v>
      </c>
      <c r="C172" s="706">
        <v>60.771549999999998</v>
      </c>
      <c r="D172" s="707">
        <v>60.771549999999998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5.5200199999999997</v>
      </c>
      <c r="J172" s="707">
        <v>5.5200199999999997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17.36401</v>
      </c>
      <c r="D173" s="702">
        <v>17.36401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43.407539999999997</v>
      </c>
      <c r="D174" s="702">
        <v>43.407539999999997</v>
      </c>
      <c r="E174" s="711" t="s">
        <v>341</v>
      </c>
      <c r="F174" s="701">
        <v>0</v>
      </c>
      <c r="G174" s="702">
        <v>0</v>
      </c>
      <c r="H174" s="704">
        <v>0</v>
      </c>
      <c r="I174" s="701">
        <v>5.5200199999999997</v>
      </c>
      <c r="J174" s="702">
        <v>5.5200199999999997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79.884200000000007</v>
      </c>
      <c r="D175" s="707">
        <v>79.884200000000007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12.245200000000001</v>
      </c>
      <c r="J175" s="707">
        <v>12.245200000000001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79.884200000000007</v>
      </c>
      <c r="D176" s="702">
        <v>79.884200000000007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12.245200000000001</v>
      </c>
      <c r="J176" s="702">
        <v>12.245200000000001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16.564900000000002</v>
      </c>
      <c r="D177" s="707">
        <v>16.564900000000002</v>
      </c>
      <c r="E177" s="708" t="s">
        <v>329</v>
      </c>
      <c r="F177" s="706">
        <v>0</v>
      </c>
      <c r="G177" s="707">
        <v>0</v>
      </c>
      <c r="H177" s="709">
        <v>65.330169999999995</v>
      </c>
      <c r="I177" s="706">
        <v>227.28881000000001</v>
      </c>
      <c r="J177" s="707">
        <v>227.28881000000001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16.564900000000002</v>
      </c>
      <c r="D178" s="702">
        <v>16.564900000000002</v>
      </c>
      <c r="E178" s="711" t="s">
        <v>329</v>
      </c>
      <c r="F178" s="701">
        <v>0</v>
      </c>
      <c r="G178" s="702">
        <v>0</v>
      </c>
      <c r="H178" s="704">
        <v>65.330169999999995</v>
      </c>
      <c r="I178" s="701">
        <v>227.28881000000001</v>
      </c>
      <c r="J178" s="702">
        <v>227.28881000000001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0</v>
      </c>
      <c r="D179" s="707">
        <v>0</v>
      </c>
      <c r="E179" s="713">
        <v>1</v>
      </c>
      <c r="F179" s="706">
        <v>0</v>
      </c>
      <c r="G179" s="707">
        <v>0</v>
      </c>
      <c r="H179" s="709">
        <v>0</v>
      </c>
      <c r="I179" s="706">
        <v>8.5159699999999994</v>
      </c>
      <c r="J179" s="707">
        <v>8.5159699999999994</v>
      </c>
      <c r="K179" s="710" t="s">
        <v>341</v>
      </c>
    </row>
    <row r="180" spans="1:11" ht="14.4" customHeight="1" thickBot="1" x14ac:dyDescent="0.35">
      <c r="A180" s="723" t="s">
        <v>501</v>
      </c>
      <c r="B180" s="701">
        <v>0</v>
      </c>
      <c r="C180" s="701">
        <v>0</v>
      </c>
      <c r="D180" s="702">
        <v>0</v>
      </c>
      <c r="E180" s="703">
        <v>1</v>
      </c>
      <c r="F180" s="701">
        <v>0</v>
      </c>
      <c r="G180" s="702">
        <v>0</v>
      </c>
      <c r="H180" s="704">
        <v>0</v>
      </c>
      <c r="I180" s="701">
        <v>8.5159699999999994</v>
      </c>
      <c r="J180" s="702">
        <v>8.5159699999999994</v>
      </c>
      <c r="K180" s="712" t="s">
        <v>341</v>
      </c>
    </row>
    <row r="181" spans="1:11" ht="14.4" customHeight="1" thickBot="1" x14ac:dyDescent="0.35">
      <c r="A181" s="719" t="s">
        <v>502</v>
      </c>
      <c r="B181" s="701">
        <v>219810.501040984</v>
      </c>
      <c r="C181" s="701">
        <v>203991.84174</v>
      </c>
      <c r="D181" s="702">
        <v>-15818.659300984</v>
      </c>
      <c r="E181" s="703">
        <v>0.92803501549699996</v>
      </c>
      <c r="F181" s="701">
        <v>209702.999862528</v>
      </c>
      <c r="G181" s="702">
        <v>104851.499931264</v>
      </c>
      <c r="H181" s="704">
        <v>20142.31985</v>
      </c>
      <c r="I181" s="701">
        <v>118576.66843999999</v>
      </c>
      <c r="J181" s="702">
        <v>13725.168508736</v>
      </c>
      <c r="K181" s="705">
        <v>0.56545051104499999</v>
      </c>
    </row>
    <row r="182" spans="1:11" ht="14.4" customHeight="1" thickBot="1" x14ac:dyDescent="0.35">
      <c r="A182" s="720" t="s">
        <v>503</v>
      </c>
      <c r="B182" s="701">
        <v>219548.59829846301</v>
      </c>
      <c r="C182" s="701">
        <v>202406.05937</v>
      </c>
      <c r="D182" s="702">
        <v>-17142.5389284626</v>
      </c>
      <c r="E182" s="703">
        <v>0.92191916021599996</v>
      </c>
      <c r="F182" s="701">
        <v>209267.72422219801</v>
      </c>
      <c r="G182" s="702">
        <v>104633.86211109901</v>
      </c>
      <c r="H182" s="704">
        <v>20112.52115</v>
      </c>
      <c r="I182" s="701">
        <v>118323.19358000001</v>
      </c>
      <c r="J182" s="702">
        <v>13689.3314689011</v>
      </c>
      <c r="K182" s="705">
        <v>0.56541539800100005</v>
      </c>
    </row>
    <row r="183" spans="1:11" ht="14.4" customHeight="1" thickBot="1" x14ac:dyDescent="0.35">
      <c r="A183" s="721" t="s">
        <v>504</v>
      </c>
      <c r="B183" s="701">
        <v>219548.59829846301</v>
      </c>
      <c r="C183" s="701">
        <v>202406.05937</v>
      </c>
      <c r="D183" s="702">
        <v>-17142.5389284626</v>
      </c>
      <c r="E183" s="703">
        <v>0.92191916021599996</v>
      </c>
      <c r="F183" s="701">
        <v>209267.72422219801</v>
      </c>
      <c r="G183" s="702">
        <v>104633.86211109901</v>
      </c>
      <c r="H183" s="704">
        <v>20112.52115</v>
      </c>
      <c r="I183" s="701">
        <v>118323.19358000001</v>
      </c>
      <c r="J183" s="702">
        <v>13689.3314689011</v>
      </c>
      <c r="K183" s="705">
        <v>0.56541539800100005</v>
      </c>
    </row>
    <row r="184" spans="1:11" ht="14.4" customHeight="1" thickBot="1" x14ac:dyDescent="0.35">
      <c r="A184" s="722" t="s">
        <v>505</v>
      </c>
      <c r="B184" s="706">
        <v>402.135781670607</v>
      </c>
      <c r="C184" s="706">
        <v>450.62723999999997</v>
      </c>
      <c r="D184" s="707">
        <v>48.491458329392998</v>
      </c>
      <c r="E184" s="713">
        <v>1.1205847888680001</v>
      </c>
      <c r="F184" s="706">
        <v>519.37288599573697</v>
      </c>
      <c r="G184" s="707">
        <v>259.68644299786899</v>
      </c>
      <c r="H184" s="709">
        <v>37.063000000000002</v>
      </c>
      <c r="I184" s="706">
        <v>209.54821000000001</v>
      </c>
      <c r="J184" s="707">
        <v>-50.138232997868002</v>
      </c>
      <c r="K184" s="714">
        <v>0.40346389973399999</v>
      </c>
    </row>
    <row r="185" spans="1:11" ht="14.4" customHeight="1" thickBot="1" x14ac:dyDescent="0.35">
      <c r="A185" s="723" t="s">
        <v>506</v>
      </c>
      <c r="B185" s="701">
        <v>1</v>
      </c>
      <c r="C185" s="701">
        <v>0.27605000000000002</v>
      </c>
      <c r="D185" s="702">
        <v>-0.72394999999999998</v>
      </c>
      <c r="E185" s="703">
        <v>0.27605000000000002</v>
      </c>
      <c r="F185" s="701">
        <v>0.22212101397600001</v>
      </c>
      <c r="G185" s="702">
        <v>0.111060506988</v>
      </c>
      <c r="H185" s="704">
        <v>5.2900000000000003E-2</v>
      </c>
      <c r="I185" s="701">
        <v>0.18101</v>
      </c>
      <c r="J185" s="702">
        <v>6.9949493010999994E-2</v>
      </c>
      <c r="K185" s="705">
        <v>0.81491614304899995</v>
      </c>
    </row>
    <row r="186" spans="1:11" ht="14.4" customHeight="1" thickBot="1" x14ac:dyDescent="0.35">
      <c r="A186" s="723" t="s">
        <v>507</v>
      </c>
      <c r="B186" s="701">
        <v>0.20091973624699999</v>
      </c>
      <c r="C186" s="701">
        <v>0.254</v>
      </c>
      <c r="D186" s="702">
        <v>5.3080263752E-2</v>
      </c>
      <c r="E186" s="703">
        <v>1.2641864096740001</v>
      </c>
      <c r="F186" s="701">
        <v>0.319514780326</v>
      </c>
      <c r="G186" s="702">
        <v>0.159757390163</v>
      </c>
      <c r="H186" s="704">
        <v>0</v>
      </c>
      <c r="I186" s="701">
        <v>8.8999999999999996E-2</v>
      </c>
      <c r="J186" s="702">
        <v>-7.0757390163000006E-2</v>
      </c>
      <c r="K186" s="705">
        <v>0.27854736456599999</v>
      </c>
    </row>
    <row r="187" spans="1:11" ht="14.4" customHeight="1" thickBot="1" x14ac:dyDescent="0.35">
      <c r="A187" s="723" t="s">
        <v>508</v>
      </c>
      <c r="B187" s="701">
        <v>176</v>
      </c>
      <c r="C187" s="701">
        <v>268.89607999999998</v>
      </c>
      <c r="D187" s="702">
        <v>92.896079999999998</v>
      </c>
      <c r="E187" s="703">
        <v>1.527818636363</v>
      </c>
      <c r="F187" s="701">
        <v>323.81540053209898</v>
      </c>
      <c r="G187" s="702">
        <v>161.90770026605</v>
      </c>
      <c r="H187" s="704">
        <v>29.97</v>
      </c>
      <c r="I187" s="701">
        <v>130.08505</v>
      </c>
      <c r="J187" s="702">
        <v>-31.822650266048999</v>
      </c>
      <c r="K187" s="705">
        <v>0.401725951842</v>
      </c>
    </row>
    <row r="188" spans="1:11" ht="14.4" customHeight="1" thickBot="1" x14ac:dyDescent="0.35">
      <c r="A188" s="723" t="s">
        <v>509</v>
      </c>
      <c r="B188" s="701">
        <v>224.93486193435899</v>
      </c>
      <c r="C188" s="701">
        <v>181.20111</v>
      </c>
      <c r="D188" s="702">
        <v>-43.733751934358999</v>
      </c>
      <c r="E188" s="703">
        <v>0.80557148163500003</v>
      </c>
      <c r="F188" s="701">
        <v>195.01584966933501</v>
      </c>
      <c r="G188" s="702">
        <v>97.507924834666994</v>
      </c>
      <c r="H188" s="704">
        <v>7.0400999999999998</v>
      </c>
      <c r="I188" s="701">
        <v>79.193150000000003</v>
      </c>
      <c r="J188" s="702">
        <v>-18.314774834666999</v>
      </c>
      <c r="K188" s="705">
        <v>0.40608571115699998</v>
      </c>
    </row>
    <row r="189" spans="1:11" ht="14.4" customHeight="1" thickBot="1" x14ac:dyDescent="0.35">
      <c r="A189" s="722" t="s">
        <v>510</v>
      </c>
      <c r="B189" s="706">
        <v>869.26925594321801</v>
      </c>
      <c r="C189" s="706">
        <v>2054.6620899999998</v>
      </c>
      <c r="D189" s="707">
        <v>1185.39283405678</v>
      </c>
      <c r="E189" s="713">
        <v>2.3636658905760002</v>
      </c>
      <c r="F189" s="706">
        <v>4613.2040551416603</v>
      </c>
      <c r="G189" s="707">
        <v>2306.6020275708302</v>
      </c>
      <c r="H189" s="709">
        <v>362.33503000000002</v>
      </c>
      <c r="I189" s="706">
        <v>1100.7187300000001</v>
      </c>
      <c r="J189" s="707">
        <v>-1205.8832975708301</v>
      </c>
      <c r="K189" s="714">
        <v>0.23860178670599999</v>
      </c>
    </row>
    <row r="190" spans="1:11" ht="14.4" customHeight="1" thickBot="1" x14ac:dyDescent="0.35">
      <c r="A190" s="723" t="s">
        <v>511</v>
      </c>
      <c r="B190" s="701">
        <v>811.26513369637496</v>
      </c>
      <c r="C190" s="701">
        <v>2051.6579900000002</v>
      </c>
      <c r="D190" s="702">
        <v>1240.39285630363</v>
      </c>
      <c r="E190" s="703">
        <v>2.5289611309329998</v>
      </c>
      <c r="F190" s="701">
        <v>4610.4077877179298</v>
      </c>
      <c r="G190" s="702">
        <v>2305.2038938589699</v>
      </c>
      <c r="H190" s="704">
        <v>362.33503000000002</v>
      </c>
      <c r="I190" s="701">
        <v>1100.40083</v>
      </c>
      <c r="J190" s="702">
        <v>-1204.8030638589701</v>
      </c>
      <c r="K190" s="705">
        <v>0.23867754885600001</v>
      </c>
    </row>
    <row r="191" spans="1:11" ht="14.4" customHeight="1" thickBot="1" x14ac:dyDescent="0.35">
      <c r="A191" s="723" t="s">
        <v>512</v>
      </c>
      <c r="B191" s="701">
        <v>58.004122246842996</v>
      </c>
      <c r="C191" s="701">
        <v>3.0041000000000002</v>
      </c>
      <c r="D191" s="702">
        <v>-55.000022246843002</v>
      </c>
      <c r="E191" s="703">
        <v>5.1791146622000003E-2</v>
      </c>
      <c r="F191" s="701">
        <v>2.7962674237309999</v>
      </c>
      <c r="G191" s="702">
        <v>1.3981337118649999</v>
      </c>
      <c r="H191" s="704">
        <v>0</v>
      </c>
      <c r="I191" s="701">
        <v>0.31790000000000002</v>
      </c>
      <c r="J191" s="702">
        <v>-1.0802337118650001</v>
      </c>
      <c r="K191" s="705">
        <v>0.113687266569</v>
      </c>
    </row>
    <row r="192" spans="1:11" ht="14.4" customHeight="1" thickBot="1" x14ac:dyDescent="0.35">
      <c r="A192" s="722" t="s">
        <v>513</v>
      </c>
      <c r="B192" s="706">
        <v>154</v>
      </c>
      <c r="C192" s="706">
        <v>1116.0385200000001</v>
      </c>
      <c r="D192" s="707">
        <v>962.03851999999995</v>
      </c>
      <c r="E192" s="713">
        <v>7.2470033766229998</v>
      </c>
      <c r="F192" s="706">
        <v>1119.93857595801</v>
      </c>
      <c r="G192" s="707">
        <v>559.96928797900398</v>
      </c>
      <c r="H192" s="709">
        <v>5.9360900000000001</v>
      </c>
      <c r="I192" s="706">
        <v>891.09123999999997</v>
      </c>
      <c r="J192" s="707">
        <v>331.12195202099599</v>
      </c>
      <c r="K192" s="714">
        <v>0.795660814913</v>
      </c>
    </row>
    <row r="193" spans="1:11" ht="14.4" customHeight="1" thickBot="1" x14ac:dyDescent="0.35">
      <c r="A193" s="723" t="s">
        <v>514</v>
      </c>
      <c r="B193" s="701">
        <v>39</v>
      </c>
      <c r="C193" s="701">
        <v>-3.7387899999999998</v>
      </c>
      <c r="D193" s="702">
        <v>-42.738790000000002</v>
      </c>
      <c r="E193" s="703">
        <v>-9.5866410255999998E-2</v>
      </c>
      <c r="F193" s="701">
        <v>0</v>
      </c>
      <c r="G193" s="702">
        <v>0</v>
      </c>
      <c r="H193" s="704">
        <v>1.6614500000000001</v>
      </c>
      <c r="I193" s="701">
        <v>27.704550000000001</v>
      </c>
      <c r="J193" s="702">
        <v>27.704550000000001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115</v>
      </c>
      <c r="C194" s="701">
        <v>1119.7773099999999</v>
      </c>
      <c r="D194" s="702">
        <v>1004.7773100000001</v>
      </c>
      <c r="E194" s="703">
        <v>9.7371940000000006</v>
      </c>
      <c r="F194" s="701">
        <v>1119.93857595801</v>
      </c>
      <c r="G194" s="702">
        <v>559.96928797900398</v>
      </c>
      <c r="H194" s="704">
        <v>4.2746399999999998</v>
      </c>
      <c r="I194" s="701">
        <v>863.38669000000004</v>
      </c>
      <c r="J194" s="702">
        <v>303.41740202099601</v>
      </c>
      <c r="K194" s="705">
        <v>0.77092325287700003</v>
      </c>
    </row>
    <row r="195" spans="1:11" ht="14.4" customHeight="1" thickBot="1" x14ac:dyDescent="0.35">
      <c r="A195" s="722" t="s">
        <v>516</v>
      </c>
      <c r="B195" s="706">
        <v>0</v>
      </c>
      <c r="C195" s="706">
        <v>-24.131019999999999</v>
      </c>
      <c r="D195" s="707">
        <v>-24.131019999999999</v>
      </c>
      <c r="E195" s="708" t="s">
        <v>341</v>
      </c>
      <c r="F195" s="706">
        <v>0</v>
      </c>
      <c r="G195" s="707">
        <v>0</v>
      </c>
      <c r="H195" s="709">
        <v>0</v>
      </c>
      <c r="I195" s="706">
        <v>0</v>
      </c>
      <c r="J195" s="707">
        <v>0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-24.131019999999999</v>
      </c>
      <c r="D196" s="702">
        <v>-24.131019999999999</v>
      </c>
      <c r="E196" s="711" t="s">
        <v>341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0.19326084879899999</v>
      </c>
      <c r="C197" s="706">
        <v>0</v>
      </c>
      <c r="D197" s="707">
        <v>-0.19326084879899999</v>
      </c>
      <c r="E197" s="713">
        <v>0</v>
      </c>
      <c r="F197" s="706">
        <v>0</v>
      </c>
      <c r="G197" s="707">
        <v>0</v>
      </c>
      <c r="H197" s="709">
        <v>0</v>
      </c>
      <c r="I197" s="706">
        <v>0</v>
      </c>
      <c r="J197" s="707">
        <v>0</v>
      </c>
      <c r="K197" s="714">
        <v>0</v>
      </c>
    </row>
    <row r="198" spans="1:11" ht="14.4" customHeight="1" thickBot="1" x14ac:dyDescent="0.35">
      <c r="A198" s="723" t="s">
        <v>519</v>
      </c>
      <c r="B198" s="701">
        <v>0.19326084879899999</v>
      </c>
      <c r="C198" s="701">
        <v>0</v>
      </c>
      <c r="D198" s="702">
        <v>-0.19326084879899999</v>
      </c>
      <c r="E198" s="703">
        <v>0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05">
        <v>0</v>
      </c>
    </row>
    <row r="199" spans="1:11" ht="14.4" customHeight="1" thickBot="1" x14ac:dyDescent="0.35">
      <c r="A199" s="722" t="s">
        <v>520</v>
      </c>
      <c r="B199" s="706">
        <v>218123</v>
      </c>
      <c r="C199" s="706">
        <v>194174.61661</v>
      </c>
      <c r="D199" s="707">
        <v>-23948.383389999999</v>
      </c>
      <c r="E199" s="713">
        <v>0.89020697776000002</v>
      </c>
      <c r="F199" s="706">
        <v>203015.20870510201</v>
      </c>
      <c r="G199" s="707">
        <v>101507.604352551</v>
      </c>
      <c r="H199" s="709">
        <v>16911.249609999999</v>
      </c>
      <c r="I199" s="706">
        <v>110480.21316</v>
      </c>
      <c r="J199" s="707">
        <v>8972.6088074487907</v>
      </c>
      <c r="K199" s="714">
        <v>0.544196732179</v>
      </c>
    </row>
    <row r="200" spans="1:11" ht="14.4" customHeight="1" thickBot="1" x14ac:dyDescent="0.35">
      <c r="A200" s="723" t="s">
        <v>521</v>
      </c>
      <c r="B200" s="701">
        <v>109618</v>
      </c>
      <c r="C200" s="701">
        <v>75036.228969999996</v>
      </c>
      <c r="D200" s="702">
        <v>-34581.771030000004</v>
      </c>
      <c r="E200" s="703">
        <v>0.684524703698</v>
      </c>
      <c r="F200" s="701">
        <v>81960.810715465297</v>
      </c>
      <c r="G200" s="702">
        <v>40980.405357732699</v>
      </c>
      <c r="H200" s="704">
        <v>7248.5200100000002</v>
      </c>
      <c r="I200" s="701">
        <v>48101.057800000002</v>
      </c>
      <c r="J200" s="702">
        <v>7120.6524422673401</v>
      </c>
      <c r="K200" s="705">
        <v>0.58687874583099997</v>
      </c>
    </row>
    <row r="201" spans="1:11" ht="14.4" customHeight="1" thickBot="1" x14ac:dyDescent="0.35">
      <c r="A201" s="723" t="s">
        <v>522</v>
      </c>
      <c r="B201" s="701">
        <v>108505</v>
      </c>
      <c r="C201" s="701">
        <v>119138.38764</v>
      </c>
      <c r="D201" s="702">
        <v>10633.387640000001</v>
      </c>
      <c r="E201" s="703">
        <v>1.097999056633</v>
      </c>
      <c r="F201" s="701">
        <v>121054.397989637</v>
      </c>
      <c r="G201" s="702">
        <v>60527.198994818602</v>
      </c>
      <c r="H201" s="704">
        <v>9662.7296000000006</v>
      </c>
      <c r="I201" s="701">
        <v>62379.155359999997</v>
      </c>
      <c r="J201" s="702">
        <v>1851.9563651814201</v>
      </c>
      <c r="K201" s="705">
        <v>0.51529854673499997</v>
      </c>
    </row>
    <row r="202" spans="1:11" ht="14.4" customHeight="1" thickBot="1" x14ac:dyDescent="0.35">
      <c r="A202" s="722" t="s">
        <v>523</v>
      </c>
      <c r="B202" s="706">
        <v>0</v>
      </c>
      <c r="C202" s="706">
        <v>4634.24593</v>
      </c>
      <c r="D202" s="707">
        <v>4634.24593</v>
      </c>
      <c r="E202" s="708" t="s">
        <v>329</v>
      </c>
      <c r="F202" s="706">
        <v>0</v>
      </c>
      <c r="G202" s="707">
        <v>0</v>
      </c>
      <c r="H202" s="709">
        <v>2795.9374200000002</v>
      </c>
      <c r="I202" s="706">
        <v>5641.6222399999997</v>
      </c>
      <c r="J202" s="707">
        <v>5641.6222399999997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4048.33358</v>
      </c>
      <c r="D203" s="702">
        <v>4048.33358</v>
      </c>
      <c r="E203" s="711" t="s">
        <v>329</v>
      </c>
      <c r="F203" s="701">
        <v>0</v>
      </c>
      <c r="G203" s="702">
        <v>0</v>
      </c>
      <c r="H203" s="704">
        <v>2256.2207800000001</v>
      </c>
      <c r="I203" s="701">
        <v>2256.2207800000001</v>
      </c>
      <c r="J203" s="702">
        <v>2256.2207800000001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585.91234999999995</v>
      </c>
      <c r="D204" s="702">
        <v>585.91234999999995</v>
      </c>
      <c r="E204" s="711" t="s">
        <v>329</v>
      </c>
      <c r="F204" s="701">
        <v>0</v>
      </c>
      <c r="G204" s="702">
        <v>0</v>
      </c>
      <c r="H204" s="704">
        <v>539.71663999999998</v>
      </c>
      <c r="I204" s="701">
        <v>3385.40146</v>
      </c>
      <c r="J204" s="702">
        <v>3385.40146</v>
      </c>
      <c r="K204" s="712" t="s">
        <v>329</v>
      </c>
    </row>
    <row r="205" spans="1:11" ht="14.4" customHeight="1" thickBot="1" x14ac:dyDescent="0.35">
      <c r="A205" s="720" t="s">
        <v>526</v>
      </c>
      <c r="B205" s="701">
        <v>242.49023294391301</v>
      </c>
      <c r="C205" s="701">
        <v>322.29136999999997</v>
      </c>
      <c r="D205" s="702">
        <v>79.801137056087001</v>
      </c>
      <c r="E205" s="703">
        <v>1.329090108443</v>
      </c>
      <c r="F205" s="701">
        <v>244.100714300562</v>
      </c>
      <c r="G205" s="702">
        <v>122.050357150281</v>
      </c>
      <c r="H205" s="704">
        <v>28.355699999999999</v>
      </c>
      <c r="I205" s="701">
        <v>138.21386000000001</v>
      </c>
      <c r="J205" s="702">
        <v>16.163502849718</v>
      </c>
      <c r="K205" s="705">
        <v>0.56621653236799996</v>
      </c>
    </row>
    <row r="206" spans="1:11" ht="14.4" customHeight="1" thickBot="1" x14ac:dyDescent="0.35">
      <c r="A206" s="721" t="s">
        <v>527</v>
      </c>
      <c r="B206" s="701">
        <v>0</v>
      </c>
      <c r="C206" s="701">
        <v>95.75</v>
      </c>
      <c r="D206" s="702">
        <v>95.75</v>
      </c>
      <c r="E206" s="711" t="s">
        <v>341</v>
      </c>
      <c r="F206" s="701">
        <v>0</v>
      </c>
      <c r="G206" s="702">
        <v>0</v>
      </c>
      <c r="H206" s="704">
        <v>0</v>
      </c>
      <c r="I206" s="701">
        <v>14.25</v>
      </c>
      <c r="J206" s="702">
        <v>14.25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95.75</v>
      </c>
      <c r="D207" s="707">
        <v>95.75</v>
      </c>
      <c r="E207" s="708" t="s">
        <v>341</v>
      </c>
      <c r="F207" s="706">
        <v>0</v>
      </c>
      <c r="G207" s="707">
        <v>0</v>
      </c>
      <c r="H207" s="709">
        <v>0</v>
      </c>
      <c r="I207" s="706">
        <v>14.25</v>
      </c>
      <c r="J207" s="707">
        <v>14.25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95.75</v>
      </c>
      <c r="D208" s="702">
        <v>95.75</v>
      </c>
      <c r="E208" s="711" t="s">
        <v>341</v>
      </c>
      <c r="F208" s="701">
        <v>0</v>
      </c>
      <c r="G208" s="702">
        <v>0</v>
      </c>
      <c r="H208" s="704">
        <v>0</v>
      </c>
      <c r="I208" s="701">
        <v>14.25</v>
      </c>
      <c r="J208" s="702">
        <v>14.25</v>
      </c>
      <c r="K208" s="712" t="s">
        <v>329</v>
      </c>
    </row>
    <row r="209" spans="1:11" ht="14.4" customHeight="1" thickBot="1" x14ac:dyDescent="0.35">
      <c r="A209" s="726" t="s">
        <v>530</v>
      </c>
      <c r="B209" s="706">
        <v>242.49023294391301</v>
      </c>
      <c r="C209" s="706">
        <v>226.54137</v>
      </c>
      <c r="D209" s="707">
        <v>-15.948862943911999</v>
      </c>
      <c r="E209" s="713">
        <v>0.93422884398100003</v>
      </c>
      <c r="F209" s="706">
        <v>244.100714300562</v>
      </c>
      <c r="G209" s="707">
        <v>122.050357150281</v>
      </c>
      <c r="H209" s="709">
        <v>28.355699999999999</v>
      </c>
      <c r="I209" s="706">
        <v>123.96386</v>
      </c>
      <c r="J209" s="707">
        <v>1.913502849718</v>
      </c>
      <c r="K209" s="714">
        <v>0.50783898914500003</v>
      </c>
    </row>
    <row r="210" spans="1:11" ht="14.4" customHeight="1" thickBot="1" x14ac:dyDescent="0.35">
      <c r="A210" s="722" t="s">
        <v>531</v>
      </c>
      <c r="B210" s="706">
        <v>0</v>
      </c>
      <c r="C210" s="706">
        <v>0.5</v>
      </c>
      <c r="D210" s="707">
        <v>0.5</v>
      </c>
      <c r="E210" s="708" t="s">
        <v>341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0.5</v>
      </c>
      <c r="D211" s="702">
        <v>0.5</v>
      </c>
      <c r="E211" s="711" t="s">
        <v>341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2" t="s">
        <v>533</v>
      </c>
      <c r="B212" s="706">
        <v>0</v>
      </c>
      <c r="C212" s="706">
        <v>19.781310000000001</v>
      </c>
      <c r="D212" s="707">
        <v>19.781310000000001</v>
      </c>
      <c r="E212" s="708" t="s">
        <v>329</v>
      </c>
      <c r="F212" s="706">
        <v>0</v>
      </c>
      <c r="G212" s="707">
        <v>0</v>
      </c>
      <c r="H212" s="709">
        <v>-9.9999999999999703E-6</v>
      </c>
      <c r="I212" s="706">
        <v>1.16E-3</v>
      </c>
      <c r="J212" s="707">
        <v>1.16E-3</v>
      </c>
      <c r="K212" s="710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4.3099999999999996E-3</v>
      </c>
      <c r="D213" s="702">
        <v>4.3099999999999996E-3</v>
      </c>
      <c r="E213" s="711" t="s">
        <v>329</v>
      </c>
      <c r="F213" s="701">
        <v>0</v>
      </c>
      <c r="G213" s="702">
        <v>0</v>
      </c>
      <c r="H213" s="704">
        <v>-9.9999999999999703E-6</v>
      </c>
      <c r="I213" s="701">
        <v>1.16E-3</v>
      </c>
      <c r="J213" s="702">
        <v>1.16E-3</v>
      </c>
      <c r="K213" s="712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19.777000000000001</v>
      </c>
      <c r="D214" s="702">
        <v>19.777000000000001</v>
      </c>
      <c r="E214" s="711" t="s">
        <v>329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" customHeight="1" thickBot="1" x14ac:dyDescent="0.35">
      <c r="A215" s="722" t="s">
        <v>536</v>
      </c>
      <c r="B215" s="706">
        <v>242.49023294391301</v>
      </c>
      <c r="C215" s="706">
        <v>206.26006000000001</v>
      </c>
      <c r="D215" s="707">
        <v>-36.230172943912002</v>
      </c>
      <c r="E215" s="713">
        <v>0.850591207307</v>
      </c>
      <c r="F215" s="706">
        <v>244.100714300562</v>
      </c>
      <c r="G215" s="707">
        <v>122.050357150281</v>
      </c>
      <c r="H215" s="709">
        <v>28.355709999999998</v>
      </c>
      <c r="I215" s="706">
        <v>123.9627</v>
      </c>
      <c r="J215" s="707">
        <v>1.9123428497179999</v>
      </c>
      <c r="K215" s="714">
        <v>0.50783423700800001</v>
      </c>
    </row>
    <row r="216" spans="1:11" ht="14.4" customHeight="1" thickBot="1" x14ac:dyDescent="0.35">
      <c r="A216" s="723" t="s">
        <v>537</v>
      </c>
      <c r="B216" s="701">
        <v>22.176187383239</v>
      </c>
      <c r="C216" s="701">
        <v>5</v>
      </c>
      <c r="D216" s="702">
        <v>-17.176187383239</v>
      </c>
      <c r="E216" s="703">
        <v>0.225467070312</v>
      </c>
      <c r="F216" s="701">
        <v>3.6494086133339998</v>
      </c>
      <c r="G216" s="702">
        <v>1.8247043066669999</v>
      </c>
      <c r="H216" s="704">
        <v>0</v>
      </c>
      <c r="I216" s="701">
        <v>0</v>
      </c>
      <c r="J216" s="702">
        <v>-1.8247043066669999</v>
      </c>
      <c r="K216" s="705">
        <v>0</v>
      </c>
    </row>
    <row r="217" spans="1:11" ht="14.4" customHeight="1" thickBot="1" x14ac:dyDescent="0.35">
      <c r="A217" s="723" t="s">
        <v>538</v>
      </c>
      <c r="B217" s="701">
        <v>0</v>
      </c>
      <c r="C217" s="701">
        <v>0.17660000000000001</v>
      </c>
      <c r="D217" s="702">
        <v>0.17660000000000001</v>
      </c>
      <c r="E217" s="711" t="s">
        <v>341</v>
      </c>
      <c r="F217" s="701">
        <v>0.28959795142599998</v>
      </c>
      <c r="G217" s="702">
        <v>0.14479897571299999</v>
      </c>
      <c r="H217" s="704">
        <v>4.0739999999999998E-2</v>
      </c>
      <c r="I217" s="701">
        <v>0.25685000000000002</v>
      </c>
      <c r="J217" s="702">
        <v>0.112051024286</v>
      </c>
      <c r="K217" s="705">
        <v>0.88691925731800003</v>
      </c>
    </row>
    <row r="218" spans="1:11" ht="14.4" customHeight="1" thickBot="1" x14ac:dyDescent="0.35">
      <c r="A218" s="723" t="s">
        <v>539</v>
      </c>
      <c r="B218" s="701">
        <v>220.31404556067301</v>
      </c>
      <c r="C218" s="701">
        <v>201.08346</v>
      </c>
      <c r="D218" s="702">
        <v>-19.230585560672999</v>
      </c>
      <c r="E218" s="703">
        <v>0.912712848099</v>
      </c>
      <c r="F218" s="701">
        <v>240.161707735802</v>
      </c>
      <c r="G218" s="702">
        <v>120.080853867901</v>
      </c>
      <c r="H218" s="704">
        <v>28.314969999999999</v>
      </c>
      <c r="I218" s="701">
        <v>123.70585</v>
      </c>
      <c r="J218" s="702">
        <v>3.6249961320990001</v>
      </c>
      <c r="K218" s="705">
        <v>0.51509398049400001</v>
      </c>
    </row>
    <row r="219" spans="1:11" ht="14.4" customHeight="1" thickBot="1" x14ac:dyDescent="0.35">
      <c r="A219" s="720" t="s">
        <v>540</v>
      </c>
      <c r="B219" s="701">
        <v>0</v>
      </c>
      <c r="C219" s="701">
        <v>8.0000000000000002E-3</v>
      </c>
      <c r="D219" s="702">
        <v>8.0000000000000002E-3</v>
      </c>
      <c r="E219" s="711" t="s">
        <v>341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" customHeight="1" thickBot="1" x14ac:dyDescent="0.35">
      <c r="A220" s="726" t="s">
        <v>541</v>
      </c>
      <c r="B220" s="706">
        <v>0</v>
      </c>
      <c r="C220" s="706">
        <v>8.0000000000000002E-3</v>
      </c>
      <c r="D220" s="707">
        <v>8.0000000000000002E-3</v>
      </c>
      <c r="E220" s="708" t="s">
        <v>341</v>
      </c>
      <c r="F220" s="706">
        <v>0</v>
      </c>
      <c r="G220" s="707">
        <v>0</v>
      </c>
      <c r="H220" s="709">
        <v>0</v>
      </c>
      <c r="I220" s="706">
        <v>0</v>
      </c>
      <c r="J220" s="707">
        <v>0</v>
      </c>
      <c r="K220" s="710" t="s">
        <v>329</v>
      </c>
    </row>
    <row r="221" spans="1:11" ht="14.4" customHeight="1" thickBot="1" x14ac:dyDescent="0.35">
      <c r="A221" s="722" t="s">
        <v>542</v>
      </c>
      <c r="B221" s="706">
        <v>0</v>
      </c>
      <c r="C221" s="706">
        <v>8.0000000000000002E-3</v>
      </c>
      <c r="D221" s="707">
        <v>8.0000000000000002E-3</v>
      </c>
      <c r="E221" s="708" t="s">
        <v>341</v>
      </c>
      <c r="F221" s="706">
        <v>0</v>
      </c>
      <c r="G221" s="707">
        <v>0</v>
      </c>
      <c r="H221" s="709">
        <v>0</v>
      </c>
      <c r="I221" s="706">
        <v>0</v>
      </c>
      <c r="J221" s="707">
        <v>0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8.0000000000000002E-3</v>
      </c>
      <c r="D222" s="702">
        <v>8.0000000000000002E-3</v>
      </c>
      <c r="E222" s="711" t="s">
        <v>341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" customHeight="1" thickBot="1" x14ac:dyDescent="0.35">
      <c r="A223" s="720" t="s">
        <v>544</v>
      </c>
      <c r="B223" s="701">
        <v>19.412509577535001</v>
      </c>
      <c r="C223" s="701">
        <v>1263.4829999999999</v>
      </c>
      <c r="D223" s="702">
        <v>1244.0704904224599</v>
      </c>
      <c r="E223" s="703">
        <v>65.086020689571995</v>
      </c>
      <c r="F223" s="701">
        <v>191.17492602956301</v>
      </c>
      <c r="G223" s="702">
        <v>95.587463014780994</v>
      </c>
      <c r="H223" s="704">
        <v>1.4430000000000001</v>
      </c>
      <c r="I223" s="701">
        <v>115.261</v>
      </c>
      <c r="J223" s="702">
        <v>19.673536985218</v>
      </c>
      <c r="K223" s="705">
        <v>0.602908563344</v>
      </c>
    </row>
    <row r="224" spans="1:11" ht="14.4" customHeight="1" thickBot="1" x14ac:dyDescent="0.35">
      <c r="A224" s="726" t="s">
        <v>545</v>
      </c>
      <c r="B224" s="706">
        <v>19.412509577535001</v>
      </c>
      <c r="C224" s="706">
        <v>1263.4829999999999</v>
      </c>
      <c r="D224" s="707">
        <v>1244.0704904224599</v>
      </c>
      <c r="E224" s="713">
        <v>65.086020689571995</v>
      </c>
      <c r="F224" s="706">
        <v>191.17492602956301</v>
      </c>
      <c r="G224" s="707">
        <v>95.587463014780994</v>
      </c>
      <c r="H224" s="709">
        <v>1.4430000000000001</v>
      </c>
      <c r="I224" s="706">
        <v>115.261</v>
      </c>
      <c r="J224" s="707">
        <v>19.673536985218</v>
      </c>
      <c r="K224" s="714">
        <v>0.602908563344</v>
      </c>
    </row>
    <row r="225" spans="1:11" ht="14.4" customHeight="1" thickBot="1" x14ac:dyDescent="0.35">
      <c r="A225" s="722" t="s">
        <v>546</v>
      </c>
      <c r="B225" s="706">
        <v>19.412509577535001</v>
      </c>
      <c r="C225" s="706">
        <v>1246.1579999999999</v>
      </c>
      <c r="D225" s="707">
        <v>1226.7454904224601</v>
      </c>
      <c r="E225" s="713">
        <v>64.193554935424999</v>
      </c>
      <c r="F225" s="706">
        <v>191.17492602956301</v>
      </c>
      <c r="G225" s="707">
        <v>95.587463014780994</v>
      </c>
      <c r="H225" s="709">
        <v>0</v>
      </c>
      <c r="I225" s="706">
        <v>106.6</v>
      </c>
      <c r="J225" s="707">
        <v>11.012536985218</v>
      </c>
      <c r="K225" s="714">
        <v>0.55760450501500003</v>
      </c>
    </row>
    <row r="226" spans="1:11" ht="14.4" customHeight="1" thickBot="1" x14ac:dyDescent="0.35">
      <c r="A226" s="723" t="s">
        <v>547</v>
      </c>
      <c r="B226" s="701">
        <v>0</v>
      </c>
      <c r="C226" s="701">
        <v>1092.173</v>
      </c>
      <c r="D226" s="702">
        <v>1092.173</v>
      </c>
      <c r="E226" s="711" t="s">
        <v>341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05">
        <v>0</v>
      </c>
    </row>
    <row r="227" spans="1:11" ht="14.4" customHeight="1" thickBot="1" x14ac:dyDescent="0.35">
      <c r="A227" s="723" t="s">
        <v>548</v>
      </c>
      <c r="B227" s="701">
        <v>19.412509577535001</v>
      </c>
      <c r="C227" s="701">
        <v>153.98500000000001</v>
      </c>
      <c r="D227" s="702">
        <v>134.572490422464</v>
      </c>
      <c r="E227" s="703">
        <v>7.9322562281269997</v>
      </c>
      <c r="F227" s="701">
        <v>191.17492602956301</v>
      </c>
      <c r="G227" s="702">
        <v>95.587463014780994</v>
      </c>
      <c r="H227" s="704">
        <v>0</v>
      </c>
      <c r="I227" s="701">
        <v>106.6</v>
      </c>
      <c r="J227" s="702">
        <v>11.012536985218</v>
      </c>
      <c r="K227" s="705">
        <v>0.55760450501500003</v>
      </c>
    </row>
    <row r="228" spans="1:11" ht="14.4" customHeight="1" thickBot="1" x14ac:dyDescent="0.35">
      <c r="A228" s="725" t="s">
        <v>549</v>
      </c>
      <c r="B228" s="701">
        <v>0</v>
      </c>
      <c r="C228" s="701">
        <v>17.324999999999999</v>
      </c>
      <c r="D228" s="702">
        <v>17.324999999999999</v>
      </c>
      <c r="E228" s="711" t="s">
        <v>329</v>
      </c>
      <c r="F228" s="701">
        <v>0</v>
      </c>
      <c r="G228" s="702">
        <v>0</v>
      </c>
      <c r="H228" s="704">
        <v>1.4430000000000001</v>
      </c>
      <c r="I228" s="701">
        <v>8.6609999999999996</v>
      </c>
      <c r="J228" s="702">
        <v>8.6609999999999996</v>
      </c>
      <c r="K228" s="712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17.324999999999999</v>
      </c>
      <c r="D229" s="702">
        <v>17.324999999999999</v>
      </c>
      <c r="E229" s="711" t="s">
        <v>329</v>
      </c>
      <c r="F229" s="701">
        <v>0</v>
      </c>
      <c r="G229" s="702">
        <v>0</v>
      </c>
      <c r="H229" s="704">
        <v>1.4430000000000001</v>
      </c>
      <c r="I229" s="701">
        <v>8.6609999999999996</v>
      </c>
      <c r="J229" s="702">
        <v>8.6609999999999996</v>
      </c>
      <c r="K229" s="712" t="s">
        <v>329</v>
      </c>
    </row>
    <row r="230" spans="1:11" ht="14.4" customHeight="1" thickBot="1" x14ac:dyDescent="0.35">
      <c r="A230" s="719" t="s">
        <v>551</v>
      </c>
      <c r="B230" s="701">
        <v>15203.532010965801</v>
      </c>
      <c r="C230" s="701">
        <v>19094.633160000001</v>
      </c>
      <c r="D230" s="702">
        <v>3891.1011490341798</v>
      </c>
      <c r="E230" s="703">
        <v>1.2559340254760001</v>
      </c>
      <c r="F230" s="701">
        <v>17254.6686358794</v>
      </c>
      <c r="G230" s="702">
        <v>8627.3343179397107</v>
      </c>
      <c r="H230" s="704">
        <v>1976.1881000000001</v>
      </c>
      <c r="I230" s="701">
        <v>10470.99425</v>
      </c>
      <c r="J230" s="702">
        <v>1843.65993206029</v>
      </c>
      <c r="K230" s="705">
        <v>0.606849918185</v>
      </c>
    </row>
    <row r="231" spans="1:11" ht="14.4" customHeight="1" thickBot="1" x14ac:dyDescent="0.35">
      <c r="A231" s="724" t="s">
        <v>552</v>
      </c>
      <c r="B231" s="706">
        <v>15203.532010965801</v>
      </c>
      <c r="C231" s="706">
        <v>19094.633160000001</v>
      </c>
      <c r="D231" s="707">
        <v>3891.1011490341798</v>
      </c>
      <c r="E231" s="713">
        <v>1.2559340254760001</v>
      </c>
      <c r="F231" s="706">
        <v>17254.6686358794</v>
      </c>
      <c r="G231" s="707">
        <v>8627.3343179397107</v>
      </c>
      <c r="H231" s="709">
        <v>1976.1881000000001</v>
      </c>
      <c r="I231" s="706">
        <v>10470.99425</v>
      </c>
      <c r="J231" s="707">
        <v>1843.65993206029</v>
      </c>
      <c r="K231" s="714">
        <v>0.606849918185</v>
      </c>
    </row>
    <row r="232" spans="1:11" ht="14.4" customHeight="1" thickBot="1" x14ac:dyDescent="0.35">
      <c r="A232" s="726" t="s">
        <v>54</v>
      </c>
      <c r="B232" s="706">
        <v>15203.532010965801</v>
      </c>
      <c r="C232" s="706">
        <v>19094.633160000001</v>
      </c>
      <c r="D232" s="707">
        <v>3891.1011490341798</v>
      </c>
      <c r="E232" s="713">
        <v>1.2559340254760001</v>
      </c>
      <c r="F232" s="706">
        <v>17254.6686358794</v>
      </c>
      <c r="G232" s="707">
        <v>8627.3343179397107</v>
      </c>
      <c r="H232" s="709">
        <v>1976.1881000000001</v>
      </c>
      <c r="I232" s="706">
        <v>10470.99425</v>
      </c>
      <c r="J232" s="707">
        <v>1843.65993206029</v>
      </c>
      <c r="K232" s="714">
        <v>0.606849918185</v>
      </c>
    </row>
    <row r="233" spans="1:11" ht="14.4" customHeight="1" thickBot="1" x14ac:dyDescent="0.35">
      <c r="A233" s="725" t="s">
        <v>553</v>
      </c>
      <c r="B233" s="701">
        <v>805.06638533630496</v>
      </c>
      <c r="C233" s="701">
        <v>637.57789000000002</v>
      </c>
      <c r="D233" s="702">
        <v>-167.48849533630499</v>
      </c>
      <c r="E233" s="703">
        <v>0.79195691388</v>
      </c>
      <c r="F233" s="701">
        <v>0</v>
      </c>
      <c r="G233" s="702">
        <v>0</v>
      </c>
      <c r="H233" s="704">
        <v>53.525869999999998</v>
      </c>
      <c r="I233" s="701">
        <v>232.74342999999999</v>
      </c>
      <c r="J233" s="702">
        <v>232.74342999999999</v>
      </c>
      <c r="K233" s="712" t="s">
        <v>341</v>
      </c>
    </row>
    <row r="234" spans="1:11" ht="14.4" customHeight="1" thickBot="1" x14ac:dyDescent="0.35">
      <c r="A234" s="723" t="s">
        <v>554</v>
      </c>
      <c r="B234" s="701">
        <v>805.06638533630496</v>
      </c>
      <c r="C234" s="701">
        <v>637.57789000000002</v>
      </c>
      <c r="D234" s="702">
        <v>-167.48849533630499</v>
      </c>
      <c r="E234" s="703">
        <v>0.79195691388</v>
      </c>
      <c r="F234" s="701">
        <v>0</v>
      </c>
      <c r="G234" s="702">
        <v>0</v>
      </c>
      <c r="H234" s="704">
        <v>53.525869999999998</v>
      </c>
      <c r="I234" s="701">
        <v>232.74342999999999</v>
      </c>
      <c r="J234" s="702">
        <v>232.74342999999999</v>
      </c>
      <c r="K234" s="712" t="s">
        <v>341</v>
      </c>
    </row>
    <row r="235" spans="1:11" ht="14.4" customHeight="1" thickBot="1" x14ac:dyDescent="0.35">
      <c r="A235" s="722" t="s">
        <v>555</v>
      </c>
      <c r="B235" s="706">
        <v>114.25799971623201</v>
      </c>
      <c r="C235" s="706">
        <v>119.16800000000001</v>
      </c>
      <c r="D235" s="707">
        <v>4.9100002837680004</v>
      </c>
      <c r="E235" s="713">
        <v>1.0429729235230001</v>
      </c>
      <c r="F235" s="706">
        <v>194.99601102272899</v>
      </c>
      <c r="G235" s="707">
        <v>97.498005511363999</v>
      </c>
      <c r="H235" s="709">
        <v>12.6</v>
      </c>
      <c r="I235" s="706">
        <v>64.155000000000001</v>
      </c>
      <c r="J235" s="707">
        <v>-33.343005511363998</v>
      </c>
      <c r="K235" s="714">
        <v>0.32900673025799998</v>
      </c>
    </row>
    <row r="236" spans="1:11" ht="14.4" customHeight="1" thickBot="1" x14ac:dyDescent="0.35">
      <c r="A236" s="723" t="s">
        <v>556</v>
      </c>
      <c r="B236" s="701">
        <v>114.25799971623201</v>
      </c>
      <c r="C236" s="701">
        <v>119.16800000000001</v>
      </c>
      <c r="D236" s="702">
        <v>4.9100002837680004</v>
      </c>
      <c r="E236" s="703">
        <v>1.0429729235230001</v>
      </c>
      <c r="F236" s="701">
        <v>194.99601102272899</v>
      </c>
      <c r="G236" s="702">
        <v>97.498005511363999</v>
      </c>
      <c r="H236" s="704">
        <v>12.6</v>
      </c>
      <c r="I236" s="701">
        <v>64.155000000000001</v>
      </c>
      <c r="J236" s="702">
        <v>-33.343005511363998</v>
      </c>
      <c r="K236" s="705">
        <v>0.32900673025799998</v>
      </c>
    </row>
    <row r="237" spans="1:11" ht="14.4" customHeight="1" thickBot="1" x14ac:dyDescent="0.35">
      <c r="A237" s="722" t="s">
        <v>557</v>
      </c>
      <c r="B237" s="706">
        <v>131.05715347203099</v>
      </c>
      <c r="C237" s="706">
        <v>123.87904</v>
      </c>
      <c r="D237" s="707">
        <v>-7.1781134720299997</v>
      </c>
      <c r="E237" s="713">
        <v>0.94522913643499995</v>
      </c>
      <c r="F237" s="706">
        <v>177.874155342455</v>
      </c>
      <c r="G237" s="707">
        <v>88.937077671227001</v>
      </c>
      <c r="H237" s="709">
        <v>15.27862</v>
      </c>
      <c r="I237" s="706">
        <v>67.356399999999994</v>
      </c>
      <c r="J237" s="707">
        <v>-21.580677671227001</v>
      </c>
      <c r="K237" s="714">
        <v>0.37867446156099999</v>
      </c>
    </row>
    <row r="238" spans="1:11" ht="14.4" customHeight="1" thickBot="1" x14ac:dyDescent="0.35">
      <c r="A238" s="723" t="s">
        <v>558</v>
      </c>
      <c r="B238" s="701">
        <v>83.402480755111</v>
      </c>
      <c r="C238" s="701">
        <v>79.180000000000007</v>
      </c>
      <c r="D238" s="702">
        <v>-4.2224807551110004</v>
      </c>
      <c r="E238" s="703">
        <v>0.94937224028699996</v>
      </c>
      <c r="F238" s="701">
        <v>122.225293844726</v>
      </c>
      <c r="G238" s="702">
        <v>61.112646922362998</v>
      </c>
      <c r="H238" s="704">
        <v>11.231999999999999</v>
      </c>
      <c r="I238" s="701">
        <v>44.531999999999996</v>
      </c>
      <c r="J238" s="702">
        <v>-16.580646922363002</v>
      </c>
      <c r="K238" s="705">
        <v>0.36434357078700003</v>
      </c>
    </row>
    <row r="239" spans="1:11" ht="14.4" customHeight="1" thickBot="1" x14ac:dyDescent="0.35">
      <c r="A239" s="723" t="s">
        <v>559</v>
      </c>
      <c r="B239" s="701">
        <v>1.5117755986949999</v>
      </c>
      <c r="C239" s="701">
        <v>1.6104000000000001</v>
      </c>
      <c r="D239" s="702">
        <v>9.8624401304000006E-2</v>
      </c>
      <c r="E239" s="703">
        <v>1.0652374607640001</v>
      </c>
      <c r="F239" s="701">
        <v>0</v>
      </c>
      <c r="G239" s="702">
        <v>0</v>
      </c>
      <c r="H239" s="704">
        <v>0.50980000000000003</v>
      </c>
      <c r="I239" s="701">
        <v>0.50980000000000003</v>
      </c>
      <c r="J239" s="702">
        <v>0.50980000000000003</v>
      </c>
      <c r="K239" s="712" t="s">
        <v>341</v>
      </c>
    </row>
    <row r="240" spans="1:11" ht="14.4" customHeight="1" thickBot="1" x14ac:dyDescent="0.35">
      <c r="A240" s="723" t="s">
        <v>560</v>
      </c>
      <c r="B240" s="701">
        <v>46.142897118222997</v>
      </c>
      <c r="C240" s="701">
        <v>43.088639999999998</v>
      </c>
      <c r="D240" s="702">
        <v>-3.0542571182230001</v>
      </c>
      <c r="E240" s="703">
        <v>0.93380872660799996</v>
      </c>
      <c r="F240" s="701">
        <v>55.648861497727999</v>
      </c>
      <c r="G240" s="702">
        <v>27.824430748864</v>
      </c>
      <c r="H240" s="704">
        <v>3.5368200000000001</v>
      </c>
      <c r="I240" s="701">
        <v>22.314599999999999</v>
      </c>
      <c r="J240" s="702">
        <v>-5.5098307488640001</v>
      </c>
      <c r="K240" s="705">
        <v>0.40098933562</v>
      </c>
    </row>
    <row r="241" spans="1:11" ht="14.4" customHeight="1" thickBot="1" x14ac:dyDescent="0.35">
      <c r="A241" s="722" t="s">
        <v>561</v>
      </c>
      <c r="B241" s="706">
        <v>986.80583140206397</v>
      </c>
      <c r="C241" s="706">
        <v>956.17855999999995</v>
      </c>
      <c r="D241" s="707">
        <v>-30.627271402064</v>
      </c>
      <c r="E241" s="713">
        <v>0.96896322414400005</v>
      </c>
      <c r="F241" s="706">
        <v>954.89758053104799</v>
      </c>
      <c r="G241" s="707">
        <v>477.448790265524</v>
      </c>
      <c r="H241" s="709">
        <v>88.715389999999999</v>
      </c>
      <c r="I241" s="706">
        <v>531.92852000000005</v>
      </c>
      <c r="J241" s="707">
        <v>54.479729734475001</v>
      </c>
      <c r="K241" s="714">
        <v>0.55705295609200001</v>
      </c>
    </row>
    <row r="242" spans="1:11" ht="14.4" customHeight="1" thickBot="1" x14ac:dyDescent="0.35">
      <c r="A242" s="723" t="s">
        <v>562</v>
      </c>
      <c r="B242" s="701">
        <v>986.80583140206397</v>
      </c>
      <c r="C242" s="701">
        <v>956.17855999999995</v>
      </c>
      <c r="D242" s="702">
        <v>-30.627271402064</v>
      </c>
      <c r="E242" s="703">
        <v>0.96896322414400005</v>
      </c>
      <c r="F242" s="701">
        <v>954.89758053104799</v>
      </c>
      <c r="G242" s="702">
        <v>477.448790265524</v>
      </c>
      <c r="H242" s="704">
        <v>88.715389999999999</v>
      </c>
      <c r="I242" s="701">
        <v>531.92852000000005</v>
      </c>
      <c r="J242" s="702">
        <v>54.479729734475001</v>
      </c>
      <c r="K242" s="705">
        <v>0.55705295609200001</v>
      </c>
    </row>
    <row r="243" spans="1:11" ht="14.4" customHeight="1" thickBot="1" x14ac:dyDescent="0.35">
      <c r="A243" s="722" t="s">
        <v>563</v>
      </c>
      <c r="B243" s="706">
        <v>0</v>
      </c>
      <c r="C243" s="706">
        <v>4.7249999999999996</v>
      </c>
      <c r="D243" s="707">
        <v>4.7249999999999996</v>
      </c>
      <c r="E243" s="708" t="s">
        <v>341</v>
      </c>
      <c r="F243" s="706">
        <v>0</v>
      </c>
      <c r="G243" s="707">
        <v>0</v>
      </c>
      <c r="H243" s="709">
        <v>0.86399999999999999</v>
      </c>
      <c r="I243" s="706">
        <v>3.0720000000000001</v>
      </c>
      <c r="J243" s="707">
        <v>3.0720000000000001</v>
      </c>
      <c r="K243" s="710" t="s">
        <v>341</v>
      </c>
    </row>
    <row r="244" spans="1:11" ht="14.4" customHeight="1" thickBot="1" x14ac:dyDescent="0.35">
      <c r="A244" s="723" t="s">
        <v>564</v>
      </c>
      <c r="B244" s="701">
        <v>0</v>
      </c>
      <c r="C244" s="701">
        <v>4.7249999999999996</v>
      </c>
      <c r="D244" s="702">
        <v>4.7249999999999996</v>
      </c>
      <c r="E244" s="711" t="s">
        <v>341</v>
      </c>
      <c r="F244" s="701">
        <v>0</v>
      </c>
      <c r="G244" s="702">
        <v>0</v>
      </c>
      <c r="H244" s="704">
        <v>0.86399999999999999</v>
      </c>
      <c r="I244" s="701">
        <v>3.0720000000000001</v>
      </c>
      <c r="J244" s="702">
        <v>3.0720000000000001</v>
      </c>
      <c r="K244" s="712" t="s">
        <v>341</v>
      </c>
    </row>
    <row r="245" spans="1:11" ht="14.4" customHeight="1" thickBot="1" x14ac:dyDescent="0.35">
      <c r="A245" s="722" t="s">
        <v>565</v>
      </c>
      <c r="B245" s="706">
        <v>1082.06555226464</v>
      </c>
      <c r="C245" s="706">
        <v>1109.67707</v>
      </c>
      <c r="D245" s="707">
        <v>27.611517735363002</v>
      </c>
      <c r="E245" s="713">
        <v>1.0255174168300001</v>
      </c>
      <c r="F245" s="706">
        <v>1338.8960660744499</v>
      </c>
      <c r="G245" s="707">
        <v>669.44803303722301</v>
      </c>
      <c r="H245" s="709">
        <v>178.89581999999999</v>
      </c>
      <c r="I245" s="706">
        <v>589.65689999999995</v>
      </c>
      <c r="J245" s="707">
        <v>-79.791133037223005</v>
      </c>
      <c r="K245" s="714">
        <v>0.44040528233699999</v>
      </c>
    </row>
    <row r="246" spans="1:11" ht="14.4" customHeight="1" thickBot="1" x14ac:dyDescent="0.35">
      <c r="A246" s="723" t="s">
        <v>566</v>
      </c>
      <c r="B246" s="701">
        <v>1082.06555226464</v>
      </c>
      <c r="C246" s="701">
        <v>1109.67707</v>
      </c>
      <c r="D246" s="702">
        <v>27.611517735363002</v>
      </c>
      <c r="E246" s="703">
        <v>1.0255174168300001</v>
      </c>
      <c r="F246" s="701">
        <v>1338.8960660744499</v>
      </c>
      <c r="G246" s="702">
        <v>669.44803303722301</v>
      </c>
      <c r="H246" s="704">
        <v>178.89581999999999</v>
      </c>
      <c r="I246" s="701">
        <v>589.65689999999995</v>
      </c>
      <c r="J246" s="702">
        <v>-79.791133037223005</v>
      </c>
      <c r="K246" s="705">
        <v>0.44040528233699999</v>
      </c>
    </row>
    <row r="247" spans="1:11" ht="14.4" customHeight="1" thickBot="1" x14ac:dyDescent="0.35">
      <c r="A247" s="722" t="s">
        <v>567</v>
      </c>
      <c r="B247" s="706">
        <v>0</v>
      </c>
      <c r="C247" s="706">
        <v>2049.9247099999998</v>
      </c>
      <c r="D247" s="707">
        <v>2049.9247099999998</v>
      </c>
      <c r="E247" s="708" t="s">
        <v>341</v>
      </c>
      <c r="F247" s="706">
        <v>0</v>
      </c>
      <c r="G247" s="707">
        <v>0</v>
      </c>
      <c r="H247" s="709">
        <v>220.83717999999999</v>
      </c>
      <c r="I247" s="706">
        <v>1206.47515</v>
      </c>
      <c r="J247" s="707">
        <v>1206.47515</v>
      </c>
      <c r="K247" s="710" t="s">
        <v>341</v>
      </c>
    </row>
    <row r="248" spans="1:11" ht="14.4" customHeight="1" thickBot="1" x14ac:dyDescent="0.35">
      <c r="A248" s="723" t="s">
        <v>568</v>
      </c>
      <c r="B248" s="701">
        <v>0</v>
      </c>
      <c r="C248" s="701">
        <v>2049.9247099999998</v>
      </c>
      <c r="D248" s="702">
        <v>2049.9247099999998</v>
      </c>
      <c r="E248" s="711" t="s">
        <v>341</v>
      </c>
      <c r="F248" s="701">
        <v>0</v>
      </c>
      <c r="G248" s="702">
        <v>0</v>
      </c>
      <c r="H248" s="704">
        <v>220.83717999999999</v>
      </c>
      <c r="I248" s="701">
        <v>1206.47515</v>
      </c>
      <c r="J248" s="702">
        <v>1206.47515</v>
      </c>
      <c r="K248" s="712" t="s">
        <v>341</v>
      </c>
    </row>
    <row r="249" spans="1:11" ht="14.4" customHeight="1" thickBot="1" x14ac:dyDescent="0.35">
      <c r="A249" s="722" t="s">
        <v>569</v>
      </c>
      <c r="B249" s="706">
        <v>12084.2790887746</v>
      </c>
      <c r="C249" s="706">
        <v>14093.50289</v>
      </c>
      <c r="D249" s="707">
        <v>2009.22380122544</v>
      </c>
      <c r="E249" s="713">
        <v>1.1662675767799999</v>
      </c>
      <c r="F249" s="706">
        <v>14588.004822908801</v>
      </c>
      <c r="G249" s="707">
        <v>7294.0024114543803</v>
      </c>
      <c r="H249" s="709">
        <v>1405.4712199999999</v>
      </c>
      <c r="I249" s="706">
        <v>7775.6068500000001</v>
      </c>
      <c r="J249" s="707">
        <v>481.60443854562402</v>
      </c>
      <c r="K249" s="714">
        <v>0.53301372904599997</v>
      </c>
    </row>
    <row r="250" spans="1:11" ht="14.4" customHeight="1" thickBot="1" x14ac:dyDescent="0.35">
      <c r="A250" s="723" t="s">
        <v>570</v>
      </c>
      <c r="B250" s="701">
        <v>12084.2790887746</v>
      </c>
      <c r="C250" s="701">
        <v>14093.50289</v>
      </c>
      <c r="D250" s="702">
        <v>2009.22380122544</v>
      </c>
      <c r="E250" s="703">
        <v>1.1662675767799999</v>
      </c>
      <c r="F250" s="701">
        <v>14588.004822908801</v>
      </c>
      <c r="G250" s="702">
        <v>7294.0024114543803</v>
      </c>
      <c r="H250" s="704">
        <v>1405.4712199999999</v>
      </c>
      <c r="I250" s="701">
        <v>7775.6068500000001</v>
      </c>
      <c r="J250" s="702">
        <v>481.60443854562402</v>
      </c>
      <c r="K250" s="705">
        <v>0.53301372904599997</v>
      </c>
    </row>
    <row r="251" spans="1:11" ht="14.4" customHeight="1" thickBot="1" x14ac:dyDescent="0.35">
      <c r="A251" s="719" t="s">
        <v>571</v>
      </c>
      <c r="B251" s="701">
        <v>0</v>
      </c>
      <c r="C251" s="701">
        <v>1.63591</v>
      </c>
      <c r="D251" s="702">
        <v>1.63591</v>
      </c>
      <c r="E251" s="711" t="s">
        <v>341</v>
      </c>
      <c r="F251" s="701">
        <v>0</v>
      </c>
      <c r="G251" s="702">
        <v>0</v>
      </c>
      <c r="H251" s="704">
        <v>0.35564000000000001</v>
      </c>
      <c r="I251" s="701">
        <v>14.95125</v>
      </c>
      <c r="J251" s="702">
        <v>14.95125</v>
      </c>
      <c r="K251" s="712" t="s">
        <v>329</v>
      </c>
    </row>
    <row r="252" spans="1:11" ht="14.4" customHeight="1" thickBot="1" x14ac:dyDescent="0.35">
      <c r="A252" s="724" t="s">
        <v>572</v>
      </c>
      <c r="B252" s="706">
        <v>0</v>
      </c>
      <c r="C252" s="706">
        <v>1.63591</v>
      </c>
      <c r="D252" s="707">
        <v>1.63591</v>
      </c>
      <c r="E252" s="708" t="s">
        <v>341</v>
      </c>
      <c r="F252" s="706">
        <v>0</v>
      </c>
      <c r="G252" s="707">
        <v>0</v>
      </c>
      <c r="H252" s="709">
        <v>0.35564000000000001</v>
      </c>
      <c r="I252" s="706">
        <v>14.95125</v>
      </c>
      <c r="J252" s="707">
        <v>14.95125</v>
      </c>
      <c r="K252" s="710" t="s">
        <v>329</v>
      </c>
    </row>
    <row r="253" spans="1:11" ht="14.4" customHeight="1" thickBot="1" x14ac:dyDescent="0.35">
      <c r="A253" s="726" t="s">
        <v>573</v>
      </c>
      <c r="B253" s="706">
        <v>0</v>
      </c>
      <c r="C253" s="706">
        <v>1.63591</v>
      </c>
      <c r="D253" s="707">
        <v>1.63591</v>
      </c>
      <c r="E253" s="708" t="s">
        <v>341</v>
      </c>
      <c r="F253" s="706">
        <v>0</v>
      </c>
      <c r="G253" s="707">
        <v>0</v>
      </c>
      <c r="H253" s="709">
        <v>0.35564000000000001</v>
      </c>
      <c r="I253" s="706">
        <v>14.95125</v>
      </c>
      <c r="J253" s="707">
        <v>14.95125</v>
      </c>
      <c r="K253" s="710" t="s">
        <v>329</v>
      </c>
    </row>
    <row r="254" spans="1:11" ht="14.4" customHeight="1" thickBot="1" x14ac:dyDescent="0.35">
      <c r="A254" s="722" t="s">
        <v>574</v>
      </c>
      <c r="B254" s="706">
        <v>0</v>
      </c>
      <c r="C254" s="706">
        <v>1.63591</v>
      </c>
      <c r="D254" s="707">
        <v>1.63591</v>
      </c>
      <c r="E254" s="708" t="s">
        <v>341</v>
      </c>
      <c r="F254" s="706">
        <v>0</v>
      </c>
      <c r="G254" s="707">
        <v>0</v>
      </c>
      <c r="H254" s="709">
        <v>0.35564000000000001</v>
      </c>
      <c r="I254" s="706">
        <v>14.95125</v>
      </c>
      <c r="J254" s="707">
        <v>14.95125</v>
      </c>
      <c r="K254" s="710" t="s">
        <v>341</v>
      </c>
    </row>
    <row r="255" spans="1:11" ht="14.4" customHeight="1" thickBot="1" x14ac:dyDescent="0.35">
      <c r="A255" s="723" t="s">
        <v>575</v>
      </c>
      <c r="B255" s="701">
        <v>0</v>
      </c>
      <c r="C255" s="701">
        <v>0.77790999999999999</v>
      </c>
      <c r="D255" s="702">
        <v>0.77790999999999999</v>
      </c>
      <c r="E255" s="711" t="s">
        <v>341</v>
      </c>
      <c r="F255" s="701">
        <v>0</v>
      </c>
      <c r="G255" s="702">
        <v>0</v>
      </c>
      <c r="H255" s="704">
        <v>0.35564000000000001</v>
      </c>
      <c r="I255" s="701">
        <v>14.95125</v>
      </c>
      <c r="J255" s="702">
        <v>14.95125</v>
      </c>
      <c r="K255" s="712" t="s">
        <v>341</v>
      </c>
    </row>
    <row r="256" spans="1:11" ht="14.4" customHeight="1" thickBot="1" x14ac:dyDescent="0.35">
      <c r="A256" s="723" t="s">
        <v>576</v>
      </c>
      <c r="B256" s="701">
        <v>0</v>
      </c>
      <c r="C256" s="701">
        <v>0.85799999999999998</v>
      </c>
      <c r="D256" s="702">
        <v>0.85799999999999998</v>
      </c>
      <c r="E256" s="711" t="s">
        <v>341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05">
        <v>0</v>
      </c>
    </row>
    <row r="257" spans="1:11" ht="14.4" customHeight="1" thickBot="1" x14ac:dyDescent="0.35">
      <c r="A257" s="727"/>
      <c r="B257" s="701">
        <v>16207.1626441852</v>
      </c>
      <c r="C257" s="701">
        <v>-7357.6315299999596</v>
      </c>
      <c r="D257" s="702">
        <v>-23564.794174185201</v>
      </c>
      <c r="E257" s="703">
        <v>-0.45397406637600002</v>
      </c>
      <c r="F257" s="701">
        <v>-5494.7148197488004</v>
      </c>
      <c r="G257" s="702">
        <v>-2747.3574098744002</v>
      </c>
      <c r="H257" s="704">
        <v>765.366189999997</v>
      </c>
      <c r="I257" s="701">
        <v>7841.5184099998596</v>
      </c>
      <c r="J257" s="702">
        <v>10588.8758198743</v>
      </c>
      <c r="K257" s="705">
        <v>-1.427101982038</v>
      </c>
    </row>
    <row r="258" spans="1:11" ht="14.4" customHeight="1" thickBot="1" x14ac:dyDescent="0.35">
      <c r="A258" s="728" t="s">
        <v>66</v>
      </c>
      <c r="B258" s="715">
        <v>16207.1626441852</v>
      </c>
      <c r="C258" s="715">
        <v>-7357.6315299999596</v>
      </c>
      <c r="D258" s="716">
        <v>-23564.794174185201</v>
      </c>
      <c r="E258" s="717" t="s">
        <v>341</v>
      </c>
      <c r="F258" s="715">
        <v>-5494.7148197488004</v>
      </c>
      <c r="G258" s="716">
        <v>-2747.3574098744002</v>
      </c>
      <c r="H258" s="715">
        <v>765.366189999997</v>
      </c>
      <c r="I258" s="715">
        <v>7841.5184099998596</v>
      </c>
      <c r="J258" s="716">
        <v>10588.8758198743</v>
      </c>
      <c r="K258" s="718">
        <v>-1.427101982038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" customHeight="1" x14ac:dyDescent="0.3">
      <c r="A6" s="729" t="s">
        <v>577</v>
      </c>
      <c r="B6" s="730" t="s">
        <v>580</v>
      </c>
      <c r="C6" s="731">
        <v>8097.4930999999997</v>
      </c>
      <c r="D6" s="731">
        <v>7493.7270099999951</v>
      </c>
      <c r="E6" s="731"/>
      <c r="F6" s="731">
        <v>7063.0388400000002</v>
      </c>
      <c r="G6" s="731">
        <v>6989.8566093749987</v>
      </c>
      <c r="H6" s="731">
        <v>73.182230625001466</v>
      </c>
      <c r="I6" s="732">
        <v>1.0104697756641885</v>
      </c>
      <c r="J6" s="733" t="s">
        <v>1</v>
      </c>
    </row>
    <row r="7" spans="1:10" ht="14.4" customHeight="1" x14ac:dyDescent="0.3">
      <c r="A7" s="729" t="s">
        <v>577</v>
      </c>
      <c r="B7" s="730" t="s">
        <v>581</v>
      </c>
      <c r="C7" s="731">
        <v>501.80842999999999</v>
      </c>
      <c r="D7" s="731">
        <v>497.76294000000007</v>
      </c>
      <c r="E7" s="731"/>
      <c r="F7" s="731">
        <v>328.16315000000003</v>
      </c>
      <c r="G7" s="731">
        <v>449.99999267578124</v>
      </c>
      <c r="H7" s="731">
        <v>-121.83684267578121</v>
      </c>
      <c r="I7" s="732">
        <v>0.72925145631377164</v>
      </c>
      <c r="J7" s="733" t="s">
        <v>1</v>
      </c>
    </row>
    <row r="8" spans="1:10" ht="14.4" customHeight="1" x14ac:dyDescent="0.3">
      <c r="A8" s="729" t="s">
        <v>577</v>
      </c>
      <c r="B8" s="730" t="s">
        <v>582</v>
      </c>
      <c r="C8" s="731">
        <v>248.14977000000005</v>
      </c>
      <c r="D8" s="731">
        <v>204.93079000000003</v>
      </c>
      <c r="E8" s="731"/>
      <c r="F8" s="731">
        <v>154.95693999999997</v>
      </c>
      <c r="G8" s="731">
        <v>180</v>
      </c>
      <c r="H8" s="731">
        <v>-25.043060000000025</v>
      </c>
      <c r="I8" s="732">
        <v>0.86087188888888877</v>
      </c>
      <c r="J8" s="733" t="s">
        <v>1</v>
      </c>
    </row>
    <row r="9" spans="1:10" ht="14.4" customHeight="1" x14ac:dyDescent="0.3">
      <c r="A9" s="729" t="s">
        <v>577</v>
      </c>
      <c r="B9" s="730" t="s">
        <v>583</v>
      </c>
      <c r="C9" s="731">
        <v>0</v>
      </c>
      <c r="D9" s="731">
        <v>4.2261999999999995</v>
      </c>
      <c r="E9" s="731"/>
      <c r="F9" s="731">
        <v>0</v>
      </c>
      <c r="G9" s="731">
        <v>2.4999999084472662</v>
      </c>
      <c r="H9" s="731">
        <v>-2.4999999084472662</v>
      </c>
      <c r="I9" s="732">
        <v>0</v>
      </c>
      <c r="J9" s="733" t="s">
        <v>1</v>
      </c>
    </row>
    <row r="10" spans="1:10" ht="14.4" customHeight="1" x14ac:dyDescent="0.3">
      <c r="A10" s="729" t="s">
        <v>577</v>
      </c>
      <c r="B10" s="730" t="s">
        <v>584</v>
      </c>
      <c r="C10" s="731">
        <v>786.94613000000015</v>
      </c>
      <c r="D10" s="731">
        <v>1410.5984100000001</v>
      </c>
      <c r="E10" s="731"/>
      <c r="F10" s="731">
        <v>1606.0323000000019</v>
      </c>
      <c r="G10" s="731">
        <v>1385</v>
      </c>
      <c r="H10" s="731">
        <v>221.0323000000019</v>
      </c>
      <c r="I10" s="732">
        <v>1.1595901083032505</v>
      </c>
      <c r="J10" s="733" t="s">
        <v>1</v>
      </c>
    </row>
    <row r="11" spans="1:10" ht="14.4" customHeight="1" x14ac:dyDescent="0.3">
      <c r="A11" s="729" t="s">
        <v>577</v>
      </c>
      <c r="B11" s="730" t="s">
        <v>585</v>
      </c>
      <c r="C11" s="731">
        <v>58.257509999999996</v>
      </c>
      <c r="D11" s="731">
        <v>53.325850000000003</v>
      </c>
      <c r="E11" s="731"/>
      <c r="F11" s="731">
        <v>0</v>
      </c>
      <c r="G11" s="731">
        <v>42.5</v>
      </c>
      <c r="H11" s="731">
        <v>-42.5</v>
      </c>
      <c r="I11" s="732">
        <v>0</v>
      </c>
      <c r="J11" s="733" t="s">
        <v>1</v>
      </c>
    </row>
    <row r="12" spans="1:10" ht="14.4" customHeight="1" x14ac:dyDescent="0.3">
      <c r="A12" s="729" t="s">
        <v>577</v>
      </c>
      <c r="B12" s="730" t="s">
        <v>586</v>
      </c>
      <c r="C12" s="731">
        <v>784.54840000000036</v>
      </c>
      <c r="D12" s="731">
        <v>959.53417999999965</v>
      </c>
      <c r="E12" s="731"/>
      <c r="F12" s="731">
        <v>1117.4477300000001</v>
      </c>
      <c r="G12" s="731">
        <v>872.5</v>
      </c>
      <c r="H12" s="731">
        <v>244.94773000000009</v>
      </c>
      <c r="I12" s="732">
        <v>1.2807423839541547</v>
      </c>
      <c r="J12" s="733" t="s">
        <v>1</v>
      </c>
    </row>
    <row r="13" spans="1:10" ht="14.4" customHeight="1" x14ac:dyDescent="0.3">
      <c r="A13" s="729" t="s">
        <v>577</v>
      </c>
      <c r="B13" s="730" t="s">
        <v>587</v>
      </c>
      <c r="C13" s="731">
        <v>1639.1109300000005</v>
      </c>
      <c r="D13" s="731">
        <v>943.30407000000002</v>
      </c>
      <c r="E13" s="731"/>
      <c r="F13" s="731">
        <v>369.10757000000001</v>
      </c>
      <c r="G13" s="731">
        <v>792.5</v>
      </c>
      <c r="H13" s="731">
        <v>-423.39242999999999</v>
      </c>
      <c r="I13" s="732">
        <v>0.46575087697160883</v>
      </c>
      <c r="J13" s="733" t="s">
        <v>1</v>
      </c>
    </row>
    <row r="14" spans="1:10" ht="14.4" customHeight="1" x14ac:dyDescent="0.3">
      <c r="A14" s="729" t="s">
        <v>577</v>
      </c>
      <c r="B14" s="730" t="s">
        <v>588</v>
      </c>
      <c r="C14" s="731">
        <v>311.13511999999986</v>
      </c>
      <c r="D14" s="731">
        <v>295.81063999999992</v>
      </c>
      <c r="E14" s="731"/>
      <c r="F14" s="731">
        <v>334.23131000000001</v>
      </c>
      <c r="G14" s="731">
        <v>300.0000048828125</v>
      </c>
      <c r="H14" s="731">
        <v>34.231305117187503</v>
      </c>
      <c r="I14" s="732">
        <v>1.1141043485334579</v>
      </c>
      <c r="J14" s="733" t="s">
        <v>1</v>
      </c>
    </row>
    <row r="15" spans="1:10" ht="14.4" customHeight="1" x14ac:dyDescent="0.3">
      <c r="A15" s="729" t="s">
        <v>577</v>
      </c>
      <c r="B15" s="730" t="s">
        <v>589</v>
      </c>
      <c r="C15" s="731">
        <v>12427.449389999998</v>
      </c>
      <c r="D15" s="731">
        <v>11863.220089999993</v>
      </c>
      <c r="E15" s="731"/>
      <c r="F15" s="731">
        <v>10972.977840000001</v>
      </c>
      <c r="G15" s="731">
        <v>11014.85660684204</v>
      </c>
      <c r="H15" s="731">
        <v>-41.878766842039113</v>
      </c>
      <c r="I15" s="732">
        <v>0.99619797439614188</v>
      </c>
      <c r="J15" s="733" t="s">
        <v>590</v>
      </c>
    </row>
    <row r="17" spans="1:10" ht="14.4" customHeight="1" x14ac:dyDescent="0.3">
      <c r="A17" s="729" t="s">
        <v>577</v>
      </c>
      <c r="B17" s="730" t="s">
        <v>578</v>
      </c>
      <c r="C17" s="731" t="s">
        <v>579</v>
      </c>
      <c r="D17" s="731" t="s">
        <v>579</v>
      </c>
      <c r="E17" s="731"/>
      <c r="F17" s="731" t="s">
        <v>579</v>
      </c>
      <c r="G17" s="731" t="s">
        <v>579</v>
      </c>
      <c r="H17" s="731" t="s">
        <v>579</v>
      </c>
      <c r="I17" s="732" t="s">
        <v>579</v>
      </c>
      <c r="J17" s="733" t="s">
        <v>73</v>
      </c>
    </row>
    <row r="18" spans="1:10" ht="14.4" customHeight="1" x14ac:dyDescent="0.3">
      <c r="A18" s="729" t="s">
        <v>591</v>
      </c>
      <c r="B18" s="730" t="s">
        <v>592</v>
      </c>
      <c r="C18" s="731" t="s">
        <v>579</v>
      </c>
      <c r="D18" s="731" t="s">
        <v>579</v>
      </c>
      <c r="E18" s="731"/>
      <c r="F18" s="731" t="s">
        <v>579</v>
      </c>
      <c r="G18" s="731" t="s">
        <v>579</v>
      </c>
      <c r="H18" s="731" t="s">
        <v>579</v>
      </c>
      <c r="I18" s="732" t="s">
        <v>579</v>
      </c>
      <c r="J18" s="733" t="s">
        <v>0</v>
      </c>
    </row>
    <row r="19" spans="1:10" ht="14.4" customHeight="1" x14ac:dyDescent="0.3">
      <c r="A19" s="729" t="s">
        <v>591</v>
      </c>
      <c r="B19" s="730" t="s">
        <v>580</v>
      </c>
      <c r="C19" s="731">
        <v>15.531710000000002</v>
      </c>
      <c r="D19" s="731">
        <v>14.027329999999999</v>
      </c>
      <c r="E19" s="731"/>
      <c r="F19" s="731">
        <v>29.071639999999999</v>
      </c>
      <c r="G19" s="731">
        <v>131</v>
      </c>
      <c r="H19" s="731">
        <v>-101.92836</v>
      </c>
      <c r="I19" s="732">
        <v>0.22192091603053435</v>
      </c>
      <c r="J19" s="733" t="s">
        <v>1</v>
      </c>
    </row>
    <row r="20" spans="1:10" ht="14.4" customHeight="1" x14ac:dyDescent="0.3">
      <c r="A20" s="729" t="s">
        <v>591</v>
      </c>
      <c r="B20" s="730" t="s">
        <v>583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579</v>
      </c>
      <c r="J20" s="733" t="s">
        <v>1</v>
      </c>
    </row>
    <row r="21" spans="1:10" ht="14.4" customHeight="1" x14ac:dyDescent="0.3">
      <c r="A21" s="729" t="s">
        <v>591</v>
      </c>
      <c r="B21" s="730" t="s">
        <v>584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579</v>
      </c>
      <c r="J21" s="733" t="s">
        <v>1</v>
      </c>
    </row>
    <row r="22" spans="1:10" ht="14.4" customHeight="1" x14ac:dyDescent="0.3">
      <c r="A22" s="729" t="s">
        <v>591</v>
      </c>
      <c r="B22" s="730" t="s">
        <v>593</v>
      </c>
      <c r="C22" s="731">
        <v>15.531710000000002</v>
      </c>
      <c r="D22" s="731">
        <v>14.027329999999999</v>
      </c>
      <c r="E22" s="731"/>
      <c r="F22" s="731">
        <v>29.071639999999999</v>
      </c>
      <c r="G22" s="731">
        <v>131</v>
      </c>
      <c r="H22" s="731">
        <v>-101.92836</v>
      </c>
      <c r="I22" s="732">
        <v>0.22192091603053435</v>
      </c>
      <c r="J22" s="733" t="s">
        <v>594</v>
      </c>
    </row>
    <row r="23" spans="1:10" ht="14.4" customHeight="1" x14ac:dyDescent="0.3">
      <c r="A23" s="729" t="s">
        <v>579</v>
      </c>
      <c r="B23" s="730" t="s">
        <v>579</v>
      </c>
      <c r="C23" s="731" t="s">
        <v>579</v>
      </c>
      <c r="D23" s="731" t="s">
        <v>579</v>
      </c>
      <c r="E23" s="731"/>
      <c r="F23" s="731" t="s">
        <v>579</v>
      </c>
      <c r="G23" s="731" t="s">
        <v>579</v>
      </c>
      <c r="H23" s="731" t="s">
        <v>579</v>
      </c>
      <c r="I23" s="732" t="s">
        <v>579</v>
      </c>
      <c r="J23" s="733" t="s">
        <v>595</v>
      </c>
    </row>
    <row r="24" spans="1:10" ht="14.4" customHeight="1" x14ac:dyDescent="0.3">
      <c r="A24" s="729" t="s">
        <v>596</v>
      </c>
      <c r="B24" s="730" t="s">
        <v>597</v>
      </c>
      <c r="C24" s="731" t="s">
        <v>579</v>
      </c>
      <c r="D24" s="731" t="s">
        <v>579</v>
      </c>
      <c r="E24" s="731"/>
      <c r="F24" s="731" t="s">
        <v>579</v>
      </c>
      <c r="G24" s="731" t="s">
        <v>579</v>
      </c>
      <c r="H24" s="731" t="s">
        <v>579</v>
      </c>
      <c r="I24" s="732" t="s">
        <v>579</v>
      </c>
      <c r="J24" s="733" t="s">
        <v>0</v>
      </c>
    </row>
    <row r="25" spans="1:10" ht="14.4" customHeight="1" x14ac:dyDescent="0.3">
      <c r="A25" s="729" t="s">
        <v>596</v>
      </c>
      <c r="B25" s="730" t="s">
        <v>580</v>
      </c>
      <c r="C25" s="731">
        <v>4239.3151300000009</v>
      </c>
      <c r="D25" s="731">
        <v>3698.513159999995</v>
      </c>
      <c r="E25" s="731"/>
      <c r="F25" s="731">
        <v>3464.2771300000004</v>
      </c>
      <c r="G25" s="731">
        <v>3130</v>
      </c>
      <c r="H25" s="731">
        <v>334.2771300000004</v>
      </c>
      <c r="I25" s="732">
        <v>1.1067978051118212</v>
      </c>
      <c r="J25" s="733" t="s">
        <v>1</v>
      </c>
    </row>
    <row r="26" spans="1:10" ht="14.4" customHeight="1" x14ac:dyDescent="0.3">
      <c r="A26" s="729" t="s">
        <v>596</v>
      </c>
      <c r="B26" s="730" t="s">
        <v>581</v>
      </c>
      <c r="C26" s="731">
        <v>501.80842999999999</v>
      </c>
      <c r="D26" s="731">
        <v>497.76294000000007</v>
      </c>
      <c r="E26" s="731"/>
      <c r="F26" s="731">
        <v>328.16315000000003</v>
      </c>
      <c r="G26" s="731">
        <v>448</v>
      </c>
      <c r="H26" s="731">
        <v>-119.83684999999997</v>
      </c>
      <c r="I26" s="732">
        <v>0.73250703125000005</v>
      </c>
      <c r="J26" s="733" t="s">
        <v>1</v>
      </c>
    </row>
    <row r="27" spans="1:10" ht="14.4" customHeight="1" x14ac:dyDescent="0.3">
      <c r="A27" s="729" t="s">
        <v>596</v>
      </c>
      <c r="B27" s="730" t="s">
        <v>582</v>
      </c>
      <c r="C27" s="731">
        <v>248.14977000000005</v>
      </c>
      <c r="D27" s="731">
        <v>204.93079000000003</v>
      </c>
      <c r="E27" s="731"/>
      <c r="F27" s="731">
        <v>154.95693999999997</v>
      </c>
      <c r="G27" s="731">
        <v>180</v>
      </c>
      <c r="H27" s="731">
        <v>-25.043060000000025</v>
      </c>
      <c r="I27" s="732">
        <v>0.86087188888888877</v>
      </c>
      <c r="J27" s="733" t="s">
        <v>1</v>
      </c>
    </row>
    <row r="28" spans="1:10" ht="14.4" customHeight="1" x14ac:dyDescent="0.3">
      <c r="A28" s="729" t="s">
        <v>596</v>
      </c>
      <c r="B28" s="730" t="s">
        <v>583</v>
      </c>
      <c r="C28" s="731">
        <v>0</v>
      </c>
      <c r="D28" s="731">
        <v>4.2261999999999995</v>
      </c>
      <c r="E28" s="731"/>
      <c r="F28" s="731">
        <v>0</v>
      </c>
      <c r="G28" s="731">
        <v>0</v>
      </c>
      <c r="H28" s="731">
        <v>0</v>
      </c>
      <c r="I28" s="732" t="s">
        <v>579</v>
      </c>
      <c r="J28" s="733" t="s">
        <v>1</v>
      </c>
    </row>
    <row r="29" spans="1:10" ht="14.4" customHeight="1" x14ac:dyDescent="0.3">
      <c r="A29" s="729" t="s">
        <v>596</v>
      </c>
      <c r="B29" s="730" t="s">
        <v>584</v>
      </c>
      <c r="C29" s="731">
        <v>786.94613000000015</v>
      </c>
      <c r="D29" s="731">
        <v>1410.5984100000001</v>
      </c>
      <c r="E29" s="731"/>
      <c r="F29" s="731">
        <v>1606.0323000000019</v>
      </c>
      <c r="G29" s="731">
        <v>1385</v>
      </c>
      <c r="H29" s="731">
        <v>221.0323000000019</v>
      </c>
      <c r="I29" s="732">
        <v>1.1595901083032505</v>
      </c>
      <c r="J29" s="733" t="s">
        <v>1</v>
      </c>
    </row>
    <row r="30" spans="1:10" ht="14.4" customHeight="1" x14ac:dyDescent="0.3">
      <c r="A30" s="729" t="s">
        <v>596</v>
      </c>
      <c r="B30" s="730" t="s">
        <v>585</v>
      </c>
      <c r="C30" s="731">
        <v>58.257509999999996</v>
      </c>
      <c r="D30" s="731">
        <v>53.325850000000003</v>
      </c>
      <c r="E30" s="731"/>
      <c r="F30" s="731">
        <v>0</v>
      </c>
      <c r="G30" s="731">
        <v>43</v>
      </c>
      <c r="H30" s="731">
        <v>-43</v>
      </c>
      <c r="I30" s="732">
        <v>0</v>
      </c>
      <c r="J30" s="733" t="s">
        <v>1</v>
      </c>
    </row>
    <row r="31" spans="1:10" ht="14.4" customHeight="1" x14ac:dyDescent="0.3">
      <c r="A31" s="729" t="s">
        <v>596</v>
      </c>
      <c r="B31" s="730" t="s">
        <v>586</v>
      </c>
      <c r="C31" s="731">
        <v>784.54840000000036</v>
      </c>
      <c r="D31" s="731">
        <v>959.53417999999965</v>
      </c>
      <c r="E31" s="731"/>
      <c r="F31" s="731">
        <v>1117.4477300000001</v>
      </c>
      <c r="G31" s="731">
        <v>873</v>
      </c>
      <c r="H31" s="731">
        <v>244.44773000000009</v>
      </c>
      <c r="I31" s="732">
        <v>1.2800088545246278</v>
      </c>
      <c r="J31" s="733" t="s">
        <v>1</v>
      </c>
    </row>
    <row r="32" spans="1:10" ht="14.4" customHeight="1" x14ac:dyDescent="0.3">
      <c r="A32" s="729" t="s">
        <v>596</v>
      </c>
      <c r="B32" s="730" t="s">
        <v>587</v>
      </c>
      <c r="C32" s="731">
        <v>1639.1109300000005</v>
      </c>
      <c r="D32" s="731">
        <v>943.30407000000002</v>
      </c>
      <c r="E32" s="731"/>
      <c r="F32" s="731">
        <v>369.10757000000001</v>
      </c>
      <c r="G32" s="731">
        <v>793</v>
      </c>
      <c r="H32" s="731">
        <v>-423.89242999999999</v>
      </c>
      <c r="I32" s="732">
        <v>0.46545721311475413</v>
      </c>
      <c r="J32" s="733" t="s">
        <v>1</v>
      </c>
    </row>
    <row r="33" spans="1:10" ht="14.4" customHeight="1" x14ac:dyDescent="0.3">
      <c r="A33" s="729" t="s">
        <v>596</v>
      </c>
      <c r="B33" s="730" t="s">
        <v>588</v>
      </c>
      <c r="C33" s="731">
        <v>102.09934</v>
      </c>
      <c r="D33" s="731">
        <v>96.415570000000002</v>
      </c>
      <c r="E33" s="731"/>
      <c r="F33" s="731">
        <v>94.68489000000001</v>
      </c>
      <c r="G33" s="731">
        <v>95</v>
      </c>
      <c r="H33" s="731">
        <v>-0.31510999999999001</v>
      </c>
      <c r="I33" s="732">
        <v>0.99668305263157908</v>
      </c>
      <c r="J33" s="733" t="s">
        <v>1</v>
      </c>
    </row>
    <row r="34" spans="1:10" ht="14.4" customHeight="1" x14ac:dyDescent="0.3">
      <c r="A34" s="729" t="s">
        <v>596</v>
      </c>
      <c r="B34" s="730" t="s">
        <v>598</v>
      </c>
      <c r="C34" s="731">
        <v>8360.2356400000026</v>
      </c>
      <c r="D34" s="731">
        <v>7868.6111699999956</v>
      </c>
      <c r="E34" s="731"/>
      <c r="F34" s="731">
        <v>7134.6697100000029</v>
      </c>
      <c r="G34" s="731">
        <v>6946</v>
      </c>
      <c r="H34" s="731">
        <v>188.66971000000285</v>
      </c>
      <c r="I34" s="732">
        <v>1.027162353872733</v>
      </c>
      <c r="J34" s="733" t="s">
        <v>594</v>
      </c>
    </row>
    <row r="35" spans="1:10" ht="14.4" customHeight="1" x14ac:dyDescent="0.3">
      <c r="A35" s="729" t="s">
        <v>579</v>
      </c>
      <c r="B35" s="730" t="s">
        <v>579</v>
      </c>
      <c r="C35" s="731" t="s">
        <v>579</v>
      </c>
      <c r="D35" s="731" t="s">
        <v>579</v>
      </c>
      <c r="E35" s="731"/>
      <c r="F35" s="731" t="s">
        <v>579</v>
      </c>
      <c r="G35" s="731" t="s">
        <v>579</v>
      </c>
      <c r="H35" s="731" t="s">
        <v>579</v>
      </c>
      <c r="I35" s="732" t="s">
        <v>579</v>
      </c>
      <c r="J35" s="733" t="s">
        <v>595</v>
      </c>
    </row>
    <row r="36" spans="1:10" ht="14.4" customHeight="1" x14ac:dyDescent="0.3">
      <c r="A36" s="729" t="s">
        <v>599</v>
      </c>
      <c r="B36" s="730" t="s">
        <v>600</v>
      </c>
      <c r="C36" s="731" t="s">
        <v>579</v>
      </c>
      <c r="D36" s="731" t="s">
        <v>579</v>
      </c>
      <c r="E36" s="731"/>
      <c r="F36" s="731" t="s">
        <v>579</v>
      </c>
      <c r="G36" s="731" t="s">
        <v>579</v>
      </c>
      <c r="H36" s="731" t="s">
        <v>579</v>
      </c>
      <c r="I36" s="732" t="s">
        <v>579</v>
      </c>
      <c r="J36" s="733" t="s">
        <v>0</v>
      </c>
    </row>
    <row r="37" spans="1:10" ht="14.4" customHeight="1" x14ac:dyDescent="0.3">
      <c r="A37" s="729" t="s">
        <v>599</v>
      </c>
      <c r="B37" s="730" t="s">
        <v>580</v>
      </c>
      <c r="C37" s="731">
        <v>1745.2344299999995</v>
      </c>
      <c r="D37" s="731">
        <v>1762.7160700000002</v>
      </c>
      <c r="E37" s="731"/>
      <c r="F37" s="731">
        <v>1627.5247100000004</v>
      </c>
      <c r="G37" s="731">
        <v>1640</v>
      </c>
      <c r="H37" s="731">
        <v>-12.475289999999632</v>
      </c>
      <c r="I37" s="732">
        <v>0.99239311585365875</v>
      </c>
      <c r="J37" s="733" t="s">
        <v>1</v>
      </c>
    </row>
    <row r="38" spans="1:10" ht="14.4" customHeight="1" x14ac:dyDescent="0.3">
      <c r="A38" s="729" t="s">
        <v>599</v>
      </c>
      <c r="B38" s="730" t="s">
        <v>583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579</v>
      </c>
      <c r="J38" s="733" t="s">
        <v>1</v>
      </c>
    </row>
    <row r="39" spans="1:10" ht="14.4" customHeight="1" x14ac:dyDescent="0.3">
      <c r="A39" s="729" t="s">
        <v>599</v>
      </c>
      <c r="B39" s="730" t="s">
        <v>588</v>
      </c>
      <c r="C39" s="731">
        <v>207.79377999999988</v>
      </c>
      <c r="D39" s="731">
        <v>198.1530699999999</v>
      </c>
      <c r="E39" s="731"/>
      <c r="F39" s="731">
        <v>238.44242000000003</v>
      </c>
      <c r="G39" s="731">
        <v>203</v>
      </c>
      <c r="H39" s="731">
        <v>35.442420000000027</v>
      </c>
      <c r="I39" s="732">
        <v>1.1745932019704435</v>
      </c>
      <c r="J39" s="733" t="s">
        <v>1</v>
      </c>
    </row>
    <row r="40" spans="1:10" ht="14.4" customHeight="1" x14ac:dyDescent="0.3">
      <c r="A40" s="729" t="s">
        <v>599</v>
      </c>
      <c r="B40" s="730" t="s">
        <v>601</v>
      </c>
      <c r="C40" s="731">
        <v>1953.0282099999995</v>
      </c>
      <c r="D40" s="731">
        <v>1960.86914</v>
      </c>
      <c r="E40" s="731"/>
      <c r="F40" s="731">
        <v>1865.9671300000005</v>
      </c>
      <c r="G40" s="731">
        <v>1843</v>
      </c>
      <c r="H40" s="731">
        <v>22.967130000000452</v>
      </c>
      <c r="I40" s="732">
        <v>1.0124618176885516</v>
      </c>
      <c r="J40" s="733" t="s">
        <v>594</v>
      </c>
    </row>
    <row r="41" spans="1:10" ht="14.4" customHeight="1" x14ac:dyDescent="0.3">
      <c r="A41" s="729" t="s">
        <v>579</v>
      </c>
      <c r="B41" s="730" t="s">
        <v>579</v>
      </c>
      <c r="C41" s="731" t="s">
        <v>579</v>
      </c>
      <c r="D41" s="731" t="s">
        <v>579</v>
      </c>
      <c r="E41" s="731"/>
      <c r="F41" s="731" t="s">
        <v>579</v>
      </c>
      <c r="G41" s="731" t="s">
        <v>579</v>
      </c>
      <c r="H41" s="731" t="s">
        <v>579</v>
      </c>
      <c r="I41" s="732" t="s">
        <v>579</v>
      </c>
      <c r="J41" s="733" t="s">
        <v>595</v>
      </c>
    </row>
    <row r="42" spans="1:10" ht="14.4" customHeight="1" x14ac:dyDescent="0.3">
      <c r="A42" s="729" t="s">
        <v>602</v>
      </c>
      <c r="B42" s="730" t="s">
        <v>603</v>
      </c>
      <c r="C42" s="731" t="s">
        <v>579</v>
      </c>
      <c r="D42" s="731" t="s">
        <v>579</v>
      </c>
      <c r="E42" s="731"/>
      <c r="F42" s="731" t="s">
        <v>579</v>
      </c>
      <c r="G42" s="731" t="s">
        <v>579</v>
      </c>
      <c r="H42" s="731" t="s">
        <v>579</v>
      </c>
      <c r="I42" s="732" t="s">
        <v>579</v>
      </c>
      <c r="J42" s="733" t="s">
        <v>0</v>
      </c>
    </row>
    <row r="43" spans="1:10" ht="14.4" customHeight="1" x14ac:dyDescent="0.3">
      <c r="A43" s="729" t="s">
        <v>602</v>
      </c>
      <c r="B43" s="730" t="s">
        <v>580</v>
      </c>
      <c r="C43" s="731">
        <v>1712.0821399999995</v>
      </c>
      <c r="D43" s="731">
        <v>1703.3997199999999</v>
      </c>
      <c r="E43" s="731"/>
      <c r="F43" s="731">
        <v>1596.4176499999999</v>
      </c>
      <c r="G43" s="731">
        <v>1644</v>
      </c>
      <c r="H43" s="731">
        <v>-47.582350000000133</v>
      </c>
      <c r="I43" s="732">
        <v>0.97105696472019454</v>
      </c>
      <c r="J43" s="733" t="s">
        <v>1</v>
      </c>
    </row>
    <row r="44" spans="1:10" ht="14.4" customHeight="1" x14ac:dyDescent="0.3">
      <c r="A44" s="729" t="s">
        <v>602</v>
      </c>
      <c r="B44" s="730" t="s">
        <v>581</v>
      </c>
      <c r="C44" s="731">
        <v>0</v>
      </c>
      <c r="D44" s="731">
        <v>0</v>
      </c>
      <c r="E44" s="731"/>
      <c r="F44" s="731">
        <v>0</v>
      </c>
      <c r="G44" s="731">
        <v>2</v>
      </c>
      <c r="H44" s="731">
        <v>-2</v>
      </c>
      <c r="I44" s="732">
        <v>0</v>
      </c>
      <c r="J44" s="733" t="s">
        <v>1</v>
      </c>
    </row>
    <row r="45" spans="1:10" ht="14.4" customHeight="1" x14ac:dyDescent="0.3">
      <c r="A45" s="729" t="s">
        <v>602</v>
      </c>
      <c r="B45" s="730" t="s">
        <v>583</v>
      </c>
      <c r="C45" s="731">
        <v>0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579</v>
      </c>
      <c r="J45" s="733" t="s">
        <v>1</v>
      </c>
    </row>
    <row r="46" spans="1:10" ht="14.4" customHeight="1" x14ac:dyDescent="0.3">
      <c r="A46" s="729" t="s">
        <v>602</v>
      </c>
      <c r="B46" s="730" t="s">
        <v>604</v>
      </c>
      <c r="C46" s="731">
        <v>1712.0821399999995</v>
      </c>
      <c r="D46" s="731">
        <v>1703.3997199999999</v>
      </c>
      <c r="E46" s="731"/>
      <c r="F46" s="731">
        <v>1596.4176499999999</v>
      </c>
      <c r="G46" s="731">
        <v>1646</v>
      </c>
      <c r="H46" s="731">
        <v>-49.582350000000133</v>
      </c>
      <c r="I46" s="732">
        <v>0.96987706561360865</v>
      </c>
      <c r="J46" s="733" t="s">
        <v>594</v>
      </c>
    </row>
    <row r="47" spans="1:10" ht="14.4" customHeight="1" x14ac:dyDescent="0.3">
      <c r="A47" s="729" t="s">
        <v>579</v>
      </c>
      <c r="B47" s="730" t="s">
        <v>579</v>
      </c>
      <c r="C47" s="731" t="s">
        <v>579</v>
      </c>
      <c r="D47" s="731" t="s">
        <v>579</v>
      </c>
      <c r="E47" s="731"/>
      <c r="F47" s="731" t="s">
        <v>579</v>
      </c>
      <c r="G47" s="731" t="s">
        <v>579</v>
      </c>
      <c r="H47" s="731" t="s">
        <v>579</v>
      </c>
      <c r="I47" s="732" t="s">
        <v>579</v>
      </c>
      <c r="J47" s="733" t="s">
        <v>595</v>
      </c>
    </row>
    <row r="48" spans="1:10" ht="14.4" customHeight="1" x14ac:dyDescent="0.3">
      <c r="A48" s="729" t="s">
        <v>605</v>
      </c>
      <c r="B48" s="730" t="s">
        <v>606</v>
      </c>
      <c r="C48" s="731" t="s">
        <v>579</v>
      </c>
      <c r="D48" s="731" t="s">
        <v>579</v>
      </c>
      <c r="E48" s="731"/>
      <c r="F48" s="731" t="s">
        <v>579</v>
      </c>
      <c r="G48" s="731" t="s">
        <v>579</v>
      </c>
      <c r="H48" s="731" t="s">
        <v>579</v>
      </c>
      <c r="I48" s="732" t="s">
        <v>579</v>
      </c>
      <c r="J48" s="733" t="s">
        <v>0</v>
      </c>
    </row>
    <row r="49" spans="1:10" ht="14.4" customHeight="1" x14ac:dyDescent="0.3">
      <c r="A49" s="729" t="s">
        <v>605</v>
      </c>
      <c r="B49" s="730" t="s">
        <v>580</v>
      </c>
      <c r="C49" s="731">
        <v>103.13913000000001</v>
      </c>
      <c r="D49" s="731">
        <v>81.594709999999978</v>
      </c>
      <c r="E49" s="731"/>
      <c r="F49" s="731">
        <v>95.716010000000011</v>
      </c>
      <c r="G49" s="731">
        <v>90</v>
      </c>
      <c r="H49" s="731">
        <v>5.7160100000000114</v>
      </c>
      <c r="I49" s="732">
        <v>1.0635112222222223</v>
      </c>
      <c r="J49" s="733" t="s">
        <v>1</v>
      </c>
    </row>
    <row r="50" spans="1:10" ht="14.4" customHeight="1" x14ac:dyDescent="0.3">
      <c r="A50" s="729" t="s">
        <v>605</v>
      </c>
      <c r="B50" s="730" t="s">
        <v>583</v>
      </c>
      <c r="C50" s="731">
        <v>0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579</v>
      </c>
      <c r="J50" s="733" t="s">
        <v>1</v>
      </c>
    </row>
    <row r="51" spans="1:10" ht="14.4" customHeight="1" x14ac:dyDescent="0.3">
      <c r="A51" s="729" t="s">
        <v>605</v>
      </c>
      <c r="B51" s="730" t="s">
        <v>588</v>
      </c>
      <c r="C51" s="731">
        <v>1.242</v>
      </c>
      <c r="D51" s="731">
        <v>1.242</v>
      </c>
      <c r="E51" s="731"/>
      <c r="F51" s="731">
        <v>1.1040000000000001</v>
      </c>
      <c r="G51" s="731">
        <v>1</v>
      </c>
      <c r="H51" s="731">
        <v>0.10400000000000009</v>
      </c>
      <c r="I51" s="732">
        <v>1.1040000000000001</v>
      </c>
      <c r="J51" s="733" t="s">
        <v>1</v>
      </c>
    </row>
    <row r="52" spans="1:10" ht="14.4" customHeight="1" x14ac:dyDescent="0.3">
      <c r="A52" s="729" t="s">
        <v>605</v>
      </c>
      <c r="B52" s="730" t="s">
        <v>607</v>
      </c>
      <c r="C52" s="731">
        <v>104.38113000000001</v>
      </c>
      <c r="D52" s="731">
        <v>82.836709999999982</v>
      </c>
      <c r="E52" s="731"/>
      <c r="F52" s="731">
        <v>96.820010000000011</v>
      </c>
      <c r="G52" s="731">
        <v>92</v>
      </c>
      <c r="H52" s="731">
        <v>4.8200100000000106</v>
      </c>
      <c r="I52" s="732">
        <v>1.0523914130434784</v>
      </c>
      <c r="J52" s="733" t="s">
        <v>594</v>
      </c>
    </row>
    <row r="53" spans="1:10" ht="14.4" customHeight="1" x14ac:dyDescent="0.3">
      <c r="A53" s="729" t="s">
        <v>579</v>
      </c>
      <c r="B53" s="730" t="s">
        <v>579</v>
      </c>
      <c r="C53" s="731" t="s">
        <v>579</v>
      </c>
      <c r="D53" s="731" t="s">
        <v>579</v>
      </c>
      <c r="E53" s="731"/>
      <c r="F53" s="731" t="s">
        <v>579</v>
      </c>
      <c r="G53" s="731" t="s">
        <v>579</v>
      </c>
      <c r="H53" s="731" t="s">
        <v>579</v>
      </c>
      <c r="I53" s="732" t="s">
        <v>579</v>
      </c>
      <c r="J53" s="733" t="s">
        <v>595</v>
      </c>
    </row>
    <row r="54" spans="1:10" ht="14.4" customHeight="1" x14ac:dyDescent="0.3">
      <c r="A54" s="729" t="s">
        <v>608</v>
      </c>
      <c r="B54" s="730" t="s">
        <v>609</v>
      </c>
      <c r="C54" s="731" t="s">
        <v>579</v>
      </c>
      <c r="D54" s="731" t="s">
        <v>579</v>
      </c>
      <c r="E54" s="731"/>
      <c r="F54" s="731" t="s">
        <v>579</v>
      </c>
      <c r="G54" s="731" t="s">
        <v>579</v>
      </c>
      <c r="H54" s="731" t="s">
        <v>579</v>
      </c>
      <c r="I54" s="732" t="s">
        <v>579</v>
      </c>
      <c r="J54" s="733" t="s">
        <v>0</v>
      </c>
    </row>
    <row r="55" spans="1:10" ht="14.4" customHeight="1" x14ac:dyDescent="0.3">
      <c r="A55" s="729" t="s">
        <v>608</v>
      </c>
      <c r="B55" s="730" t="s">
        <v>580</v>
      </c>
      <c r="C55" s="731">
        <v>282.19055999999995</v>
      </c>
      <c r="D55" s="731">
        <v>233.47602000000001</v>
      </c>
      <c r="E55" s="731"/>
      <c r="F55" s="731">
        <v>250.03169999999994</v>
      </c>
      <c r="G55" s="731">
        <v>356</v>
      </c>
      <c r="H55" s="731">
        <v>-105.96830000000006</v>
      </c>
      <c r="I55" s="732">
        <v>0.70233623595505601</v>
      </c>
      <c r="J55" s="733" t="s">
        <v>1</v>
      </c>
    </row>
    <row r="56" spans="1:10" ht="14.4" customHeight="1" x14ac:dyDescent="0.3">
      <c r="A56" s="729" t="s">
        <v>608</v>
      </c>
      <c r="B56" s="730" t="s">
        <v>583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579</v>
      </c>
      <c r="J56" s="733" t="s">
        <v>1</v>
      </c>
    </row>
    <row r="57" spans="1:10" ht="14.4" customHeight="1" x14ac:dyDescent="0.3">
      <c r="A57" s="729" t="s">
        <v>608</v>
      </c>
      <c r="B57" s="730" t="s">
        <v>610</v>
      </c>
      <c r="C57" s="731">
        <v>282.19055999999995</v>
      </c>
      <c r="D57" s="731">
        <v>233.47602000000001</v>
      </c>
      <c r="E57" s="731"/>
      <c r="F57" s="731">
        <v>250.03169999999994</v>
      </c>
      <c r="G57" s="731">
        <v>356</v>
      </c>
      <c r="H57" s="731">
        <v>-105.96830000000006</v>
      </c>
      <c r="I57" s="732">
        <v>0.70233623595505601</v>
      </c>
      <c r="J57" s="733" t="s">
        <v>594</v>
      </c>
    </row>
    <row r="58" spans="1:10" ht="14.4" customHeight="1" x14ac:dyDescent="0.3">
      <c r="A58" s="729" t="s">
        <v>579</v>
      </c>
      <c r="B58" s="730" t="s">
        <v>579</v>
      </c>
      <c r="C58" s="731" t="s">
        <v>579</v>
      </c>
      <c r="D58" s="731" t="s">
        <v>579</v>
      </c>
      <c r="E58" s="731"/>
      <c r="F58" s="731" t="s">
        <v>579</v>
      </c>
      <c r="G58" s="731" t="s">
        <v>579</v>
      </c>
      <c r="H58" s="731" t="s">
        <v>579</v>
      </c>
      <c r="I58" s="732" t="s">
        <v>579</v>
      </c>
      <c r="J58" s="733" t="s">
        <v>595</v>
      </c>
    </row>
    <row r="59" spans="1:10" ht="14.4" customHeight="1" x14ac:dyDescent="0.3">
      <c r="A59" s="729" t="s">
        <v>611</v>
      </c>
      <c r="B59" s="730" t="s">
        <v>612</v>
      </c>
      <c r="C59" s="731" t="s">
        <v>579</v>
      </c>
      <c r="D59" s="731" t="s">
        <v>579</v>
      </c>
      <c r="E59" s="731"/>
      <c r="F59" s="731" t="s">
        <v>579</v>
      </c>
      <c r="G59" s="731" t="s">
        <v>579</v>
      </c>
      <c r="H59" s="731" t="s">
        <v>579</v>
      </c>
      <c r="I59" s="732" t="s">
        <v>579</v>
      </c>
      <c r="J59" s="733" t="s">
        <v>0</v>
      </c>
    </row>
    <row r="60" spans="1:10" ht="14.4" customHeight="1" x14ac:dyDescent="0.3">
      <c r="A60" s="729" t="s">
        <v>611</v>
      </c>
      <c r="B60" s="730" t="s">
        <v>583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579</v>
      </c>
      <c r="J60" s="733" t="s">
        <v>1</v>
      </c>
    </row>
    <row r="61" spans="1:10" ht="14.4" customHeight="1" x14ac:dyDescent="0.3">
      <c r="A61" s="729" t="s">
        <v>611</v>
      </c>
      <c r="B61" s="730" t="s">
        <v>613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579</v>
      </c>
      <c r="J61" s="733" t="s">
        <v>594</v>
      </c>
    </row>
    <row r="62" spans="1:10" ht="14.4" customHeight="1" x14ac:dyDescent="0.3">
      <c r="A62" s="729" t="s">
        <v>579</v>
      </c>
      <c r="B62" s="730" t="s">
        <v>579</v>
      </c>
      <c r="C62" s="731" t="s">
        <v>579</v>
      </c>
      <c r="D62" s="731" t="s">
        <v>579</v>
      </c>
      <c r="E62" s="731"/>
      <c r="F62" s="731" t="s">
        <v>579</v>
      </c>
      <c r="G62" s="731" t="s">
        <v>579</v>
      </c>
      <c r="H62" s="731" t="s">
        <v>579</v>
      </c>
      <c r="I62" s="732" t="s">
        <v>579</v>
      </c>
      <c r="J62" s="733" t="s">
        <v>595</v>
      </c>
    </row>
    <row r="63" spans="1:10" ht="14.4" customHeight="1" x14ac:dyDescent="0.3">
      <c r="A63" s="729" t="s">
        <v>614</v>
      </c>
      <c r="B63" s="730" t="s">
        <v>615</v>
      </c>
      <c r="C63" s="731" t="s">
        <v>579</v>
      </c>
      <c r="D63" s="731" t="s">
        <v>579</v>
      </c>
      <c r="E63" s="731"/>
      <c r="F63" s="731" t="s">
        <v>579</v>
      </c>
      <c r="G63" s="731" t="s">
        <v>579</v>
      </c>
      <c r="H63" s="731" t="s">
        <v>579</v>
      </c>
      <c r="I63" s="732" t="s">
        <v>579</v>
      </c>
      <c r="J63" s="733" t="s">
        <v>0</v>
      </c>
    </row>
    <row r="64" spans="1:10" ht="14.4" customHeight="1" x14ac:dyDescent="0.3">
      <c r="A64" s="729" t="s">
        <v>614</v>
      </c>
      <c r="B64" s="730" t="s">
        <v>583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579</v>
      </c>
      <c r="J64" s="733" t="s">
        <v>1</v>
      </c>
    </row>
    <row r="65" spans="1:10" ht="14.4" customHeight="1" x14ac:dyDescent="0.3">
      <c r="A65" s="729" t="s">
        <v>614</v>
      </c>
      <c r="B65" s="730" t="s">
        <v>616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579</v>
      </c>
      <c r="J65" s="733" t="s">
        <v>594</v>
      </c>
    </row>
    <row r="66" spans="1:10" ht="14.4" customHeight="1" x14ac:dyDescent="0.3">
      <c r="A66" s="729" t="s">
        <v>579</v>
      </c>
      <c r="B66" s="730" t="s">
        <v>579</v>
      </c>
      <c r="C66" s="731" t="s">
        <v>579</v>
      </c>
      <c r="D66" s="731" t="s">
        <v>579</v>
      </c>
      <c r="E66" s="731"/>
      <c r="F66" s="731" t="s">
        <v>579</v>
      </c>
      <c r="G66" s="731" t="s">
        <v>579</v>
      </c>
      <c r="H66" s="731" t="s">
        <v>579</v>
      </c>
      <c r="I66" s="732" t="s">
        <v>579</v>
      </c>
      <c r="J66" s="733" t="s">
        <v>595</v>
      </c>
    </row>
    <row r="67" spans="1:10" ht="14.4" customHeight="1" x14ac:dyDescent="0.3">
      <c r="A67" s="729" t="s">
        <v>617</v>
      </c>
      <c r="B67" s="730" t="s">
        <v>618</v>
      </c>
      <c r="C67" s="731" t="s">
        <v>579</v>
      </c>
      <c r="D67" s="731" t="s">
        <v>579</v>
      </c>
      <c r="E67" s="731"/>
      <c r="F67" s="731" t="s">
        <v>579</v>
      </c>
      <c r="G67" s="731" t="s">
        <v>579</v>
      </c>
      <c r="H67" s="731" t="s">
        <v>579</v>
      </c>
      <c r="I67" s="732" t="s">
        <v>579</v>
      </c>
      <c r="J67" s="733" t="s">
        <v>0</v>
      </c>
    </row>
    <row r="68" spans="1:10" ht="14.4" customHeight="1" x14ac:dyDescent="0.3">
      <c r="A68" s="729" t="s">
        <v>617</v>
      </c>
      <c r="B68" s="730" t="s">
        <v>583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579</v>
      </c>
      <c r="J68" s="733" t="s">
        <v>1</v>
      </c>
    </row>
    <row r="69" spans="1:10" ht="14.4" customHeight="1" x14ac:dyDescent="0.3">
      <c r="A69" s="729" t="s">
        <v>617</v>
      </c>
      <c r="B69" s="730" t="s">
        <v>619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579</v>
      </c>
      <c r="J69" s="733" t="s">
        <v>594</v>
      </c>
    </row>
    <row r="70" spans="1:10" ht="14.4" customHeight="1" x14ac:dyDescent="0.3">
      <c r="A70" s="729" t="s">
        <v>579</v>
      </c>
      <c r="B70" s="730" t="s">
        <v>579</v>
      </c>
      <c r="C70" s="731" t="s">
        <v>579</v>
      </c>
      <c r="D70" s="731" t="s">
        <v>579</v>
      </c>
      <c r="E70" s="731"/>
      <c r="F70" s="731" t="s">
        <v>579</v>
      </c>
      <c r="G70" s="731" t="s">
        <v>579</v>
      </c>
      <c r="H70" s="731" t="s">
        <v>579</v>
      </c>
      <c r="I70" s="732" t="s">
        <v>579</v>
      </c>
      <c r="J70" s="733" t="s">
        <v>595</v>
      </c>
    </row>
    <row r="71" spans="1:10" ht="14.4" customHeight="1" x14ac:dyDescent="0.3">
      <c r="A71" s="729" t="s">
        <v>620</v>
      </c>
      <c r="B71" s="730" t="s">
        <v>621</v>
      </c>
      <c r="C71" s="731" t="s">
        <v>579</v>
      </c>
      <c r="D71" s="731" t="s">
        <v>579</v>
      </c>
      <c r="E71" s="731"/>
      <c r="F71" s="731" t="s">
        <v>579</v>
      </c>
      <c r="G71" s="731" t="s">
        <v>579</v>
      </c>
      <c r="H71" s="731" t="s">
        <v>579</v>
      </c>
      <c r="I71" s="732" t="s">
        <v>579</v>
      </c>
      <c r="J71" s="733" t="s">
        <v>0</v>
      </c>
    </row>
    <row r="72" spans="1:10" ht="14.4" customHeight="1" x14ac:dyDescent="0.3">
      <c r="A72" s="729" t="s">
        <v>620</v>
      </c>
      <c r="B72" s="730" t="s">
        <v>583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579</v>
      </c>
      <c r="J72" s="733" t="s">
        <v>1</v>
      </c>
    </row>
    <row r="73" spans="1:10" ht="14.4" customHeight="1" x14ac:dyDescent="0.3">
      <c r="A73" s="729" t="s">
        <v>620</v>
      </c>
      <c r="B73" s="730" t="s">
        <v>622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579</v>
      </c>
      <c r="J73" s="733" t="s">
        <v>594</v>
      </c>
    </row>
    <row r="74" spans="1:10" ht="14.4" customHeight="1" x14ac:dyDescent="0.3">
      <c r="A74" s="729" t="s">
        <v>579</v>
      </c>
      <c r="B74" s="730" t="s">
        <v>579</v>
      </c>
      <c r="C74" s="731" t="s">
        <v>579</v>
      </c>
      <c r="D74" s="731" t="s">
        <v>579</v>
      </c>
      <c r="E74" s="731"/>
      <c r="F74" s="731" t="s">
        <v>579</v>
      </c>
      <c r="G74" s="731" t="s">
        <v>579</v>
      </c>
      <c r="H74" s="731" t="s">
        <v>579</v>
      </c>
      <c r="I74" s="732" t="s">
        <v>579</v>
      </c>
      <c r="J74" s="733" t="s">
        <v>595</v>
      </c>
    </row>
    <row r="75" spans="1:10" ht="14.4" customHeight="1" x14ac:dyDescent="0.3">
      <c r="A75" s="729" t="s">
        <v>623</v>
      </c>
      <c r="B75" s="730" t="s">
        <v>624</v>
      </c>
      <c r="C75" s="731" t="s">
        <v>579</v>
      </c>
      <c r="D75" s="731" t="s">
        <v>579</v>
      </c>
      <c r="E75" s="731"/>
      <c r="F75" s="731" t="s">
        <v>579</v>
      </c>
      <c r="G75" s="731" t="s">
        <v>579</v>
      </c>
      <c r="H75" s="731" t="s">
        <v>579</v>
      </c>
      <c r="I75" s="732" t="s">
        <v>579</v>
      </c>
      <c r="J75" s="733" t="s">
        <v>0</v>
      </c>
    </row>
    <row r="76" spans="1:10" ht="14.4" customHeight="1" x14ac:dyDescent="0.3">
      <c r="A76" s="729" t="s">
        <v>623</v>
      </c>
      <c r="B76" s="730" t="s">
        <v>583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579</v>
      </c>
      <c r="J76" s="733" t="s">
        <v>1</v>
      </c>
    </row>
    <row r="77" spans="1:10" ht="14.4" customHeight="1" x14ac:dyDescent="0.3">
      <c r="A77" s="729" t="s">
        <v>623</v>
      </c>
      <c r="B77" s="730" t="s">
        <v>625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579</v>
      </c>
      <c r="J77" s="733" t="s">
        <v>594</v>
      </c>
    </row>
    <row r="78" spans="1:10" ht="14.4" customHeight="1" x14ac:dyDescent="0.3">
      <c r="A78" s="729" t="s">
        <v>579</v>
      </c>
      <c r="B78" s="730" t="s">
        <v>579</v>
      </c>
      <c r="C78" s="731" t="s">
        <v>579</v>
      </c>
      <c r="D78" s="731" t="s">
        <v>579</v>
      </c>
      <c r="E78" s="731"/>
      <c r="F78" s="731" t="s">
        <v>579</v>
      </c>
      <c r="G78" s="731" t="s">
        <v>579</v>
      </c>
      <c r="H78" s="731" t="s">
        <v>579</v>
      </c>
      <c r="I78" s="732" t="s">
        <v>579</v>
      </c>
      <c r="J78" s="733" t="s">
        <v>595</v>
      </c>
    </row>
    <row r="79" spans="1:10" ht="14.4" customHeight="1" x14ac:dyDescent="0.3">
      <c r="A79" s="729" t="s">
        <v>626</v>
      </c>
      <c r="B79" s="730" t="s">
        <v>627</v>
      </c>
      <c r="C79" s="731" t="s">
        <v>579</v>
      </c>
      <c r="D79" s="731" t="s">
        <v>579</v>
      </c>
      <c r="E79" s="731"/>
      <c r="F79" s="731" t="s">
        <v>579</v>
      </c>
      <c r="G79" s="731" t="s">
        <v>579</v>
      </c>
      <c r="H79" s="731" t="s">
        <v>579</v>
      </c>
      <c r="I79" s="732" t="s">
        <v>579</v>
      </c>
      <c r="J79" s="733" t="s">
        <v>0</v>
      </c>
    </row>
    <row r="80" spans="1:10" ht="14.4" customHeight="1" x14ac:dyDescent="0.3">
      <c r="A80" s="729" t="s">
        <v>626</v>
      </c>
      <c r="B80" s="730" t="s">
        <v>583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579</v>
      </c>
      <c r="J80" s="733" t="s">
        <v>1</v>
      </c>
    </row>
    <row r="81" spans="1:10" ht="14.4" customHeight="1" x14ac:dyDescent="0.3">
      <c r="A81" s="729" t="s">
        <v>626</v>
      </c>
      <c r="B81" s="730" t="s">
        <v>628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579</v>
      </c>
      <c r="J81" s="733" t="s">
        <v>594</v>
      </c>
    </row>
    <row r="82" spans="1:10" ht="14.4" customHeight="1" x14ac:dyDescent="0.3">
      <c r="A82" s="729" t="s">
        <v>579</v>
      </c>
      <c r="B82" s="730" t="s">
        <v>579</v>
      </c>
      <c r="C82" s="731" t="s">
        <v>579</v>
      </c>
      <c r="D82" s="731" t="s">
        <v>579</v>
      </c>
      <c r="E82" s="731"/>
      <c r="F82" s="731" t="s">
        <v>579</v>
      </c>
      <c r="G82" s="731" t="s">
        <v>579</v>
      </c>
      <c r="H82" s="731" t="s">
        <v>579</v>
      </c>
      <c r="I82" s="732" t="s">
        <v>579</v>
      </c>
      <c r="J82" s="733" t="s">
        <v>595</v>
      </c>
    </row>
    <row r="83" spans="1:10" ht="14.4" customHeight="1" x14ac:dyDescent="0.3">
      <c r="A83" s="729" t="s">
        <v>629</v>
      </c>
      <c r="B83" s="730" t="s">
        <v>630</v>
      </c>
      <c r="C83" s="731" t="s">
        <v>579</v>
      </c>
      <c r="D83" s="731" t="s">
        <v>579</v>
      </c>
      <c r="E83" s="731"/>
      <c r="F83" s="731" t="s">
        <v>579</v>
      </c>
      <c r="G83" s="731" t="s">
        <v>579</v>
      </c>
      <c r="H83" s="731" t="s">
        <v>579</v>
      </c>
      <c r="I83" s="732" t="s">
        <v>579</v>
      </c>
      <c r="J83" s="733" t="s">
        <v>0</v>
      </c>
    </row>
    <row r="84" spans="1:10" ht="14.4" customHeight="1" x14ac:dyDescent="0.3">
      <c r="A84" s="729" t="s">
        <v>629</v>
      </c>
      <c r="B84" s="730" t="s">
        <v>583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579</v>
      </c>
      <c r="J84" s="733" t="s">
        <v>1</v>
      </c>
    </row>
    <row r="85" spans="1:10" ht="14.4" customHeight="1" x14ac:dyDescent="0.3">
      <c r="A85" s="729" t="s">
        <v>629</v>
      </c>
      <c r="B85" s="730" t="s">
        <v>631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579</v>
      </c>
      <c r="J85" s="733" t="s">
        <v>594</v>
      </c>
    </row>
    <row r="86" spans="1:10" ht="14.4" customHeight="1" x14ac:dyDescent="0.3">
      <c r="A86" s="729" t="s">
        <v>579</v>
      </c>
      <c r="B86" s="730" t="s">
        <v>579</v>
      </c>
      <c r="C86" s="731" t="s">
        <v>579</v>
      </c>
      <c r="D86" s="731" t="s">
        <v>579</v>
      </c>
      <c r="E86" s="731"/>
      <c r="F86" s="731" t="s">
        <v>579</v>
      </c>
      <c r="G86" s="731" t="s">
        <v>579</v>
      </c>
      <c r="H86" s="731" t="s">
        <v>579</v>
      </c>
      <c r="I86" s="732" t="s">
        <v>579</v>
      </c>
      <c r="J86" s="733" t="s">
        <v>595</v>
      </c>
    </row>
    <row r="87" spans="1:10" ht="14.4" customHeight="1" x14ac:dyDescent="0.3">
      <c r="A87" s="729" t="s">
        <v>632</v>
      </c>
      <c r="B87" s="730" t="s">
        <v>633</v>
      </c>
      <c r="C87" s="731" t="s">
        <v>579</v>
      </c>
      <c r="D87" s="731" t="s">
        <v>579</v>
      </c>
      <c r="E87" s="731"/>
      <c r="F87" s="731" t="s">
        <v>579</v>
      </c>
      <c r="G87" s="731" t="s">
        <v>579</v>
      </c>
      <c r="H87" s="731" t="s">
        <v>579</v>
      </c>
      <c r="I87" s="732" t="s">
        <v>579</v>
      </c>
      <c r="J87" s="733" t="s">
        <v>0</v>
      </c>
    </row>
    <row r="88" spans="1:10" ht="14.4" customHeight="1" x14ac:dyDescent="0.3">
      <c r="A88" s="729" t="s">
        <v>632</v>
      </c>
      <c r="B88" s="730" t="s">
        <v>583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579</v>
      </c>
      <c r="J88" s="733" t="s">
        <v>1</v>
      </c>
    </row>
    <row r="89" spans="1:10" ht="14.4" customHeight="1" x14ac:dyDescent="0.3">
      <c r="A89" s="729" t="s">
        <v>632</v>
      </c>
      <c r="B89" s="730" t="s">
        <v>634</v>
      </c>
      <c r="C89" s="731">
        <v>0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579</v>
      </c>
      <c r="J89" s="733" t="s">
        <v>594</v>
      </c>
    </row>
    <row r="90" spans="1:10" ht="14.4" customHeight="1" x14ac:dyDescent="0.3">
      <c r="A90" s="729" t="s">
        <v>579</v>
      </c>
      <c r="B90" s="730" t="s">
        <v>579</v>
      </c>
      <c r="C90" s="731" t="s">
        <v>579</v>
      </c>
      <c r="D90" s="731" t="s">
        <v>579</v>
      </c>
      <c r="E90" s="731"/>
      <c r="F90" s="731" t="s">
        <v>579</v>
      </c>
      <c r="G90" s="731" t="s">
        <v>579</v>
      </c>
      <c r="H90" s="731" t="s">
        <v>579</v>
      </c>
      <c r="I90" s="732" t="s">
        <v>579</v>
      </c>
      <c r="J90" s="733" t="s">
        <v>595</v>
      </c>
    </row>
    <row r="91" spans="1:10" ht="14.4" customHeight="1" x14ac:dyDescent="0.3">
      <c r="A91" s="729" t="s">
        <v>635</v>
      </c>
      <c r="B91" s="730" t="s">
        <v>636</v>
      </c>
      <c r="C91" s="731" t="s">
        <v>579</v>
      </c>
      <c r="D91" s="731" t="s">
        <v>579</v>
      </c>
      <c r="E91" s="731"/>
      <c r="F91" s="731" t="s">
        <v>579</v>
      </c>
      <c r="G91" s="731" t="s">
        <v>579</v>
      </c>
      <c r="H91" s="731" t="s">
        <v>579</v>
      </c>
      <c r="I91" s="732" t="s">
        <v>579</v>
      </c>
      <c r="J91" s="733" t="s">
        <v>0</v>
      </c>
    </row>
    <row r="92" spans="1:10" ht="14.4" customHeight="1" x14ac:dyDescent="0.3">
      <c r="A92" s="729" t="s">
        <v>635</v>
      </c>
      <c r="B92" s="730" t="s">
        <v>583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579</v>
      </c>
      <c r="J92" s="733" t="s">
        <v>1</v>
      </c>
    </row>
    <row r="93" spans="1:10" ht="14.4" customHeight="1" x14ac:dyDescent="0.3">
      <c r="A93" s="729" t="s">
        <v>635</v>
      </c>
      <c r="B93" s="730" t="s">
        <v>637</v>
      </c>
      <c r="C93" s="731">
        <v>0</v>
      </c>
      <c r="D93" s="731">
        <v>0</v>
      </c>
      <c r="E93" s="731"/>
      <c r="F93" s="731">
        <v>0</v>
      </c>
      <c r="G93" s="731">
        <v>0</v>
      </c>
      <c r="H93" s="731">
        <v>0</v>
      </c>
      <c r="I93" s="732" t="s">
        <v>579</v>
      </c>
      <c r="J93" s="733" t="s">
        <v>594</v>
      </c>
    </row>
    <row r="94" spans="1:10" ht="14.4" customHeight="1" x14ac:dyDescent="0.3">
      <c r="A94" s="729" t="s">
        <v>579</v>
      </c>
      <c r="B94" s="730" t="s">
        <v>579</v>
      </c>
      <c r="C94" s="731" t="s">
        <v>579</v>
      </c>
      <c r="D94" s="731" t="s">
        <v>579</v>
      </c>
      <c r="E94" s="731"/>
      <c r="F94" s="731" t="s">
        <v>579</v>
      </c>
      <c r="G94" s="731" t="s">
        <v>579</v>
      </c>
      <c r="H94" s="731" t="s">
        <v>579</v>
      </c>
      <c r="I94" s="732" t="s">
        <v>579</v>
      </c>
      <c r="J94" s="733" t="s">
        <v>595</v>
      </c>
    </row>
    <row r="95" spans="1:10" ht="14.4" customHeight="1" x14ac:dyDescent="0.3">
      <c r="A95" s="729" t="s">
        <v>638</v>
      </c>
      <c r="B95" s="730" t="s">
        <v>639</v>
      </c>
      <c r="C95" s="731" t="s">
        <v>579</v>
      </c>
      <c r="D95" s="731" t="s">
        <v>579</v>
      </c>
      <c r="E95" s="731"/>
      <c r="F95" s="731" t="s">
        <v>579</v>
      </c>
      <c r="G95" s="731" t="s">
        <v>579</v>
      </c>
      <c r="H95" s="731" t="s">
        <v>579</v>
      </c>
      <c r="I95" s="732" t="s">
        <v>579</v>
      </c>
      <c r="J95" s="733" t="s">
        <v>0</v>
      </c>
    </row>
    <row r="96" spans="1:10" ht="14.4" customHeight="1" x14ac:dyDescent="0.3">
      <c r="A96" s="729" t="s">
        <v>638</v>
      </c>
      <c r="B96" s="730" t="s">
        <v>583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579</v>
      </c>
      <c r="J96" s="733" t="s">
        <v>1</v>
      </c>
    </row>
    <row r="97" spans="1:10" ht="14.4" customHeight="1" x14ac:dyDescent="0.3">
      <c r="A97" s="729" t="s">
        <v>638</v>
      </c>
      <c r="B97" s="730" t="s">
        <v>640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579</v>
      </c>
      <c r="J97" s="733" t="s">
        <v>594</v>
      </c>
    </row>
    <row r="98" spans="1:10" ht="14.4" customHeight="1" x14ac:dyDescent="0.3">
      <c r="A98" s="729" t="s">
        <v>579</v>
      </c>
      <c r="B98" s="730" t="s">
        <v>579</v>
      </c>
      <c r="C98" s="731" t="s">
        <v>579</v>
      </c>
      <c r="D98" s="731" t="s">
        <v>579</v>
      </c>
      <c r="E98" s="731"/>
      <c r="F98" s="731" t="s">
        <v>579</v>
      </c>
      <c r="G98" s="731" t="s">
        <v>579</v>
      </c>
      <c r="H98" s="731" t="s">
        <v>579</v>
      </c>
      <c r="I98" s="732" t="s">
        <v>579</v>
      </c>
      <c r="J98" s="733" t="s">
        <v>595</v>
      </c>
    </row>
    <row r="99" spans="1:10" ht="14.4" customHeight="1" x14ac:dyDescent="0.3">
      <c r="A99" s="729" t="s">
        <v>641</v>
      </c>
      <c r="B99" s="730" t="s">
        <v>642</v>
      </c>
      <c r="C99" s="731" t="s">
        <v>579</v>
      </c>
      <c r="D99" s="731" t="s">
        <v>579</v>
      </c>
      <c r="E99" s="731"/>
      <c r="F99" s="731" t="s">
        <v>579</v>
      </c>
      <c r="G99" s="731" t="s">
        <v>579</v>
      </c>
      <c r="H99" s="731" t="s">
        <v>579</v>
      </c>
      <c r="I99" s="732" t="s">
        <v>579</v>
      </c>
      <c r="J99" s="733" t="s">
        <v>0</v>
      </c>
    </row>
    <row r="100" spans="1:10" ht="14.4" customHeight="1" x14ac:dyDescent="0.3">
      <c r="A100" s="729" t="s">
        <v>641</v>
      </c>
      <c r="B100" s="730" t="s">
        <v>583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579</v>
      </c>
      <c r="J100" s="733" t="s">
        <v>1</v>
      </c>
    </row>
    <row r="101" spans="1:10" ht="14.4" customHeight="1" x14ac:dyDescent="0.3">
      <c r="A101" s="729" t="s">
        <v>641</v>
      </c>
      <c r="B101" s="730" t="s">
        <v>643</v>
      </c>
      <c r="C101" s="731">
        <v>0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579</v>
      </c>
      <c r="J101" s="733" t="s">
        <v>594</v>
      </c>
    </row>
    <row r="102" spans="1:10" ht="14.4" customHeight="1" x14ac:dyDescent="0.3">
      <c r="A102" s="729" t="s">
        <v>579</v>
      </c>
      <c r="B102" s="730" t="s">
        <v>579</v>
      </c>
      <c r="C102" s="731" t="s">
        <v>579</v>
      </c>
      <c r="D102" s="731" t="s">
        <v>579</v>
      </c>
      <c r="E102" s="731"/>
      <c r="F102" s="731" t="s">
        <v>579</v>
      </c>
      <c r="G102" s="731" t="s">
        <v>579</v>
      </c>
      <c r="H102" s="731" t="s">
        <v>579</v>
      </c>
      <c r="I102" s="732" t="s">
        <v>579</v>
      </c>
      <c r="J102" s="733" t="s">
        <v>595</v>
      </c>
    </row>
    <row r="103" spans="1:10" ht="14.4" customHeight="1" x14ac:dyDescent="0.3">
      <c r="A103" s="729" t="s">
        <v>644</v>
      </c>
      <c r="B103" s="730" t="s">
        <v>645</v>
      </c>
      <c r="C103" s="731" t="s">
        <v>579</v>
      </c>
      <c r="D103" s="731" t="s">
        <v>579</v>
      </c>
      <c r="E103" s="731"/>
      <c r="F103" s="731" t="s">
        <v>579</v>
      </c>
      <c r="G103" s="731" t="s">
        <v>579</v>
      </c>
      <c r="H103" s="731" t="s">
        <v>579</v>
      </c>
      <c r="I103" s="732" t="s">
        <v>579</v>
      </c>
      <c r="J103" s="733" t="s">
        <v>0</v>
      </c>
    </row>
    <row r="104" spans="1:10" ht="14.4" customHeight="1" x14ac:dyDescent="0.3">
      <c r="A104" s="729" t="s">
        <v>644</v>
      </c>
      <c r="B104" s="730" t="s">
        <v>583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579</v>
      </c>
      <c r="J104" s="733" t="s">
        <v>1</v>
      </c>
    </row>
    <row r="105" spans="1:10" ht="14.4" customHeight="1" x14ac:dyDescent="0.3">
      <c r="A105" s="729" t="s">
        <v>644</v>
      </c>
      <c r="B105" s="730" t="s">
        <v>646</v>
      </c>
      <c r="C105" s="731">
        <v>0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579</v>
      </c>
      <c r="J105" s="733" t="s">
        <v>594</v>
      </c>
    </row>
    <row r="106" spans="1:10" ht="14.4" customHeight="1" x14ac:dyDescent="0.3">
      <c r="A106" s="729" t="s">
        <v>579</v>
      </c>
      <c r="B106" s="730" t="s">
        <v>579</v>
      </c>
      <c r="C106" s="731" t="s">
        <v>579</v>
      </c>
      <c r="D106" s="731" t="s">
        <v>579</v>
      </c>
      <c r="E106" s="731"/>
      <c r="F106" s="731" t="s">
        <v>579</v>
      </c>
      <c r="G106" s="731" t="s">
        <v>579</v>
      </c>
      <c r="H106" s="731" t="s">
        <v>579</v>
      </c>
      <c r="I106" s="732" t="s">
        <v>579</v>
      </c>
      <c r="J106" s="733" t="s">
        <v>595</v>
      </c>
    </row>
    <row r="107" spans="1:10" ht="14.4" customHeight="1" x14ac:dyDescent="0.3">
      <c r="A107" s="729" t="s">
        <v>647</v>
      </c>
      <c r="B107" s="730" t="s">
        <v>648</v>
      </c>
      <c r="C107" s="731" t="s">
        <v>579</v>
      </c>
      <c r="D107" s="731" t="s">
        <v>579</v>
      </c>
      <c r="E107" s="731"/>
      <c r="F107" s="731" t="s">
        <v>579</v>
      </c>
      <c r="G107" s="731" t="s">
        <v>579</v>
      </c>
      <c r="H107" s="731" t="s">
        <v>579</v>
      </c>
      <c r="I107" s="732" t="s">
        <v>579</v>
      </c>
      <c r="J107" s="733" t="s">
        <v>0</v>
      </c>
    </row>
    <row r="108" spans="1:10" ht="14.4" customHeight="1" x14ac:dyDescent="0.3">
      <c r="A108" s="729" t="s">
        <v>647</v>
      </c>
      <c r="B108" s="730" t="s">
        <v>583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579</v>
      </c>
      <c r="J108" s="733" t="s">
        <v>1</v>
      </c>
    </row>
    <row r="109" spans="1:10" ht="14.4" customHeight="1" x14ac:dyDescent="0.3">
      <c r="A109" s="729" t="s">
        <v>647</v>
      </c>
      <c r="B109" s="730" t="s">
        <v>649</v>
      </c>
      <c r="C109" s="731">
        <v>0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579</v>
      </c>
      <c r="J109" s="733" t="s">
        <v>594</v>
      </c>
    </row>
    <row r="110" spans="1:10" ht="14.4" customHeight="1" x14ac:dyDescent="0.3">
      <c r="A110" s="729" t="s">
        <v>579</v>
      </c>
      <c r="B110" s="730" t="s">
        <v>579</v>
      </c>
      <c r="C110" s="731" t="s">
        <v>579</v>
      </c>
      <c r="D110" s="731" t="s">
        <v>579</v>
      </c>
      <c r="E110" s="731"/>
      <c r="F110" s="731" t="s">
        <v>579</v>
      </c>
      <c r="G110" s="731" t="s">
        <v>579</v>
      </c>
      <c r="H110" s="731" t="s">
        <v>579</v>
      </c>
      <c r="I110" s="732" t="s">
        <v>579</v>
      </c>
      <c r="J110" s="733" t="s">
        <v>595</v>
      </c>
    </row>
    <row r="111" spans="1:10" ht="14.4" customHeight="1" x14ac:dyDescent="0.3">
      <c r="A111" s="729" t="s">
        <v>650</v>
      </c>
      <c r="B111" s="730" t="s">
        <v>651</v>
      </c>
      <c r="C111" s="731" t="s">
        <v>579</v>
      </c>
      <c r="D111" s="731" t="s">
        <v>579</v>
      </c>
      <c r="E111" s="731"/>
      <c r="F111" s="731" t="s">
        <v>579</v>
      </c>
      <c r="G111" s="731" t="s">
        <v>579</v>
      </c>
      <c r="H111" s="731" t="s">
        <v>579</v>
      </c>
      <c r="I111" s="732" t="s">
        <v>579</v>
      </c>
      <c r="J111" s="733" t="s">
        <v>0</v>
      </c>
    </row>
    <row r="112" spans="1:10" ht="14.4" customHeight="1" x14ac:dyDescent="0.3">
      <c r="A112" s="729" t="s">
        <v>650</v>
      </c>
      <c r="B112" s="730" t="s">
        <v>583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579</v>
      </c>
      <c r="J112" s="733" t="s">
        <v>1</v>
      </c>
    </row>
    <row r="113" spans="1:10" ht="14.4" customHeight="1" x14ac:dyDescent="0.3">
      <c r="A113" s="729" t="s">
        <v>650</v>
      </c>
      <c r="B113" s="730" t="s">
        <v>652</v>
      </c>
      <c r="C113" s="731">
        <v>0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579</v>
      </c>
      <c r="J113" s="733" t="s">
        <v>594</v>
      </c>
    </row>
    <row r="114" spans="1:10" ht="14.4" customHeight="1" x14ac:dyDescent="0.3">
      <c r="A114" s="729" t="s">
        <v>579</v>
      </c>
      <c r="B114" s="730" t="s">
        <v>579</v>
      </c>
      <c r="C114" s="731" t="s">
        <v>579</v>
      </c>
      <c r="D114" s="731" t="s">
        <v>579</v>
      </c>
      <c r="E114" s="731"/>
      <c r="F114" s="731" t="s">
        <v>579</v>
      </c>
      <c r="G114" s="731" t="s">
        <v>579</v>
      </c>
      <c r="H114" s="731" t="s">
        <v>579</v>
      </c>
      <c r="I114" s="732" t="s">
        <v>579</v>
      </c>
      <c r="J114" s="733" t="s">
        <v>595</v>
      </c>
    </row>
    <row r="115" spans="1:10" ht="14.4" customHeight="1" x14ac:dyDescent="0.3">
      <c r="A115" s="729" t="s">
        <v>653</v>
      </c>
      <c r="B115" s="730" t="s">
        <v>654</v>
      </c>
      <c r="C115" s="731" t="s">
        <v>579</v>
      </c>
      <c r="D115" s="731" t="s">
        <v>579</v>
      </c>
      <c r="E115" s="731"/>
      <c r="F115" s="731" t="s">
        <v>579</v>
      </c>
      <c r="G115" s="731" t="s">
        <v>579</v>
      </c>
      <c r="H115" s="731" t="s">
        <v>579</v>
      </c>
      <c r="I115" s="732" t="s">
        <v>579</v>
      </c>
      <c r="J115" s="733" t="s">
        <v>0</v>
      </c>
    </row>
    <row r="116" spans="1:10" ht="14.4" customHeight="1" x14ac:dyDescent="0.3">
      <c r="A116" s="729" t="s">
        <v>653</v>
      </c>
      <c r="B116" s="730" t="s">
        <v>583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579</v>
      </c>
      <c r="J116" s="733" t="s">
        <v>1</v>
      </c>
    </row>
    <row r="117" spans="1:10" ht="14.4" customHeight="1" x14ac:dyDescent="0.3">
      <c r="A117" s="729" t="s">
        <v>653</v>
      </c>
      <c r="B117" s="730" t="s">
        <v>655</v>
      </c>
      <c r="C117" s="731">
        <v>0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579</v>
      </c>
      <c r="J117" s="733" t="s">
        <v>594</v>
      </c>
    </row>
    <row r="118" spans="1:10" ht="14.4" customHeight="1" x14ac:dyDescent="0.3">
      <c r="A118" s="729" t="s">
        <v>579</v>
      </c>
      <c r="B118" s="730" t="s">
        <v>579</v>
      </c>
      <c r="C118" s="731" t="s">
        <v>579</v>
      </c>
      <c r="D118" s="731" t="s">
        <v>579</v>
      </c>
      <c r="E118" s="731"/>
      <c r="F118" s="731" t="s">
        <v>579</v>
      </c>
      <c r="G118" s="731" t="s">
        <v>579</v>
      </c>
      <c r="H118" s="731" t="s">
        <v>579</v>
      </c>
      <c r="I118" s="732" t="s">
        <v>579</v>
      </c>
      <c r="J118" s="733" t="s">
        <v>595</v>
      </c>
    </row>
    <row r="119" spans="1:10" ht="14.4" customHeight="1" x14ac:dyDescent="0.3">
      <c r="A119" s="729" t="s">
        <v>656</v>
      </c>
      <c r="B119" s="730" t="s">
        <v>657</v>
      </c>
      <c r="C119" s="731" t="s">
        <v>579</v>
      </c>
      <c r="D119" s="731" t="s">
        <v>579</v>
      </c>
      <c r="E119" s="731"/>
      <c r="F119" s="731" t="s">
        <v>579</v>
      </c>
      <c r="G119" s="731" t="s">
        <v>579</v>
      </c>
      <c r="H119" s="731" t="s">
        <v>579</v>
      </c>
      <c r="I119" s="732" t="s">
        <v>579</v>
      </c>
      <c r="J119" s="733" t="s">
        <v>0</v>
      </c>
    </row>
    <row r="120" spans="1:10" ht="14.4" customHeight="1" x14ac:dyDescent="0.3">
      <c r="A120" s="729" t="s">
        <v>656</v>
      </c>
      <c r="B120" s="730" t="s">
        <v>583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579</v>
      </c>
      <c r="J120" s="733" t="s">
        <v>1</v>
      </c>
    </row>
    <row r="121" spans="1:10" ht="14.4" customHeight="1" x14ac:dyDescent="0.3">
      <c r="A121" s="729" t="s">
        <v>656</v>
      </c>
      <c r="B121" s="730" t="s">
        <v>658</v>
      </c>
      <c r="C121" s="731">
        <v>0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579</v>
      </c>
      <c r="J121" s="733" t="s">
        <v>594</v>
      </c>
    </row>
    <row r="122" spans="1:10" ht="14.4" customHeight="1" x14ac:dyDescent="0.3">
      <c r="A122" s="729" t="s">
        <v>579</v>
      </c>
      <c r="B122" s="730" t="s">
        <v>579</v>
      </c>
      <c r="C122" s="731" t="s">
        <v>579</v>
      </c>
      <c r="D122" s="731" t="s">
        <v>579</v>
      </c>
      <c r="E122" s="731"/>
      <c r="F122" s="731" t="s">
        <v>579</v>
      </c>
      <c r="G122" s="731" t="s">
        <v>579</v>
      </c>
      <c r="H122" s="731" t="s">
        <v>579</v>
      </c>
      <c r="I122" s="732" t="s">
        <v>579</v>
      </c>
      <c r="J122" s="733" t="s">
        <v>595</v>
      </c>
    </row>
    <row r="123" spans="1:10" ht="14.4" customHeight="1" x14ac:dyDescent="0.3">
      <c r="A123" s="729" t="s">
        <v>659</v>
      </c>
      <c r="B123" s="730" t="s">
        <v>660</v>
      </c>
      <c r="C123" s="731" t="s">
        <v>579</v>
      </c>
      <c r="D123" s="731" t="s">
        <v>579</v>
      </c>
      <c r="E123" s="731"/>
      <c r="F123" s="731" t="s">
        <v>579</v>
      </c>
      <c r="G123" s="731" t="s">
        <v>579</v>
      </c>
      <c r="H123" s="731" t="s">
        <v>579</v>
      </c>
      <c r="I123" s="732" t="s">
        <v>579</v>
      </c>
      <c r="J123" s="733" t="s">
        <v>0</v>
      </c>
    </row>
    <row r="124" spans="1:10" ht="14.4" customHeight="1" x14ac:dyDescent="0.3">
      <c r="A124" s="729" t="s">
        <v>659</v>
      </c>
      <c r="B124" s="730" t="s">
        <v>583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579</v>
      </c>
      <c r="J124" s="733" t="s">
        <v>1</v>
      </c>
    </row>
    <row r="125" spans="1:10" ht="14.4" customHeight="1" x14ac:dyDescent="0.3">
      <c r="A125" s="729" t="s">
        <v>659</v>
      </c>
      <c r="B125" s="730" t="s">
        <v>661</v>
      </c>
      <c r="C125" s="731">
        <v>0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579</v>
      </c>
      <c r="J125" s="733" t="s">
        <v>594</v>
      </c>
    </row>
    <row r="126" spans="1:10" ht="14.4" customHeight="1" x14ac:dyDescent="0.3">
      <c r="A126" s="729" t="s">
        <v>579</v>
      </c>
      <c r="B126" s="730" t="s">
        <v>579</v>
      </c>
      <c r="C126" s="731" t="s">
        <v>579</v>
      </c>
      <c r="D126" s="731" t="s">
        <v>579</v>
      </c>
      <c r="E126" s="731"/>
      <c r="F126" s="731" t="s">
        <v>579</v>
      </c>
      <c r="G126" s="731" t="s">
        <v>579</v>
      </c>
      <c r="H126" s="731" t="s">
        <v>579</v>
      </c>
      <c r="I126" s="732" t="s">
        <v>579</v>
      </c>
      <c r="J126" s="733" t="s">
        <v>595</v>
      </c>
    </row>
    <row r="127" spans="1:10" ht="14.4" customHeight="1" x14ac:dyDescent="0.3">
      <c r="A127" s="729" t="s">
        <v>577</v>
      </c>
      <c r="B127" s="730" t="s">
        <v>589</v>
      </c>
      <c r="C127" s="731">
        <v>12427.44939</v>
      </c>
      <c r="D127" s="731">
        <v>11863.220089999993</v>
      </c>
      <c r="E127" s="731"/>
      <c r="F127" s="731">
        <v>10972.977840000001</v>
      </c>
      <c r="G127" s="731">
        <v>11015</v>
      </c>
      <c r="H127" s="731">
        <v>-42.022159999998621</v>
      </c>
      <c r="I127" s="732">
        <v>0.9961850059010442</v>
      </c>
      <c r="J127" s="733" t="s">
        <v>590</v>
      </c>
    </row>
  </sheetData>
  <mergeCells count="3">
    <mergeCell ref="F3:I3"/>
    <mergeCell ref="C4:D4"/>
    <mergeCell ref="A1:I1"/>
  </mergeCells>
  <conditionalFormatting sqref="F16 F12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127">
    <cfRule type="expression" dxfId="66" priority="5">
      <formula>$H17&gt;0</formula>
    </cfRule>
  </conditionalFormatting>
  <conditionalFormatting sqref="A17:A127">
    <cfRule type="expression" dxfId="65" priority="2">
      <formula>AND($J17&lt;&gt;"mezeraKL",$J17&lt;&gt;"")</formula>
    </cfRule>
  </conditionalFormatting>
  <conditionalFormatting sqref="I17:I127">
    <cfRule type="expression" dxfId="64" priority="6">
      <formula>$I17&gt;1</formula>
    </cfRule>
  </conditionalFormatting>
  <conditionalFormatting sqref="B17:B127">
    <cfRule type="expression" dxfId="63" priority="1">
      <formula>OR($J17="NS",$J17="SumaNS",$J17="Účet")</formula>
    </cfRule>
  </conditionalFormatting>
  <conditionalFormatting sqref="A17:D127 F17:I127">
    <cfRule type="expression" dxfId="62" priority="8">
      <formula>AND($J17&lt;&gt;"",$J17&lt;&gt;"mezeraKL")</formula>
    </cfRule>
  </conditionalFormatting>
  <conditionalFormatting sqref="B17:D127 F17:I12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127 F17:I127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372.49587391036033</v>
      </c>
      <c r="M3" s="203">
        <f>SUBTOTAL(9,M5:M1048576)</f>
        <v>29095.33</v>
      </c>
      <c r="N3" s="204">
        <f>SUBTOTAL(9,N5:N1048576)</f>
        <v>10837890.375060325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577</v>
      </c>
      <c r="B5" s="741" t="s">
        <v>578</v>
      </c>
      <c r="C5" s="742" t="s">
        <v>591</v>
      </c>
      <c r="D5" s="743" t="s">
        <v>592</v>
      </c>
      <c r="E5" s="744">
        <v>50113001</v>
      </c>
      <c r="F5" s="743" t="s">
        <v>662</v>
      </c>
      <c r="G5" s="742" t="s">
        <v>663</v>
      </c>
      <c r="H5" s="742">
        <v>167547</v>
      </c>
      <c r="I5" s="742">
        <v>67547</v>
      </c>
      <c r="J5" s="742" t="s">
        <v>664</v>
      </c>
      <c r="K5" s="742" t="s">
        <v>665</v>
      </c>
      <c r="L5" s="745">
        <v>46.935999999999993</v>
      </c>
      <c r="M5" s="745">
        <v>5</v>
      </c>
      <c r="N5" s="746">
        <v>234.67999999999998</v>
      </c>
    </row>
    <row r="6" spans="1:14" ht="14.4" customHeight="1" x14ac:dyDescent="0.3">
      <c r="A6" s="747" t="s">
        <v>577</v>
      </c>
      <c r="B6" s="748" t="s">
        <v>578</v>
      </c>
      <c r="C6" s="749" t="s">
        <v>591</v>
      </c>
      <c r="D6" s="750" t="s">
        <v>592</v>
      </c>
      <c r="E6" s="751">
        <v>50113001</v>
      </c>
      <c r="F6" s="750" t="s">
        <v>662</v>
      </c>
      <c r="G6" s="749" t="s">
        <v>663</v>
      </c>
      <c r="H6" s="749">
        <v>212880</v>
      </c>
      <c r="I6" s="749">
        <v>212880</v>
      </c>
      <c r="J6" s="749" t="s">
        <v>666</v>
      </c>
      <c r="K6" s="749" t="s">
        <v>667</v>
      </c>
      <c r="L6" s="752">
        <v>113.42000000000002</v>
      </c>
      <c r="M6" s="752">
        <v>44</v>
      </c>
      <c r="N6" s="753">
        <v>4990.4800000000005</v>
      </c>
    </row>
    <row r="7" spans="1:14" ht="14.4" customHeight="1" x14ac:dyDescent="0.3">
      <c r="A7" s="747" t="s">
        <v>577</v>
      </c>
      <c r="B7" s="748" t="s">
        <v>578</v>
      </c>
      <c r="C7" s="749" t="s">
        <v>591</v>
      </c>
      <c r="D7" s="750" t="s">
        <v>592</v>
      </c>
      <c r="E7" s="751">
        <v>50113001</v>
      </c>
      <c r="F7" s="750" t="s">
        <v>662</v>
      </c>
      <c r="G7" s="749" t="s">
        <v>663</v>
      </c>
      <c r="H7" s="749">
        <v>187814</v>
      </c>
      <c r="I7" s="749">
        <v>87814</v>
      </c>
      <c r="J7" s="749" t="s">
        <v>668</v>
      </c>
      <c r="K7" s="749" t="s">
        <v>669</v>
      </c>
      <c r="L7" s="752">
        <v>535.68499999999995</v>
      </c>
      <c r="M7" s="752">
        <v>2</v>
      </c>
      <c r="N7" s="753">
        <v>1071.3699999999999</v>
      </c>
    </row>
    <row r="8" spans="1:14" ht="14.4" customHeight="1" x14ac:dyDescent="0.3">
      <c r="A8" s="747" t="s">
        <v>577</v>
      </c>
      <c r="B8" s="748" t="s">
        <v>578</v>
      </c>
      <c r="C8" s="749" t="s">
        <v>591</v>
      </c>
      <c r="D8" s="750" t="s">
        <v>592</v>
      </c>
      <c r="E8" s="751">
        <v>50113001</v>
      </c>
      <c r="F8" s="750" t="s">
        <v>662</v>
      </c>
      <c r="G8" s="749" t="s">
        <v>670</v>
      </c>
      <c r="H8" s="749">
        <v>190044</v>
      </c>
      <c r="I8" s="749">
        <v>90044</v>
      </c>
      <c r="J8" s="749" t="s">
        <v>671</v>
      </c>
      <c r="K8" s="749" t="s">
        <v>672</v>
      </c>
      <c r="L8" s="752">
        <v>37.22</v>
      </c>
      <c r="M8" s="752">
        <v>5</v>
      </c>
      <c r="N8" s="753">
        <v>186.1</v>
      </c>
    </row>
    <row r="9" spans="1:14" ht="14.4" customHeight="1" x14ac:dyDescent="0.3">
      <c r="A9" s="747" t="s">
        <v>577</v>
      </c>
      <c r="B9" s="748" t="s">
        <v>578</v>
      </c>
      <c r="C9" s="749" t="s">
        <v>591</v>
      </c>
      <c r="D9" s="750" t="s">
        <v>592</v>
      </c>
      <c r="E9" s="751">
        <v>50113001</v>
      </c>
      <c r="F9" s="750" t="s">
        <v>662</v>
      </c>
      <c r="G9" s="749" t="s">
        <v>663</v>
      </c>
      <c r="H9" s="749">
        <v>184090</v>
      </c>
      <c r="I9" s="749">
        <v>84090</v>
      </c>
      <c r="J9" s="749" t="s">
        <v>673</v>
      </c>
      <c r="K9" s="749" t="s">
        <v>674</v>
      </c>
      <c r="L9" s="752">
        <v>60.254166666666663</v>
      </c>
      <c r="M9" s="752">
        <v>12</v>
      </c>
      <c r="N9" s="753">
        <v>723.05</v>
      </c>
    </row>
    <row r="10" spans="1:14" ht="14.4" customHeight="1" x14ac:dyDescent="0.3">
      <c r="A10" s="747" t="s">
        <v>577</v>
      </c>
      <c r="B10" s="748" t="s">
        <v>578</v>
      </c>
      <c r="C10" s="749" t="s">
        <v>591</v>
      </c>
      <c r="D10" s="750" t="s">
        <v>592</v>
      </c>
      <c r="E10" s="751">
        <v>50113001</v>
      </c>
      <c r="F10" s="750" t="s">
        <v>662</v>
      </c>
      <c r="G10" s="749" t="s">
        <v>663</v>
      </c>
      <c r="H10" s="749">
        <v>198864</v>
      </c>
      <c r="I10" s="749">
        <v>98864</v>
      </c>
      <c r="J10" s="749" t="s">
        <v>675</v>
      </c>
      <c r="K10" s="749" t="s">
        <v>676</v>
      </c>
      <c r="L10" s="752">
        <v>537.87</v>
      </c>
      <c r="M10" s="752">
        <v>1</v>
      </c>
      <c r="N10" s="753">
        <v>537.87</v>
      </c>
    </row>
    <row r="11" spans="1:14" ht="14.4" customHeight="1" x14ac:dyDescent="0.3">
      <c r="A11" s="747" t="s">
        <v>577</v>
      </c>
      <c r="B11" s="748" t="s">
        <v>578</v>
      </c>
      <c r="C11" s="749" t="s">
        <v>591</v>
      </c>
      <c r="D11" s="750" t="s">
        <v>592</v>
      </c>
      <c r="E11" s="751">
        <v>50113001</v>
      </c>
      <c r="F11" s="750" t="s">
        <v>662</v>
      </c>
      <c r="G11" s="749" t="s">
        <v>663</v>
      </c>
      <c r="H11" s="749">
        <v>840893</v>
      </c>
      <c r="I11" s="749">
        <v>0</v>
      </c>
      <c r="J11" s="749" t="s">
        <v>677</v>
      </c>
      <c r="K11" s="749" t="s">
        <v>678</v>
      </c>
      <c r="L11" s="752">
        <v>180.48880435887395</v>
      </c>
      <c r="M11" s="752">
        <v>3</v>
      </c>
      <c r="N11" s="753">
        <v>541.46641307662185</v>
      </c>
    </row>
    <row r="12" spans="1:14" ht="14.4" customHeight="1" x14ac:dyDescent="0.3">
      <c r="A12" s="747" t="s">
        <v>577</v>
      </c>
      <c r="B12" s="748" t="s">
        <v>578</v>
      </c>
      <c r="C12" s="749" t="s">
        <v>591</v>
      </c>
      <c r="D12" s="750" t="s">
        <v>592</v>
      </c>
      <c r="E12" s="751">
        <v>50113001</v>
      </c>
      <c r="F12" s="750" t="s">
        <v>662</v>
      </c>
      <c r="G12" s="749" t="s">
        <v>663</v>
      </c>
      <c r="H12" s="749">
        <v>849383</v>
      </c>
      <c r="I12" s="749">
        <v>0</v>
      </c>
      <c r="J12" s="749" t="s">
        <v>679</v>
      </c>
      <c r="K12" s="749" t="s">
        <v>579</v>
      </c>
      <c r="L12" s="752">
        <v>430.24929961293452</v>
      </c>
      <c r="M12" s="752">
        <v>2</v>
      </c>
      <c r="N12" s="753">
        <v>860.49859922586904</v>
      </c>
    </row>
    <row r="13" spans="1:14" ht="14.4" customHeight="1" x14ac:dyDescent="0.3">
      <c r="A13" s="747" t="s">
        <v>577</v>
      </c>
      <c r="B13" s="748" t="s">
        <v>578</v>
      </c>
      <c r="C13" s="749" t="s">
        <v>591</v>
      </c>
      <c r="D13" s="750" t="s">
        <v>592</v>
      </c>
      <c r="E13" s="751">
        <v>50113001</v>
      </c>
      <c r="F13" s="750" t="s">
        <v>662</v>
      </c>
      <c r="G13" s="749" t="s">
        <v>663</v>
      </c>
      <c r="H13" s="749">
        <v>67558</v>
      </c>
      <c r="I13" s="749">
        <v>67558</v>
      </c>
      <c r="J13" s="749" t="s">
        <v>680</v>
      </c>
      <c r="K13" s="749" t="s">
        <v>681</v>
      </c>
      <c r="L13" s="752">
        <v>27.49</v>
      </c>
      <c r="M13" s="752">
        <v>1</v>
      </c>
      <c r="N13" s="753">
        <v>27.49</v>
      </c>
    </row>
    <row r="14" spans="1:14" ht="14.4" customHeight="1" x14ac:dyDescent="0.3">
      <c r="A14" s="747" t="s">
        <v>577</v>
      </c>
      <c r="B14" s="748" t="s">
        <v>578</v>
      </c>
      <c r="C14" s="749" t="s">
        <v>591</v>
      </c>
      <c r="D14" s="750" t="s">
        <v>592</v>
      </c>
      <c r="E14" s="751">
        <v>50113001</v>
      </c>
      <c r="F14" s="750" t="s">
        <v>662</v>
      </c>
      <c r="G14" s="749" t="s">
        <v>663</v>
      </c>
      <c r="H14" s="749">
        <v>100498</v>
      </c>
      <c r="I14" s="749">
        <v>498</v>
      </c>
      <c r="J14" s="749" t="s">
        <v>682</v>
      </c>
      <c r="K14" s="749" t="s">
        <v>683</v>
      </c>
      <c r="L14" s="752">
        <v>108.75000000000003</v>
      </c>
      <c r="M14" s="752">
        <v>2</v>
      </c>
      <c r="N14" s="753">
        <v>217.50000000000006</v>
      </c>
    </row>
    <row r="15" spans="1:14" ht="14.4" customHeight="1" x14ac:dyDescent="0.3">
      <c r="A15" s="747" t="s">
        <v>577</v>
      </c>
      <c r="B15" s="748" t="s">
        <v>578</v>
      </c>
      <c r="C15" s="749" t="s">
        <v>591</v>
      </c>
      <c r="D15" s="750" t="s">
        <v>592</v>
      </c>
      <c r="E15" s="751">
        <v>50113001</v>
      </c>
      <c r="F15" s="750" t="s">
        <v>662</v>
      </c>
      <c r="G15" s="749" t="s">
        <v>663</v>
      </c>
      <c r="H15" s="749">
        <v>100502</v>
      </c>
      <c r="I15" s="749">
        <v>502</v>
      </c>
      <c r="J15" s="749" t="s">
        <v>684</v>
      </c>
      <c r="K15" s="749" t="s">
        <v>685</v>
      </c>
      <c r="L15" s="752">
        <v>238.66</v>
      </c>
      <c r="M15" s="752">
        <v>7</v>
      </c>
      <c r="N15" s="753">
        <v>1670.62</v>
      </c>
    </row>
    <row r="16" spans="1:14" ht="14.4" customHeight="1" x14ac:dyDescent="0.3">
      <c r="A16" s="747" t="s">
        <v>577</v>
      </c>
      <c r="B16" s="748" t="s">
        <v>578</v>
      </c>
      <c r="C16" s="749" t="s">
        <v>591</v>
      </c>
      <c r="D16" s="750" t="s">
        <v>592</v>
      </c>
      <c r="E16" s="751">
        <v>50113001</v>
      </c>
      <c r="F16" s="750" t="s">
        <v>662</v>
      </c>
      <c r="G16" s="749" t="s">
        <v>670</v>
      </c>
      <c r="H16" s="749">
        <v>127736</v>
      </c>
      <c r="I16" s="749">
        <v>127736</v>
      </c>
      <c r="J16" s="749" t="s">
        <v>686</v>
      </c>
      <c r="K16" s="749" t="s">
        <v>687</v>
      </c>
      <c r="L16" s="752">
        <v>49.37</v>
      </c>
      <c r="M16" s="752">
        <v>4</v>
      </c>
      <c r="N16" s="753">
        <v>197.48</v>
      </c>
    </row>
    <row r="17" spans="1:14" ht="14.4" customHeight="1" x14ac:dyDescent="0.3">
      <c r="A17" s="747" t="s">
        <v>577</v>
      </c>
      <c r="B17" s="748" t="s">
        <v>578</v>
      </c>
      <c r="C17" s="749" t="s">
        <v>591</v>
      </c>
      <c r="D17" s="750" t="s">
        <v>592</v>
      </c>
      <c r="E17" s="751">
        <v>50113001</v>
      </c>
      <c r="F17" s="750" t="s">
        <v>662</v>
      </c>
      <c r="G17" s="749" t="s">
        <v>670</v>
      </c>
      <c r="H17" s="749">
        <v>107981</v>
      </c>
      <c r="I17" s="749">
        <v>7981</v>
      </c>
      <c r="J17" s="749" t="s">
        <v>688</v>
      </c>
      <c r="K17" s="749" t="s">
        <v>689</v>
      </c>
      <c r="L17" s="752">
        <v>50.740000000000009</v>
      </c>
      <c r="M17" s="752">
        <v>6</v>
      </c>
      <c r="N17" s="753">
        <v>304.44000000000005</v>
      </c>
    </row>
    <row r="18" spans="1:14" ht="14.4" customHeight="1" x14ac:dyDescent="0.3">
      <c r="A18" s="747" t="s">
        <v>577</v>
      </c>
      <c r="B18" s="748" t="s">
        <v>578</v>
      </c>
      <c r="C18" s="749" t="s">
        <v>591</v>
      </c>
      <c r="D18" s="750" t="s">
        <v>592</v>
      </c>
      <c r="E18" s="751">
        <v>50113001</v>
      </c>
      <c r="F18" s="750" t="s">
        <v>662</v>
      </c>
      <c r="G18" s="749" t="s">
        <v>663</v>
      </c>
      <c r="H18" s="749">
        <v>850377</v>
      </c>
      <c r="I18" s="749">
        <v>149227</v>
      </c>
      <c r="J18" s="749" t="s">
        <v>690</v>
      </c>
      <c r="K18" s="749" t="s">
        <v>691</v>
      </c>
      <c r="L18" s="752">
        <v>5971.1850000000004</v>
      </c>
      <c r="M18" s="752">
        <v>2</v>
      </c>
      <c r="N18" s="753">
        <v>11942.37</v>
      </c>
    </row>
    <row r="19" spans="1:14" ht="14.4" customHeight="1" x14ac:dyDescent="0.3">
      <c r="A19" s="747" t="s">
        <v>577</v>
      </c>
      <c r="B19" s="748" t="s">
        <v>578</v>
      </c>
      <c r="C19" s="749" t="s">
        <v>591</v>
      </c>
      <c r="D19" s="750" t="s">
        <v>592</v>
      </c>
      <c r="E19" s="751">
        <v>50113001</v>
      </c>
      <c r="F19" s="750" t="s">
        <v>662</v>
      </c>
      <c r="G19" s="749" t="s">
        <v>670</v>
      </c>
      <c r="H19" s="749">
        <v>109709</v>
      </c>
      <c r="I19" s="749">
        <v>9709</v>
      </c>
      <c r="J19" s="749" t="s">
        <v>692</v>
      </c>
      <c r="K19" s="749" t="s">
        <v>693</v>
      </c>
      <c r="L19" s="752">
        <v>85.891562499999978</v>
      </c>
      <c r="M19" s="752">
        <v>64</v>
      </c>
      <c r="N19" s="753">
        <v>5497.0599999999986</v>
      </c>
    </row>
    <row r="20" spans="1:14" ht="14.4" customHeight="1" x14ac:dyDescent="0.3">
      <c r="A20" s="747" t="s">
        <v>577</v>
      </c>
      <c r="B20" s="748" t="s">
        <v>578</v>
      </c>
      <c r="C20" s="749" t="s">
        <v>591</v>
      </c>
      <c r="D20" s="750" t="s">
        <v>592</v>
      </c>
      <c r="E20" s="751">
        <v>50113001</v>
      </c>
      <c r="F20" s="750" t="s">
        <v>662</v>
      </c>
      <c r="G20" s="749" t="s">
        <v>663</v>
      </c>
      <c r="H20" s="749">
        <v>201134</v>
      </c>
      <c r="I20" s="749">
        <v>201134</v>
      </c>
      <c r="J20" s="749" t="s">
        <v>694</v>
      </c>
      <c r="K20" s="749" t="s">
        <v>695</v>
      </c>
      <c r="L20" s="752">
        <v>69.169999999999987</v>
      </c>
      <c r="M20" s="752">
        <v>1</v>
      </c>
      <c r="N20" s="753">
        <v>69.169999999999987</v>
      </c>
    </row>
    <row r="21" spans="1:14" ht="14.4" customHeight="1" x14ac:dyDescent="0.3">
      <c r="A21" s="747" t="s">
        <v>577</v>
      </c>
      <c r="B21" s="748" t="s">
        <v>578</v>
      </c>
      <c r="C21" s="749" t="s">
        <v>596</v>
      </c>
      <c r="D21" s="750" t="s">
        <v>597</v>
      </c>
      <c r="E21" s="751">
        <v>50113001</v>
      </c>
      <c r="F21" s="750" t="s">
        <v>662</v>
      </c>
      <c r="G21" s="749" t="s">
        <v>663</v>
      </c>
      <c r="H21" s="749">
        <v>196884</v>
      </c>
      <c r="I21" s="749">
        <v>96884</v>
      </c>
      <c r="J21" s="749" t="s">
        <v>696</v>
      </c>
      <c r="K21" s="749" t="s">
        <v>697</v>
      </c>
      <c r="L21" s="752">
        <v>9.3500089425359079</v>
      </c>
      <c r="M21" s="752">
        <v>1</v>
      </c>
      <c r="N21" s="753">
        <v>9.3500089425359079</v>
      </c>
    </row>
    <row r="22" spans="1:14" ht="14.4" customHeight="1" x14ac:dyDescent="0.3">
      <c r="A22" s="747" t="s">
        <v>577</v>
      </c>
      <c r="B22" s="748" t="s">
        <v>578</v>
      </c>
      <c r="C22" s="749" t="s">
        <v>596</v>
      </c>
      <c r="D22" s="750" t="s">
        <v>597</v>
      </c>
      <c r="E22" s="751">
        <v>50113001</v>
      </c>
      <c r="F22" s="750" t="s">
        <v>662</v>
      </c>
      <c r="G22" s="749" t="s">
        <v>663</v>
      </c>
      <c r="H22" s="749">
        <v>146686</v>
      </c>
      <c r="I22" s="749">
        <v>146686</v>
      </c>
      <c r="J22" s="749" t="s">
        <v>698</v>
      </c>
      <c r="K22" s="749" t="s">
        <v>699</v>
      </c>
      <c r="L22" s="752">
        <v>19.8</v>
      </c>
      <c r="M22" s="752">
        <v>120</v>
      </c>
      <c r="N22" s="753">
        <v>2376</v>
      </c>
    </row>
    <row r="23" spans="1:14" ht="14.4" customHeight="1" x14ac:dyDescent="0.3">
      <c r="A23" s="747" t="s">
        <v>577</v>
      </c>
      <c r="B23" s="748" t="s">
        <v>578</v>
      </c>
      <c r="C23" s="749" t="s">
        <v>596</v>
      </c>
      <c r="D23" s="750" t="s">
        <v>597</v>
      </c>
      <c r="E23" s="751">
        <v>50113001</v>
      </c>
      <c r="F23" s="750" t="s">
        <v>662</v>
      </c>
      <c r="G23" s="749" t="s">
        <v>663</v>
      </c>
      <c r="H23" s="749">
        <v>846758</v>
      </c>
      <c r="I23" s="749">
        <v>103387</v>
      </c>
      <c r="J23" s="749" t="s">
        <v>700</v>
      </c>
      <c r="K23" s="749" t="s">
        <v>701</v>
      </c>
      <c r="L23" s="752">
        <v>72.787291789910029</v>
      </c>
      <c r="M23" s="752">
        <v>480</v>
      </c>
      <c r="N23" s="753">
        <v>34937.900059156811</v>
      </c>
    </row>
    <row r="24" spans="1:14" ht="14.4" customHeight="1" x14ac:dyDescent="0.3">
      <c r="A24" s="747" t="s">
        <v>577</v>
      </c>
      <c r="B24" s="748" t="s">
        <v>578</v>
      </c>
      <c r="C24" s="749" t="s">
        <v>596</v>
      </c>
      <c r="D24" s="750" t="s">
        <v>597</v>
      </c>
      <c r="E24" s="751">
        <v>50113001</v>
      </c>
      <c r="F24" s="750" t="s">
        <v>662</v>
      </c>
      <c r="G24" s="749" t="s">
        <v>663</v>
      </c>
      <c r="H24" s="749">
        <v>175939</v>
      </c>
      <c r="I24" s="749">
        <v>75939</v>
      </c>
      <c r="J24" s="749" t="s">
        <v>702</v>
      </c>
      <c r="K24" s="749" t="s">
        <v>703</v>
      </c>
      <c r="L24" s="752">
        <v>107.91999999999997</v>
      </c>
      <c r="M24" s="752">
        <v>1</v>
      </c>
      <c r="N24" s="753">
        <v>107.91999999999997</v>
      </c>
    </row>
    <row r="25" spans="1:14" ht="14.4" customHeight="1" x14ac:dyDescent="0.3">
      <c r="A25" s="747" t="s">
        <v>577</v>
      </c>
      <c r="B25" s="748" t="s">
        <v>578</v>
      </c>
      <c r="C25" s="749" t="s">
        <v>596</v>
      </c>
      <c r="D25" s="750" t="s">
        <v>597</v>
      </c>
      <c r="E25" s="751">
        <v>50113001</v>
      </c>
      <c r="F25" s="750" t="s">
        <v>662</v>
      </c>
      <c r="G25" s="749" t="s">
        <v>663</v>
      </c>
      <c r="H25" s="749">
        <v>192729</v>
      </c>
      <c r="I25" s="749">
        <v>92729</v>
      </c>
      <c r="J25" s="749" t="s">
        <v>704</v>
      </c>
      <c r="K25" s="749" t="s">
        <v>705</v>
      </c>
      <c r="L25" s="752">
        <v>48.332000522774862</v>
      </c>
      <c r="M25" s="752">
        <v>25</v>
      </c>
      <c r="N25" s="753">
        <v>1208.3000130693715</v>
      </c>
    </row>
    <row r="26" spans="1:14" ht="14.4" customHeight="1" x14ac:dyDescent="0.3">
      <c r="A26" s="747" t="s">
        <v>577</v>
      </c>
      <c r="B26" s="748" t="s">
        <v>578</v>
      </c>
      <c r="C26" s="749" t="s">
        <v>596</v>
      </c>
      <c r="D26" s="750" t="s">
        <v>597</v>
      </c>
      <c r="E26" s="751">
        <v>50113001</v>
      </c>
      <c r="F26" s="750" t="s">
        <v>662</v>
      </c>
      <c r="G26" s="749" t="s">
        <v>663</v>
      </c>
      <c r="H26" s="749">
        <v>100362</v>
      </c>
      <c r="I26" s="749">
        <v>362</v>
      </c>
      <c r="J26" s="749" t="s">
        <v>706</v>
      </c>
      <c r="K26" s="749" t="s">
        <v>707</v>
      </c>
      <c r="L26" s="752">
        <v>86.686666666666653</v>
      </c>
      <c r="M26" s="752">
        <v>30</v>
      </c>
      <c r="N26" s="753">
        <v>2600.5999999999995</v>
      </c>
    </row>
    <row r="27" spans="1:14" ht="14.4" customHeight="1" x14ac:dyDescent="0.3">
      <c r="A27" s="747" t="s">
        <v>577</v>
      </c>
      <c r="B27" s="748" t="s">
        <v>578</v>
      </c>
      <c r="C27" s="749" t="s">
        <v>596</v>
      </c>
      <c r="D27" s="750" t="s">
        <v>597</v>
      </c>
      <c r="E27" s="751">
        <v>50113001</v>
      </c>
      <c r="F27" s="750" t="s">
        <v>662</v>
      </c>
      <c r="G27" s="749" t="s">
        <v>663</v>
      </c>
      <c r="H27" s="749">
        <v>129707</v>
      </c>
      <c r="I27" s="749">
        <v>29707</v>
      </c>
      <c r="J27" s="749" t="s">
        <v>708</v>
      </c>
      <c r="K27" s="749" t="s">
        <v>709</v>
      </c>
      <c r="L27" s="752">
        <v>2045.47</v>
      </c>
      <c r="M27" s="752">
        <v>1</v>
      </c>
      <c r="N27" s="753">
        <v>2045.47</v>
      </c>
    </row>
    <row r="28" spans="1:14" ht="14.4" customHeight="1" x14ac:dyDescent="0.3">
      <c r="A28" s="747" t="s">
        <v>577</v>
      </c>
      <c r="B28" s="748" t="s">
        <v>578</v>
      </c>
      <c r="C28" s="749" t="s">
        <v>596</v>
      </c>
      <c r="D28" s="750" t="s">
        <v>597</v>
      </c>
      <c r="E28" s="751">
        <v>50113001</v>
      </c>
      <c r="F28" s="750" t="s">
        <v>662</v>
      </c>
      <c r="G28" s="749" t="s">
        <v>663</v>
      </c>
      <c r="H28" s="749">
        <v>202701</v>
      </c>
      <c r="I28" s="749">
        <v>202701</v>
      </c>
      <c r="J28" s="749" t="s">
        <v>710</v>
      </c>
      <c r="K28" s="749" t="s">
        <v>711</v>
      </c>
      <c r="L28" s="752">
        <v>118.82499999999999</v>
      </c>
      <c r="M28" s="752">
        <v>6</v>
      </c>
      <c r="N28" s="753">
        <v>712.94999999999993</v>
      </c>
    </row>
    <row r="29" spans="1:14" ht="14.4" customHeight="1" x14ac:dyDescent="0.3">
      <c r="A29" s="747" t="s">
        <v>577</v>
      </c>
      <c r="B29" s="748" t="s">
        <v>578</v>
      </c>
      <c r="C29" s="749" t="s">
        <v>596</v>
      </c>
      <c r="D29" s="750" t="s">
        <v>597</v>
      </c>
      <c r="E29" s="751">
        <v>50113001</v>
      </c>
      <c r="F29" s="750" t="s">
        <v>662</v>
      </c>
      <c r="G29" s="749" t="s">
        <v>663</v>
      </c>
      <c r="H29" s="749">
        <v>845008</v>
      </c>
      <c r="I29" s="749">
        <v>107806</v>
      </c>
      <c r="J29" s="749" t="s">
        <v>710</v>
      </c>
      <c r="K29" s="749" t="s">
        <v>712</v>
      </c>
      <c r="L29" s="752">
        <v>52.590000000000011</v>
      </c>
      <c r="M29" s="752">
        <v>5</v>
      </c>
      <c r="N29" s="753">
        <v>262.95000000000005</v>
      </c>
    </row>
    <row r="30" spans="1:14" ht="14.4" customHeight="1" x14ac:dyDescent="0.3">
      <c r="A30" s="747" t="s">
        <v>577</v>
      </c>
      <c r="B30" s="748" t="s">
        <v>578</v>
      </c>
      <c r="C30" s="749" t="s">
        <v>596</v>
      </c>
      <c r="D30" s="750" t="s">
        <v>597</v>
      </c>
      <c r="E30" s="751">
        <v>50113001</v>
      </c>
      <c r="F30" s="750" t="s">
        <v>662</v>
      </c>
      <c r="G30" s="749" t="s">
        <v>663</v>
      </c>
      <c r="H30" s="749">
        <v>153200</v>
      </c>
      <c r="I30" s="749">
        <v>53200</v>
      </c>
      <c r="J30" s="749" t="s">
        <v>713</v>
      </c>
      <c r="K30" s="749" t="s">
        <v>714</v>
      </c>
      <c r="L30" s="752">
        <v>52.396000000000001</v>
      </c>
      <c r="M30" s="752">
        <v>5</v>
      </c>
      <c r="N30" s="753">
        <v>261.98</v>
      </c>
    </row>
    <row r="31" spans="1:14" ht="14.4" customHeight="1" x14ac:dyDescent="0.3">
      <c r="A31" s="747" t="s">
        <v>577</v>
      </c>
      <c r="B31" s="748" t="s">
        <v>578</v>
      </c>
      <c r="C31" s="749" t="s">
        <v>596</v>
      </c>
      <c r="D31" s="750" t="s">
        <v>597</v>
      </c>
      <c r="E31" s="751">
        <v>50113001</v>
      </c>
      <c r="F31" s="750" t="s">
        <v>662</v>
      </c>
      <c r="G31" s="749" t="s">
        <v>663</v>
      </c>
      <c r="H31" s="749">
        <v>121887</v>
      </c>
      <c r="I31" s="749">
        <v>21887</v>
      </c>
      <c r="J31" s="749" t="s">
        <v>715</v>
      </c>
      <c r="K31" s="749" t="s">
        <v>716</v>
      </c>
      <c r="L31" s="752">
        <v>45.27</v>
      </c>
      <c r="M31" s="752">
        <v>2</v>
      </c>
      <c r="N31" s="753">
        <v>90.54</v>
      </c>
    </row>
    <row r="32" spans="1:14" ht="14.4" customHeight="1" x14ac:dyDescent="0.3">
      <c r="A32" s="747" t="s">
        <v>577</v>
      </c>
      <c r="B32" s="748" t="s">
        <v>578</v>
      </c>
      <c r="C32" s="749" t="s">
        <v>596</v>
      </c>
      <c r="D32" s="750" t="s">
        <v>597</v>
      </c>
      <c r="E32" s="751">
        <v>50113001</v>
      </c>
      <c r="F32" s="750" t="s">
        <v>662</v>
      </c>
      <c r="G32" s="749" t="s">
        <v>663</v>
      </c>
      <c r="H32" s="749">
        <v>988744</v>
      </c>
      <c r="I32" s="749">
        <v>0</v>
      </c>
      <c r="J32" s="749" t="s">
        <v>717</v>
      </c>
      <c r="K32" s="749" t="s">
        <v>579</v>
      </c>
      <c r="L32" s="752">
        <v>50.310000000000016</v>
      </c>
      <c r="M32" s="752">
        <v>5</v>
      </c>
      <c r="N32" s="753">
        <v>251.55000000000007</v>
      </c>
    </row>
    <row r="33" spans="1:14" ht="14.4" customHeight="1" x14ac:dyDescent="0.3">
      <c r="A33" s="747" t="s">
        <v>577</v>
      </c>
      <c r="B33" s="748" t="s">
        <v>578</v>
      </c>
      <c r="C33" s="749" t="s">
        <v>596</v>
      </c>
      <c r="D33" s="750" t="s">
        <v>597</v>
      </c>
      <c r="E33" s="751">
        <v>50113001</v>
      </c>
      <c r="F33" s="750" t="s">
        <v>662</v>
      </c>
      <c r="G33" s="749" t="s">
        <v>663</v>
      </c>
      <c r="H33" s="749">
        <v>176954</v>
      </c>
      <c r="I33" s="749">
        <v>176954</v>
      </c>
      <c r="J33" s="749" t="s">
        <v>718</v>
      </c>
      <c r="K33" s="749" t="s">
        <v>719</v>
      </c>
      <c r="L33" s="752">
        <v>95.565000000000026</v>
      </c>
      <c r="M33" s="752">
        <v>2</v>
      </c>
      <c r="N33" s="753">
        <v>191.13000000000005</v>
      </c>
    </row>
    <row r="34" spans="1:14" ht="14.4" customHeight="1" x14ac:dyDescent="0.3">
      <c r="A34" s="747" t="s">
        <v>577</v>
      </c>
      <c r="B34" s="748" t="s">
        <v>578</v>
      </c>
      <c r="C34" s="749" t="s">
        <v>596</v>
      </c>
      <c r="D34" s="750" t="s">
        <v>597</v>
      </c>
      <c r="E34" s="751">
        <v>50113001</v>
      </c>
      <c r="F34" s="750" t="s">
        <v>662</v>
      </c>
      <c r="G34" s="749" t="s">
        <v>670</v>
      </c>
      <c r="H34" s="749">
        <v>127263</v>
      </c>
      <c r="I34" s="749">
        <v>127263</v>
      </c>
      <c r="J34" s="749" t="s">
        <v>720</v>
      </c>
      <c r="K34" s="749" t="s">
        <v>721</v>
      </c>
      <c r="L34" s="752">
        <v>53.480000000000011</v>
      </c>
      <c r="M34" s="752">
        <v>1</v>
      </c>
      <c r="N34" s="753">
        <v>53.480000000000011</v>
      </c>
    </row>
    <row r="35" spans="1:14" ht="14.4" customHeight="1" x14ac:dyDescent="0.3">
      <c r="A35" s="747" t="s">
        <v>577</v>
      </c>
      <c r="B35" s="748" t="s">
        <v>578</v>
      </c>
      <c r="C35" s="749" t="s">
        <v>596</v>
      </c>
      <c r="D35" s="750" t="s">
        <v>597</v>
      </c>
      <c r="E35" s="751">
        <v>50113001</v>
      </c>
      <c r="F35" s="750" t="s">
        <v>662</v>
      </c>
      <c r="G35" s="749" t="s">
        <v>670</v>
      </c>
      <c r="H35" s="749">
        <v>127272</v>
      </c>
      <c r="I35" s="749">
        <v>127272</v>
      </c>
      <c r="J35" s="749" t="s">
        <v>720</v>
      </c>
      <c r="K35" s="749" t="s">
        <v>722</v>
      </c>
      <c r="L35" s="752">
        <v>48.130000000000017</v>
      </c>
      <c r="M35" s="752">
        <v>2</v>
      </c>
      <c r="N35" s="753">
        <v>96.260000000000034</v>
      </c>
    </row>
    <row r="36" spans="1:14" ht="14.4" customHeight="1" x14ac:dyDescent="0.3">
      <c r="A36" s="747" t="s">
        <v>577</v>
      </c>
      <c r="B36" s="748" t="s">
        <v>578</v>
      </c>
      <c r="C36" s="749" t="s">
        <v>596</v>
      </c>
      <c r="D36" s="750" t="s">
        <v>597</v>
      </c>
      <c r="E36" s="751">
        <v>50113001</v>
      </c>
      <c r="F36" s="750" t="s">
        <v>662</v>
      </c>
      <c r="G36" s="749" t="s">
        <v>663</v>
      </c>
      <c r="H36" s="749">
        <v>194916</v>
      </c>
      <c r="I36" s="749">
        <v>94916</v>
      </c>
      <c r="J36" s="749" t="s">
        <v>723</v>
      </c>
      <c r="K36" s="749" t="s">
        <v>724</v>
      </c>
      <c r="L36" s="752">
        <v>84.906299999999987</v>
      </c>
      <c r="M36" s="752">
        <v>100</v>
      </c>
      <c r="N36" s="753">
        <v>8490.6299999999992</v>
      </c>
    </row>
    <row r="37" spans="1:14" ht="14.4" customHeight="1" x14ac:dyDescent="0.3">
      <c r="A37" s="747" t="s">
        <v>577</v>
      </c>
      <c r="B37" s="748" t="s">
        <v>578</v>
      </c>
      <c r="C37" s="749" t="s">
        <v>596</v>
      </c>
      <c r="D37" s="750" t="s">
        <v>597</v>
      </c>
      <c r="E37" s="751">
        <v>50113001</v>
      </c>
      <c r="F37" s="750" t="s">
        <v>662</v>
      </c>
      <c r="G37" s="749" t="s">
        <v>663</v>
      </c>
      <c r="H37" s="749">
        <v>187167</v>
      </c>
      <c r="I37" s="749">
        <v>87167</v>
      </c>
      <c r="J37" s="749" t="s">
        <v>725</v>
      </c>
      <c r="K37" s="749" t="s">
        <v>726</v>
      </c>
      <c r="L37" s="752">
        <v>41.530000000000015</v>
      </c>
      <c r="M37" s="752">
        <v>2</v>
      </c>
      <c r="N37" s="753">
        <v>83.060000000000031</v>
      </c>
    </row>
    <row r="38" spans="1:14" ht="14.4" customHeight="1" x14ac:dyDescent="0.3">
      <c r="A38" s="747" t="s">
        <v>577</v>
      </c>
      <c r="B38" s="748" t="s">
        <v>578</v>
      </c>
      <c r="C38" s="749" t="s">
        <v>596</v>
      </c>
      <c r="D38" s="750" t="s">
        <v>597</v>
      </c>
      <c r="E38" s="751">
        <v>50113001</v>
      </c>
      <c r="F38" s="750" t="s">
        <v>662</v>
      </c>
      <c r="G38" s="749" t="s">
        <v>663</v>
      </c>
      <c r="H38" s="749">
        <v>158668</v>
      </c>
      <c r="I38" s="749">
        <v>158668</v>
      </c>
      <c r="J38" s="749" t="s">
        <v>727</v>
      </c>
      <c r="K38" s="749" t="s">
        <v>728</v>
      </c>
      <c r="L38" s="752">
        <v>71.810000000000016</v>
      </c>
      <c r="M38" s="752">
        <v>270</v>
      </c>
      <c r="N38" s="753">
        <v>19388.700000000004</v>
      </c>
    </row>
    <row r="39" spans="1:14" ht="14.4" customHeight="1" x14ac:dyDescent="0.3">
      <c r="A39" s="747" t="s">
        <v>577</v>
      </c>
      <c r="B39" s="748" t="s">
        <v>578</v>
      </c>
      <c r="C39" s="749" t="s">
        <v>596</v>
      </c>
      <c r="D39" s="750" t="s">
        <v>597</v>
      </c>
      <c r="E39" s="751">
        <v>50113001</v>
      </c>
      <c r="F39" s="750" t="s">
        <v>662</v>
      </c>
      <c r="G39" s="749" t="s">
        <v>663</v>
      </c>
      <c r="H39" s="749">
        <v>199295</v>
      </c>
      <c r="I39" s="749">
        <v>99295</v>
      </c>
      <c r="J39" s="749" t="s">
        <v>729</v>
      </c>
      <c r="K39" s="749" t="s">
        <v>730</v>
      </c>
      <c r="L39" s="752">
        <v>26.089999999999993</v>
      </c>
      <c r="M39" s="752">
        <v>2</v>
      </c>
      <c r="N39" s="753">
        <v>52.179999999999986</v>
      </c>
    </row>
    <row r="40" spans="1:14" ht="14.4" customHeight="1" x14ac:dyDescent="0.3">
      <c r="A40" s="747" t="s">
        <v>577</v>
      </c>
      <c r="B40" s="748" t="s">
        <v>578</v>
      </c>
      <c r="C40" s="749" t="s">
        <v>596</v>
      </c>
      <c r="D40" s="750" t="s">
        <v>597</v>
      </c>
      <c r="E40" s="751">
        <v>50113001</v>
      </c>
      <c r="F40" s="750" t="s">
        <v>662</v>
      </c>
      <c r="G40" s="749" t="s">
        <v>663</v>
      </c>
      <c r="H40" s="749">
        <v>844960</v>
      </c>
      <c r="I40" s="749">
        <v>125114</v>
      </c>
      <c r="J40" s="749" t="s">
        <v>729</v>
      </c>
      <c r="K40" s="749" t="s">
        <v>731</v>
      </c>
      <c r="L40" s="752">
        <v>57.85</v>
      </c>
      <c r="M40" s="752">
        <v>3</v>
      </c>
      <c r="N40" s="753">
        <v>173.55</v>
      </c>
    </row>
    <row r="41" spans="1:14" ht="14.4" customHeight="1" x14ac:dyDescent="0.3">
      <c r="A41" s="747" t="s">
        <v>577</v>
      </c>
      <c r="B41" s="748" t="s">
        <v>578</v>
      </c>
      <c r="C41" s="749" t="s">
        <v>596</v>
      </c>
      <c r="D41" s="750" t="s">
        <v>597</v>
      </c>
      <c r="E41" s="751">
        <v>50113001</v>
      </c>
      <c r="F41" s="750" t="s">
        <v>662</v>
      </c>
      <c r="G41" s="749" t="s">
        <v>663</v>
      </c>
      <c r="H41" s="749">
        <v>196610</v>
      </c>
      <c r="I41" s="749">
        <v>96610</v>
      </c>
      <c r="J41" s="749" t="s">
        <v>732</v>
      </c>
      <c r="K41" s="749" t="s">
        <v>733</v>
      </c>
      <c r="L41" s="752">
        <v>46.252857142857145</v>
      </c>
      <c r="M41" s="752">
        <v>7</v>
      </c>
      <c r="N41" s="753">
        <v>323.77000000000004</v>
      </c>
    </row>
    <row r="42" spans="1:14" ht="14.4" customHeight="1" x14ac:dyDescent="0.3">
      <c r="A42" s="747" t="s">
        <v>577</v>
      </c>
      <c r="B42" s="748" t="s">
        <v>578</v>
      </c>
      <c r="C42" s="749" t="s">
        <v>596</v>
      </c>
      <c r="D42" s="750" t="s">
        <v>597</v>
      </c>
      <c r="E42" s="751">
        <v>50113001</v>
      </c>
      <c r="F42" s="750" t="s">
        <v>662</v>
      </c>
      <c r="G42" s="749" t="s">
        <v>663</v>
      </c>
      <c r="H42" s="749">
        <v>847713</v>
      </c>
      <c r="I42" s="749">
        <v>125526</v>
      </c>
      <c r="J42" s="749" t="s">
        <v>734</v>
      </c>
      <c r="K42" s="749" t="s">
        <v>735</v>
      </c>
      <c r="L42" s="752">
        <v>84.281999999999982</v>
      </c>
      <c r="M42" s="752">
        <v>10</v>
      </c>
      <c r="N42" s="753">
        <v>842.81999999999982</v>
      </c>
    </row>
    <row r="43" spans="1:14" ht="14.4" customHeight="1" x14ac:dyDescent="0.3">
      <c r="A43" s="747" t="s">
        <v>577</v>
      </c>
      <c r="B43" s="748" t="s">
        <v>578</v>
      </c>
      <c r="C43" s="749" t="s">
        <v>596</v>
      </c>
      <c r="D43" s="750" t="s">
        <v>597</v>
      </c>
      <c r="E43" s="751">
        <v>50113001</v>
      </c>
      <c r="F43" s="750" t="s">
        <v>662</v>
      </c>
      <c r="G43" s="749" t="s">
        <v>663</v>
      </c>
      <c r="H43" s="749">
        <v>847974</v>
      </c>
      <c r="I43" s="749">
        <v>125525</v>
      </c>
      <c r="J43" s="749" t="s">
        <v>734</v>
      </c>
      <c r="K43" s="749" t="s">
        <v>736</v>
      </c>
      <c r="L43" s="752">
        <v>44.44</v>
      </c>
      <c r="M43" s="752">
        <v>1</v>
      </c>
      <c r="N43" s="753">
        <v>44.44</v>
      </c>
    </row>
    <row r="44" spans="1:14" ht="14.4" customHeight="1" x14ac:dyDescent="0.3">
      <c r="A44" s="747" t="s">
        <v>577</v>
      </c>
      <c r="B44" s="748" t="s">
        <v>578</v>
      </c>
      <c r="C44" s="749" t="s">
        <v>596</v>
      </c>
      <c r="D44" s="750" t="s">
        <v>597</v>
      </c>
      <c r="E44" s="751">
        <v>50113001</v>
      </c>
      <c r="F44" s="750" t="s">
        <v>662</v>
      </c>
      <c r="G44" s="749" t="s">
        <v>663</v>
      </c>
      <c r="H44" s="749">
        <v>169789</v>
      </c>
      <c r="I44" s="749">
        <v>69789</v>
      </c>
      <c r="J44" s="749" t="s">
        <v>737</v>
      </c>
      <c r="K44" s="749" t="s">
        <v>738</v>
      </c>
      <c r="L44" s="752">
        <v>21.880000000000006</v>
      </c>
      <c r="M44" s="752">
        <v>384</v>
      </c>
      <c r="N44" s="753">
        <v>8401.9200000000019</v>
      </c>
    </row>
    <row r="45" spans="1:14" ht="14.4" customHeight="1" x14ac:dyDescent="0.3">
      <c r="A45" s="747" t="s">
        <v>577</v>
      </c>
      <c r="B45" s="748" t="s">
        <v>578</v>
      </c>
      <c r="C45" s="749" t="s">
        <v>596</v>
      </c>
      <c r="D45" s="750" t="s">
        <v>597</v>
      </c>
      <c r="E45" s="751">
        <v>50113001</v>
      </c>
      <c r="F45" s="750" t="s">
        <v>662</v>
      </c>
      <c r="G45" s="749" t="s">
        <v>663</v>
      </c>
      <c r="H45" s="749">
        <v>110555</v>
      </c>
      <c r="I45" s="749">
        <v>10555</v>
      </c>
      <c r="J45" s="749" t="s">
        <v>739</v>
      </c>
      <c r="K45" s="749" t="s">
        <v>740</v>
      </c>
      <c r="L45" s="752">
        <v>254.97999999999996</v>
      </c>
      <c r="M45" s="752">
        <v>2</v>
      </c>
      <c r="N45" s="753">
        <v>509.95999999999992</v>
      </c>
    </row>
    <row r="46" spans="1:14" ht="14.4" customHeight="1" x14ac:dyDescent="0.3">
      <c r="A46" s="747" t="s">
        <v>577</v>
      </c>
      <c r="B46" s="748" t="s">
        <v>578</v>
      </c>
      <c r="C46" s="749" t="s">
        <v>596</v>
      </c>
      <c r="D46" s="750" t="s">
        <v>597</v>
      </c>
      <c r="E46" s="751">
        <v>50113001</v>
      </c>
      <c r="F46" s="750" t="s">
        <v>662</v>
      </c>
      <c r="G46" s="749" t="s">
        <v>663</v>
      </c>
      <c r="H46" s="749">
        <v>169595</v>
      </c>
      <c r="I46" s="749">
        <v>69595</v>
      </c>
      <c r="J46" s="749" t="s">
        <v>741</v>
      </c>
      <c r="K46" s="749" t="s">
        <v>742</v>
      </c>
      <c r="L46" s="752">
        <v>612.61</v>
      </c>
      <c r="M46" s="752">
        <v>16</v>
      </c>
      <c r="N46" s="753">
        <v>9801.76</v>
      </c>
    </row>
    <row r="47" spans="1:14" ht="14.4" customHeight="1" x14ac:dyDescent="0.3">
      <c r="A47" s="747" t="s">
        <v>577</v>
      </c>
      <c r="B47" s="748" t="s">
        <v>578</v>
      </c>
      <c r="C47" s="749" t="s">
        <v>596</v>
      </c>
      <c r="D47" s="750" t="s">
        <v>597</v>
      </c>
      <c r="E47" s="751">
        <v>50113001</v>
      </c>
      <c r="F47" s="750" t="s">
        <v>662</v>
      </c>
      <c r="G47" s="749" t="s">
        <v>663</v>
      </c>
      <c r="H47" s="749">
        <v>187764</v>
      </c>
      <c r="I47" s="749">
        <v>87764</v>
      </c>
      <c r="J47" s="749" t="s">
        <v>743</v>
      </c>
      <c r="K47" s="749" t="s">
        <v>744</v>
      </c>
      <c r="L47" s="752">
        <v>52.460000000000015</v>
      </c>
      <c r="M47" s="752">
        <v>20</v>
      </c>
      <c r="N47" s="753">
        <v>1049.2000000000003</v>
      </c>
    </row>
    <row r="48" spans="1:14" ht="14.4" customHeight="1" x14ac:dyDescent="0.3">
      <c r="A48" s="747" t="s">
        <v>577</v>
      </c>
      <c r="B48" s="748" t="s">
        <v>578</v>
      </c>
      <c r="C48" s="749" t="s">
        <v>596</v>
      </c>
      <c r="D48" s="750" t="s">
        <v>597</v>
      </c>
      <c r="E48" s="751">
        <v>50113001</v>
      </c>
      <c r="F48" s="750" t="s">
        <v>662</v>
      </c>
      <c r="G48" s="749" t="s">
        <v>663</v>
      </c>
      <c r="H48" s="749">
        <v>187825</v>
      </c>
      <c r="I48" s="749">
        <v>87825</v>
      </c>
      <c r="J48" s="749" t="s">
        <v>745</v>
      </c>
      <c r="K48" s="749" t="s">
        <v>744</v>
      </c>
      <c r="L48" s="752">
        <v>80.37</v>
      </c>
      <c r="M48" s="752">
        <v>117</v>
      </c>
      <c r="N48" s="753">
        <v>9403.2900000000009</v>
      </c>
    </row>
    <row r="49" spans="1:14" ht="14.4" customHeight="1" x14ac:dyDescent="0.3">
      <c r="A49" s="747" t="s">
        <v>577</v>
      </c>
      <c r="B49" s="748" t="s">
        <v>578</v>
      </c>
      <c r="C49" s="749" t="s">
        <v>596</v>
      </c>
      <c r="D49" s="750" t="s">
        <v>597</v>
      </c>
      <c r="E49" s="751">
        <v>50113001</v>
      </c>
      <c r="F49" s="750" t="s">
        <v>662</v>
      </c>
      <c r="G49" s="749" t="s">
        <v>663</v>
      </c>
      <c r="H49" s="749">
        <v>169667</v>
      </c>
      <c r="I49" s="749">
        <v>69667</v>
      </c>
      <c r="J49" s="749" t="s">
        <v>746</v>
      </c>
      <c r="K49" s="749" t="s">
        <v>744</v>
      </c>
      <c r="L49" s="752">
        <v>103.56909090909092</v>
      </c>
      <c r="M49" s="752">
        <v>110</v>
      </c>
      <c r="N49" s="753">
        <v>11392.6</v>
      </c>
    </row>
    <row r="50" spans="1:14" ht="14.4" customHeight="1" x14ac:dyDescent="0.3">
      <c r="A50" s="747" t="s">
        <v>577</v>
      </c>
      <c r="B50" s="748" t="s">
        <v>578</v>
      </c>
      <c r="C50" s="749" t="s">
        <v>596</v>
      </c>
      <c r="D50" s="750" t="s">
        <v>597</v>
      </c>
      <c r="E50" s="751">
        <v>50113001</v>
      </c>
      <c r="F50" s="750" t="s">
        <v>662</v>
      </c>
      <c r="G50" s="749" t="s">
        <v>663</v>
      </c>
      <c r="H50" s="749">
        <v>173394</v>
      </c>
      <c r="I50" s="749">
        <v>173394</v>
      </c>
      <c r="J50" s="749" t="s">
        <v>747</v>
      </c>
      <c r="K50" s="749" t="s">
        <v>748</v>
      </c>
      <c r="L50" s="752">
        <v>376.64000381556747</v>
      </c>
      <c r="M50" s="752">
        <v>6.8</v>
      </c>
      <c r="N50" s="753">
        <v>2561.1520259458589</v>
      </c>
    </row>
    <row r="51" spans="1:14" ht="14.4" customHeight="1" x14ac:dyDescent="0.3">
      <c r="A51" s="747" t="s">
        <v>577</v>
      </c>
      <c r="B51" s="748" t="s">
        <v>578</v>
      </c>
      <c r="C51" s="749" t="s">
        <v>596</v>
      </c>
      <c r="D51" s="750" t="s">
        <v>597</v>
      </c>
      <c r="E51" s="751">
        <v>50113001</v>
      </c>
      <c r="F51" s="750" t="s">
        <v>662</v>
      </c>
      <c r="G51" s="749" t="s">
        <v>663</v>
      </c>
      <c r="H51" s="749">
        <v>187822</v>
      </c>
      <c r="I51" s="749">
        <v>87822</v>
      </c>
      <c r="J51" s="749" t="s">
        <v>749</v>
      </c>
      <c r="K51" s="749" t="s">
        <v>750</v>
      </c>
      <c r="L51" s="752">
        <v>1323.8699999999997</v>
      </c>
      <c r="M51" s="752">
        <v>10</v>
      </c>
      <c r="N51" s="753">
        <v>13238.699999999997</v>
      </c>
    </row>
    <row r="52" spans="1:14" ht="14.4" customHeight="1" x14ac:dyDescent="0.3">
      <c r="A52" s="747" t="s">
        <v>577</v>
      </c>
      <c r="B52" s="748" t="s">
        <v>578</v>
      </c>
      <c r="C52" s="749" t="s">
        <v>596</v>
      </c>
      <c r="D52" s="750" t="s">
        <v>597</v>
      </c>
      <c r="E52" s="751">
        <v>50113001</v>
      </c>
      <c r="F52" s="750" t="s">
        <v>662</v>
      </c>
      <c r="G52" s="749" t="s">
        <v>663</v>
      </c>
      <c r="H52" s="749">
        <v>196303</v>
      </c>
      <c r="I52" s="749">
        <v>96303</v>
      </c>
      <c r="J52" s="749" t="s">
        <v>751</v>
      </c>
      <c r="K52" s="749" t="s">
        <v>752</v>
      </c>
      <c r="L52" s="752">
        <v>40.95000000000001</v>
      </c>
      <c r="M52" s="752">
        <v>2</v>
      </c>
      <c r="N52" s="753">
        <v>81.90000000000002</v>
      </c>
    </row>
    <row r="53" spans="1:14" ht="14.4" customHeight="1" x14ac:dyDescent="0.3">
      <c r="A53" s="747" t="s">
        <v>577</v>
      </c>
      <c r="B53" s="748" t="s">
        <v>578</v>
      </c>
      <c r="C53" s="749" t="s">
        <v>596</v>
      </c>
      <c r="D53" s="750" t="s">
        <v>597</v>
      </c>
      <c r="E53" s="751">
        <v>50113001</v>
      </c>
      <c r="F53" s="750" t="s">
        <v>662</v>
      </c>
      <c r="G53" s="749" t="s">
        <v>663</v>
      </c>
      <c r="H53" s="749">
        <v>162858</v>
      </c>
      <c r="I53" s="749">
        <v>162858</v>
      </c>
      <c r="J53" s="749" t="s">
        <v>753</v>
      </c>
      <c r="K53" s="749" t="s">
        <v>754</v>
      </c>
      <c r="L53" s="752">
        <v>39.68</v>
      </c>
      <c r="M53" s="752">
        <v>1</v>
      </c>
      <c r="N53" s="753">
        <v>39.68</v>
      </c>
    </row>
    <row r="54" spans="1:14" ht="14.4" customHeight="1" x14ac:dyDescent="0.3">
      <c r="A54" s="747" t="s">
        <v>577</v>
      </c>
      <c r="B54" s="748" t="s">
        <v>578</v>
      </c>
      <c r="C54" s="749" t="s">
        <v>596</v>
      </c>
      <c r="D54" s="750" t="s">
        <v>597</v>
      </c>
      <c r="E54" s="751">
        <v>50113001</v>
      </c>
      <c r="F54" s="750" t="s">
        <v>662</v>
      </c>
      <c r="G54" s="749" t="s">
        <v>663</v>
      </c>
      <c r="H54" s="749">
        <v>100392</v>
      </c>
      <c r="I54" s="749">
        <v>392</v>
      </c>
      <c r="J54" s="749" t="s">
        <v>755</v>
      </c>
      <c r="K54" s="749" t="s">
        <v>756</v>
      </c>
      <c r="L54" s="752">
        <v>57.590000000000011</v>
      </c>
      <c r="M54" s="752">
        <v>10</v>
      </c>
      <c r="N54" s="753">
        <v>575.90000000000009</v>
      </c>
    </row>
    <row r="55" spans="1:14" ht="14.4" customHeight="1" x14ac:dyDescent="0.3">
      <c r="A55" s="747" t="s">
        <v>577</v>
      </c>
      <c r="B55" s="748" t="s">
        <v>578</v>
      </c>
      <c r="C55" s="749" t="s">
        <v>596</v>
      </c>
      <c r="D55" s="750" t="s">
        <v>597</v>
      </c>
      <c r="E55" s="751">
        <v>50113001</v>
      </c>
      <c r="F55" s="750" t="s">
        <v>662</v>
      </c>
      <c r="G55" s="749" t="s">
        <v>663</v>
      </c>
      <c r="H55" s="749">
        <v>100394</v>
      </c>
      <c r="I55" s="749">
        <v>394</v>
      </c>
      <c r="J55" s="749" t="s">
        <v>757</v>
      </c>
      <c r="K55" s="749" t="s">
        <v>758</v>
      </c>
      <c r="L55" s="752">
        <v>65.73</v>
      </c>
      <c r="M55" s="752">
        <v>15</v>
      </c>
      <c r="N55" s="753">
        <v>985.95</v>
      </c>
    </row>
    <row r="56" spans="1:14" ht="14.4" customHeight="1" x14ac:dyDescent="0.3">
      <c r="A56" s="747" t="s">
        <v>577</v>
      </c>
      <c r="B56" s="748" t="s">
        <v>578</v>
      </c>
      <c r="C56" s="749" t="s">
        <v>596</v>
      </c>
      <c r="D56" s="750" t="s">
        <v>597</v>
      </c>
      <c r="E56" s="751">
        <v>50113001</v>
      </c>
      <c r="F56" s="750" t="s">
        <v>662</v>
      </c>
      <c r="G56" s="749" t="s">
        <v>663</v>
      </c>
      <c r="H56" s="749">
        <v>192351</v>
      </c>
      <c r="I56" s="749">
        <v>92351</v>
      </c>
      <c r="J56" s="749" t="s">
        <v>759</v>
      </c>
      <c r="K56" s="749" t="s">
        <v>760</v>
      </c>
      <c r="L56" s="752">
        <v>86.22</v>
      </c>
      <c r="M56" s="752">
        <v>20</v>
      </c>
      <c r="N56" s="753">
        <v>1724.4</v>
      </c>
    </row>
    <row r="57" spans="1:14" ht="14.4" customHeight="1" x14ac:dyDescent="0.3">
      <c r="A57" s="747" t="s">
        <v>577</v>
      </c>
      <c r="B57" s="748" t="s">
        <v>578</v>
      </c>
      <c r="C57" s="749" t="s">
        <v>596</v>
      </c>
      <c r="D57" s="750" t="s">
        <v>597</v>
      </c>
      <c r="E57" s="751">
        <v>50113001</v>
      </c>
      <c r="F57" s="750" t="s">
        <v>662</v>
      </c>
      <c r="G57" s="749" t="s">
        <v>663</v>
      </c>
      <c r="H57" s="749">
        <v>112895</v>
      </c>
      <c r="I57" s="749">
        <v>12895</v>
      </c>
      <c r="J57" s="749" t="s">
        <v>761</v>
      </c>
      <c r="K57" s="749" t="s">
        <v>762</v>
      </c>
      <c r="L57" s="752">
        <v>106.58166666666666</v>
      </c>
      <c r="M57" s="752">
        <v>6</v>
      </c>
      <c r="N57" s="753">
        <v>639.49</v>
      </c>
    </row>
    <row r="58" spans="1:14" ht="14.4" customHeight="1" x14ac:dyDescent="0.3">
      <c r="A58" s="747" t="s">
        <v>577</v>
      </c>
      <c r="B58" s="748" t="s">
        <v>578</v>
      </c>
      <c r="C58" s="749" t="s">
        <v>596</v>
      </c>
      <c r="D58" s="750" t="s">
        <v>597</v>
      </c>
      <c r="E58" s="751">
        <v>50113001</v>
      </c>
      <c r="F58" s="750" t="s">
        <v>662</v>
      </c>
      <c r="G58" s="749" t="s">
        <v>670</v>
      </c>
      <c r="H58" s="749">
        <v>112892</v>
      </c>
      <c r="I58" s="749">
        <v>12892</v>
      </c>
      <c r="J58" s="749" t="s">
        <v>761</v>
      </c>
      <c r="K58" s="749" t="s">
        <v>763</v>
      </c>
      <c r="L58" s="752">
        <v>104.34222222222223</v>
      </c>
      <c r="M58" s="752">
        <v>9</v>
      </c>
      <c r="N58" s="753">
        <v>939.08000000000015</v>
      </c>
    </row>
    <row r="59" spans="1:14" ht="14.4" customHeight="1" x14ac:dyDescent="0.3">
      <c r="A59" s="747" t="s">
        <v>577</v>
      </c>
      <c r="B59" s="748" t="s">
        <v>578</v>
      </c>
      <c r="C59" s="749" t="s">
        <v>596</v>
      </c>
      <c r="D59" s="750" t="s">
        <v>597</v>
      </c>
      <c r="E59" s="751">
        <v>50113001</v>
      </c>
      <c r="F59" s="750" t="s">
        <v>662</v>
      </c>
      <c r="G59" s="749" t="s">
        <v>663</v>
      </c>
      <c r="H59" s="749">
        <v>140274</v>
      </c>
      <c r="I59" s="749">
        <v>40274</v>
      </c>
      <c r="J59" s="749" t="s">
        <v>764</v>
      </c>
      <c r="K59" s="749" t="s">
        <v>765</v>
      </c>
      <c r="L59" s="752">
        <v>51.77</v>
      </c>
      <c r="M59" s="752">
        <v>2</v>
      </c>
      <c r="N59" s="753">
        <v>103.54</v>
      </c>
    </row>
    <row r="60" spans="1:14" ht="14.4" customHeight="1" x14ac:dyDescent="0.3">
      <c r="A60" s="747" t="s">
        <v>577</v>
      </c>
      <c r="B60" s="748" t="s">
        <v>578</v>
      </c>
      <c r="C60" s="749" t="s">
        <v>596</v>
      </c>
      <c r="D60" s="750" t="s">
        <v>597</v>
      </c>
      <c r="E60" s="751">
        <v>50113001</v>
      </c>
      <c r="F60" s="750" t="s">
        <v>662</v>
      </c>
      <c r="G60" s="749" t="s">
        <v>663</v>
      </c>
      <c r="H60" s="749">
        <v>176496</v>
      </c>
      <c r="I60" s="749">
        <v>76496</v>
      </c>
      <c r="J60" s="749" t="s">
        <v>766</v>
      </c>
      <c r="K60" s="749" t="s">
        <v>767</v>
      </c>
      <c r="L60" s="752">
        <v>125.42999999999999</v>
      </c>
      <c r="M60" s="752">
        <v>220</v>
      </c>
      <c r="N60" s="753">
        <v>27594.6</v>
      </c>
    </row>
    <row r="61" spans="1:14" ht="14.4" customHeight="1" x14ac:dyDescent="0.3">
      <c r="A61" s="747" t="s">
        <v>577</v>
      </c>
      <c r="B61" s="748" t="s">
        <v>578</v>
      </c>
      <c r="C61" s="749" t="s">
        <v>596</v>
      </c>
      <c r="D61" s="750" t="s">
        <v>597</v>
      </c>
      <c r="E61" s="751">
        <v>50113001</v>
      </c>
      <c r="F61" s="750" t="s">
        <v>662</v>
      </c>
      <c r="G61" s="749" t="s">
        <v>663</v>
      </c>
      <c r="H61" s="749">
        <v>162320</v>
      </c>
      <c r="I61" s="749">
        <v>62320</v>
      </c>
      <c r="J61" s="749" t="s">
        <v>768</v>
      </c>
      <c r="K61" s="749" t="s">
        <v>769</v>
      </c>
      <c r="L61" s="752">
        <v>74.285757575757586</v>
      </c>
      <c r="M61" s="752">
        <v>33</v>
      </c>
      <c r="N61" s="753">
        <v>2451.4300000000003</v>
      </c>
    </row>
    <row r="62" spans="1:14" ht="14.4" customHeight="1" x14ac:dyDescent="0.3">
      <c r="A62" s="747" t="s">
        <v>577</v>
      </c>
      <c r="B62" s="748" t="s">
        <v>578</v>
      </c>
      <c r="C62" s="749" t="s">
        <v>596</v>
      </c>
      <c r="D62" s="750" t="s">
        <v>597</v>
      </c>
      <c r="E62" s="751">
        <v>50113001</v>
      </c>
      <c r="F62" s="750" t="s">
        <v>662</v>
      </c>
      <c r="G62" s="749" t="s">
        <v>663</v>
      </c>
      <c r="H62" s="749">
        <v>162321</v>
      </c>
      <c r="I62" s="749">
        <v>62321</v>
      </c>
      <c r="J62" s="749" t="s">
        <v>768</v>
      </c>
      <c r="K62" s="749" t="s">
        <v>770</v>
      </c>
      <c r="L62" s="752">
        <v>122.74</v>
      </c>
      <c r="M62" s="752">
        <v>1</v>
      </c>
      <c r="N62" s="753">
        <v>122.74</v>
      </c>
    </row>
    <row r="63" spans="1:14" ht="14.4" customHeight="1" x14ac:dyDescent="0.3">
      <c r="A63" s="747" t="s">
        <v>577</v>
      </c>
      <c r="B63" s="748" t="s">
        <v>578</v>
      </c>
      <c r="C63" s="749" t="s">
        <v>596</v>
      </c>
      <c r="D63" s="750" t="s">
        <v>597</v>
      </c>
      <c r="E63" s="751">
        <v>50113001</v>
      </c>
      <c r="F63" s="750" t="s">
        <v>662</v>
      </c>
      <c r="G63" s="749" t="s">
        <v>663</v>
      </c>
      <c r="H63" s="749">
        <v>162317</v>
      </c>
      <c r="I63" s="749">
        <v>62317</v>
      </c>
      <c r="J63" s="749" t="s">
        <v>771</v>
      </c>
      <c r="K63" s="749" t="s">
        <v>772</v>
      </c>
      <c r="L63" s="752">
        <v>285.99999999999994</v>
      </c>
      <c r="M63" s="752">
        <v>1</v>
      </c>
      <c r="N63" s="753">
        <v>285.99999999999994</v>
      </c>
    </row>
    <row r="64" spans="1:14" ht="14.4" customHeight="1" x14ac:dyDescent="0.3">
      <c r="A64" s="747" t="s">
        <v>577</v>
      </c>
      <c r="B64" s="748" t="s">
        <v>578</v>
      </c>
      <c r="C64" s="749" t="s">
        <v>596</v>
      </c>
      <c r="D64" s="750" t="s">
        <v>597</v>
      </c>
      <c r="E64" s="751">
        <v>50113001</v>
      </c>
      <c r="F64" s="750" t="s">
        <v>662</v>
      </c>
      <c r="G64" s="749" t="s">
        <v>663</v>
      </c>
      <c r="H64" s="749">
        <v>162319</v>
      </c>
      <c r="I64" s="749">
        <v>62319</v>
      </c>
      <c r="J64" s="749" t="s">
        <v>773</v>
      </c>
      <c r="K64" s="749" t="s">
        <v>772</v>
      </c>
      <c r="L64" s="752">
        <v>416.98</v>
      </c>
      <c r="M64" s="752">
        <v>1</v>
      </c>
      <c r="N64" s="753">
        <v>416.98</v>
      </c>
    </row>
    <row r="65" spans="1:14" ht="14.4" customHeight="1" x14ac:dyDescent="0.3">
      <c r="A65" s="747" t="s">
        <v>577</v>
      </c>
      <c r="B65" s="748" t="s">
        <v>578</v>
      </c>
      <c r="C65" s="749" t="s">
        <v>596</v>
      </c>
      <c r="D65" s="750" t="s">
        <v>597</v>
      </c>
      <c r="E65" s="751">
        <v>50113001</v>
      </c>
      <c r="F65" s="750" t="s">
        <v>662</v>
      </c>
      <c r="G65" s="749" t="s">
        <v>670</v>
      </c>
      <c r="H65" s="749">
        <v>183974</v>
      </c>
      <c r="I65" s="749">
        <v>83974</v>
      </c>
      <c r="J65" s="749" t="s">
        <v>774</v>
      </c>
      <c r="K65" s="749" t="s">
        <v>775</v>
      </c>
      <c r="L65" s="752">
        <v>88.454000000000008</v>
      </c>
      <c r="M65" s="752">
        <v>65</v>
      </c>
      <c r="N65" s="753">
        <v>5749.51</v>
      </c>
    </row>
    <row r="66" spans="1:14" ht="14.4" customHeight="1" x14ac:dyDescent="0.3">
      <c r="A66" s="747" t="s">
        <v>577</v>
      </c>
      <c r="B66" s="748" t="s">
        <v>578</v>
      </c>
      <c r="C66" s="749" t="s">
        <v>596</v>
      </c>
      <c r="D66" s="750" t="s">
        <v>597</v>
      </c>
      <c r="E66" s="751">
        <v>50113001</v>
      </c>
      <c r="F66" s="750" t="s">
        <v>662</v>
      </c>
      <c r="G66" s="749" t="s">
        <v>670</v>
      </c>
      <c r="H66" s="749">
        <v>146980</v>
      </c>
      <c r="I66" s="749">
        <v>46980</v>
      </c>
      <c r="J66" s="749" t="s">
        <v>776</v>
      </c>
      <c r="K66" s="749" t="s">
        <v>777</v>
      </c>
      <c r="L66" s="752">
        <v>204.85999999999999</v>
      </c>
      <c r="M66" s="752">
        <v>2</v>
      </c>
      <c r="N66" s="753">
        <v>409.71999999999997</v>
      </c>
    </row>
    <row r="67" spans="1:14" ht="14.4" customHeight="1" x14ac:dyDescent="0.3">
      <c r="A67" s="747" t="s">
        <v>577</v>
      </c>
      <c r="B67" s="748" t="s">
        <v>578</v>
      </c>
      <c r="C67" s="749" t="s">
        <v>596</v>
      </c>
      <c r="D67" s="750" t="s">
        <v>597</v>
      </c>
      <c r="E67" s="751">
        <v>50113001</v>
      </c>
      <c r="F67" s="750" t="s">
        <v>662</v>
      </c>
      <c r="G67" s="749" t="s">
        <v>670</v>
      </c>
      <c r="H67" s="749">
        <v>132225</v>
      </c>
      <c r="I67" s="749">
        <v>32225</v>
      </c>
      <c r="J67" s="749" t="s">
        <v>778</v>
      </c>
      <c r="K67" s="749" t="s">
        <v>779</v>
      </c>
      <c r="L67" s="752">
        <v>72.330000000000013</v>
      </c>
      <c r="M67" s="752">
        <v>2</v>
      </c>
      <c r="N67" s="753">
        <v>144.66000000000003</v>
      </c>
    </row>
    <row r="68" spans="1:14" ht="14.4" customHeight="1" x14ac:dyDescent="0.3">
      <c r="A68" s="747" t="s">
        <v>577</v>
      </c>
      <c r="B68" s="748" t="s">
        <v>578</v>
      </c>
      <c r="C68" s="749" t="s">
        <v>596</v>
      </c>
      <c r="D68" s="750" t="s">
        <v>597</v>
      </c>
      <c r="E68" s="751">
        <v>50113001</v>
      </c>
      <c r="F68" s="750" t="s">
        <v>662</v>
      </c>
      <c r="G68" s="749" t="s">
        <v>663</v>
      </c>
      <c r="H68" s="749">
        <v>191729</v>
      </c>
      <c r="I68" s="749">
        <v>191729</v>
      </c>
      <c r="J68" s="749" t="s">
        <v>780</v>
      </c>
      <c r="K68" s="749" t="s">
        <v>781</v>
      </c>
      <c r="L68" s="752">
        <v>91.84</v>
      </c>
      <c r="M68" s="752">
        <v>2</v>
      </c>
      <c r="N68" s="753">
        <v>183.68</v>
      </c>
    </row>
    <row r="69" spans="1:14" ht="14.4" customHeight="1" x14ac:dyDescent="0.3">
      <c r="A69" s="747" t="s">
        <v>577</v>
      </c>
      <c r="B69" s="748" t="s">
        <v>578</v>
      </c>
      <c r="C69" s="749" t="s">
        <v>596</v>
      </c>
      <c r="D69" s="750" t="s">
        <v>597</v>
      </c>
      <c r="E69" s="751">
        <v>50113001</v>
      </c>
      <c r="F69" s="750" t="s">
        <v>662</v>
      </c>
      <c r="G69" s="749" t="s">
        <v>663</v>
      </c>
      <c r="H69" s="749">
        <v>845329</v>
      </c>
      <c r="I69" s="749">
        <v>0</v>
      </c>
      <c r="J69" s="749" t="s">
        <v>782</v>
      </c>
      <c r="K69" s="749" t="s">
        <v>579</v>
      </c>
      <c r="L69" s="752">
        <v>177.69050847457626</v>
      </c>
      <c r="M69" s="752">
        <v>59</v>
      </c>
      <c r="N69" s="753">
        <v>10483.74</v>
      </c>
    </row>
    <row r="70" spans="1:14" ht="14.4" customHeight="1" x14ac:dyDescent="0.3">
      <c r="A70" s="747" t="s">
        <v>577</v>
      </c>
      <c r="B70" s="748" t="s">
        <v>578</v>
      </c>
      <c r="C70" s="749" t="s">
        <v>596</v>
      </c>
      <c r="D70" s="750" t="s">
        <v>597</v>
      </c>
      <c r="E70" s="751">
        <v>50113001</v>
      </c>
      <c r="F70" s="750" t="s">
        <v>662</v>
      </c>
      <c r="G70" s="749" t="s">
        <v>663</v>
      </c>
      <c r="H70" s="749">
        <v>204603</v>
      </c>
      <c r="I70" s="749">
        <v>204603</v>
      </c>
      <c r="J70" s="749" t="s">
        <v>783</v>
      </c>
      <c r="K70" s="749" t="s">
        <v>784</v>
      </c>
      <c r="L70" s="752">
        <v>913</v>
      </c>
      <c r="M70" s="752">
        <v>155</v>
      </c>
      <c r="N70" s="753">
        <v>141515</v>
      </c>
    </row>
    <row r="71" spans="1:14" ht="14.4" customHeight="1" x14ac:dyDescent="0.3">
      <c r="A71" s="747" t="s">
        <v>577</v>
      </c>
      <c r="B71" s="748" t="s">
        <v>578</v>
      </c>
      <c r="C71" s="749" t="s">
        <v>596</v>
      </c>
      <c r="D71" s="750" t="s">
        <v>597</v>
      </c>
      <c r="E71" s="751">
        <v>50113001</v>
      </c>
      <c r="F71" s="750" t="s">
        <v>662</v>
      </c>
      <c r="G71" s="749" t="s">
        <v>663</v>
      </c>
      <c r="H71" s="749">
        <v>203954</v>
      </c>
      <c r="I71" s="749">
        <v>203954</v>
      </c>
      <c r="J71" s="749" t="s">
        <v>785</v>
      </c>
      <c r="K71" s="749" t="s">
        <v>786</v>
      </c>
      <c r="L71" s="752">
        <v>92.410000000000096</v>
      </c>
      <c r="M71" s="752">
        <v>2</v>
      </c>
      <c r="N71" s="753">
        <v>184.82000000000019</v>
      </c>
    </row>
    <row r="72" spans="1:14" ht="14.4" customHeight="1" x14ac:dyDescent="0.3">
      <c r="A72" s="747" t="s">
        <v>577</v>
      </c>
      <c r="B72" s="748" t="s">
        <v>578</v>
      </c>
      <c r="C72" s="749" t="s">
        <v>596</v>
      </c>
      <c r="D72" s="750" t="s">
        <v>597</v>
      </c>
      <c r="E72" s="751">
        <v>50113001</v>
      </c>
      <c r="F72" s="750" t="s">
        <v>662</v>
      </c>
      <c r="G72" s="749" t="s">
        <v>670</v>
      </c>
      <c r="H72" s="749">
        <v>158673</v>
      </c>
      <c r="I72" s="749">
        <v>158673</v>
      </c>
      <c r="J72" s="749" t="s">
        <v>787</v>
      </c>
      <c r="K72" s="749" t="s">
        <v>788</v>
      </c>
      <c r="L72" s="752">
        <v>26.47000000000001</v>
      </c>
      <c r="M72" s="752">
        <v>1</v>
      </c>
      <c r="N72" s="753">
        <v>26.47000000000001</v>
      </c>
    </row>
    <row r="73" spans="1:14" ht="14.4" customHeight="1" x14ac:dyDescent="0.3">
      <c r="A73" s="747" t="s">
        <v>577</v>
      </c>
      <c r="B73" s="748" t="s">
        <v>578</v>
      </c>
      <c r="C73" s="749" t="s">
        <v>596</v>
      </c>
      <c r="D73" s="750" t="s">
        <v>597</v>
      </c>
      <c r="E73" s="751">
        <v>50113001</v>
      </c>
      <c r="F73" s="750" t="s">
        <v>662</v>
      </c>
      <c r="G73" s="749" t="s">
        <v>579</v>
      </c>
      <c r="H73" s="749">
        <v>199671</v>
      </c>
      <c r="I73" s="749">
        <v>199671</v>
      </c>
      <c r="J73" s="749" t="s">
        <v>789</v>
      </c>
      <c r="K73" s="749" t="s">
        <v>790</v>
      </c>
      <c r="L73" s="752">
        <v>35.400000000000013</v>
      </c>
      <c r="M73" s="752">
        <v>2</v>
      </c>
      <c r="N73" s="753">
        <v>70.800000000000026</v>
      </c>
    </row>
    <row r="74" spans="1:14" ht="14.4" customHeight="1" x14ac:dyDescent="0.3">
      <c r="A74" s="747" t="s">
        <v>577</v>
      </c>
      <c r="B74" s="748" t="s">
        <v>578</v>
      </c>
      <c r="C74" s="749" t="s">
        <v>596</v>
      </c>
      <c r="D74" s="750" t="s">
        <v>597</v>
      </c>
      <c r="E74" s="751">
        <v>50113001</v>
      </c>
      <c r="F74" s="750" t="s">
        <v>662</v>
      </c>
      <c r="G74" s="749" t="s">
        <v>663</v>
      </c>
      <c r="H74" s="749">
        <v>167939</v>
      </c>
      <c r="I74" s="749">
        <v>167939</v>
      </c>
      <c r="J74" s="749" t="s">
        <v>791</v>
      </c>
      <c r="K74" s="749" t="s">
        <v>792</v>
      </c>
      <c r="L74" s="752">
        <v>1625</v>
      </c>
      <c r="M74" s="752">
        <v>1</v>
      </c>
      <c r="N74" s="753">
        <v>1625</v>
      </c>
    </row>
    <row r="75" spans="1:14" ht="14.4" customHeight="1" x14ac:dyDescent="0.3">
      <c r="A75" s="747" t="s">
        <v>577</v>
      </c>
      <c r="B75" s="748" t="s">
        <v>578</v>
      </c>
      <c r="C75" s="749" t="s">
        <v>596</v>
      </c>
      <c r="D75" s="750" t="s">
        <v>597</v>
      </c>
      <c r="E75" s="751">
        <v>50113001</v>
      </c>
      <c r="F75" s="750" t="s">
        <v>662</v>
      </c>
      <c r="G75" s="749" t="s">
        <v>663</v>
      </c>
      <c r="H75" s="749">
        <v>159392</v>
      </c>
      <c r="I75" s="749">
        <v>59392</v>
      </c>
      <c r="J75" s="749" t="s">
        <v>793</v>
      </c>
      <c r="K75" s="749" t="s">
        <v>794</v>
      </c>
      <c r="L75" s="752">
        <v>62.232540540540541</v>
      </c>
      <c r="M75" s="752">
        <v>185</v>
      </c>
      <c r="N75" s="753">
        <v>11513.02</v>
      </c>
    </row>
    <row r="76" spans="1:14" ht="14.4" customHeight="1" x14ac:dyDescent="0.3">
      <c r="A76" s="747" t="s">
        <v>577</v>
      </c>
      <c r="B76" s="748" t="s">
        <v>578</v>
      </c>
      <c r="C76" s="749" t="s">
        <v>596</v>
      </c>
      <c r="D76" s="750" t="s">
        <v>597</v>
      </c>
      <c r="E76" s="751">
        <v>50113001</v>
      </c>
      <c r="F76" s="750" t="s">
        <v>662</v>
      </c>
      <c r="G76" s="749" t="s">
        <v>663</v>
      </c>
      <c r="H76" s="749">
        <v>199466</v>
      </c>
      <c r="I76" s="749">
        <v>199466</v>
      </c>
      <c r="J76" s="749" t="s">
        <v>795</v>
      </c>
      <c r="K76" s="749" t="s">
        <v>796</v>
      </c>
      <c r="L76" s="752">
        <v>112.51999999999997</v>
      </c>
      <c r="M76" s="752">
        <v>1</v>
      </c>
      <c r="N76" s="753">
        <v>112.51999999999997</v>
      </c>
    </row>
    <row r="77" spans="1:14" ht="14.4" customHeight="1" x14ac:dyDescent="0.3">
      <c r="A77" s="747" t="s">
        <v>577</v>
      </c>
      <c r="B77" s="748" t="s">
        <v>578</v>
      </c>
      <c r="C77" s="749" t="s">
        <v>596</v>
      </c>
      <c r="D77" s="750" t="s">
        <v>597</v>
      </c>
      <c r="E77" s="751">
        <v>50113001</v>
      </c>
      <c r="F77" s="750" t="s">
        <v>662</v>
      </c>
      <c r="G77" s="749" t="s">
        <v>663</v>
      </c>
      <c r="H77" s="749">
        <v>100409</v>
      </c>
      <c r="I77" s="749">
        <v>409</v>
      </c>
      <c r="J77" s="749" t="s">
        <v>797</v>
      </c>
      <c r="K77" s="749" t="s">
        <v>683</v>
      </c>
      <c r="L77" s="752">
        <v>79.774525773195876</v>
      </c>
      <c r="M77" s="752">
        <v>970</v>
      </c>
      <c r="N77" s="753">
        <v>77381.289999999994</v>
      </c>
    </row>
    <row r="78" spans="1:14" ht="14.4" customHeight="1" x14ac:dyDescent="0.3">
      <c r="A78" s="747" t="s">
        <v>577</v>
      </c>
      <c r="B78" s="748" t="s">
        <v>578</v>
      </c>
      <c r="C78" s="749" t="s">
        <v>596</v>
      </c>
      <c r="D78" s="750" t="s">
        <v>597</v>
      </c>
      <c r="E78" s="751">
        <v>50113001</v>
      </c>
      <c r="F78" s="750" t="s">
        <v>662</v>
      </c>
      <c r="G78" s="749" t="s">
        <v>663</v>
      </c>
      <c r="H78" s="749">
        <v>137275</v>
      </c>
      <c r="I78" s="749">
        <v>137275</v>
      </c>
      <c r="J78" s="749" t="s">
        <v>798</v>
      </c>
      <c r="K78" s="749" t="s">
        <v>799</v>
      </c>
      <c r="L78" s="752">
        <v>1061.6100000000001</v>
      </c>
      <c r="M78" s="752">
        <v>4</v>
      </c>
      <c r="N78" s="753">
        <v>4246.4400000000005</v>
      </c>
    </row>
    <row r="79" spans="1:14" ht="14.4" customHeight="1" x14ac:dyDescent="0.3">
      <c r="A79" s="747" t="s">
        <v>577</v>
      </c>
      <c r="B79" s="748" t="s">
        <v>578</v>
      </c>
      <c r="C79" s="749" t="s">
        <v>596</v>
      </c>
      <c r="D79" s="750" t="s">
        <v>597</v>
      </c>
      <c r="E79" s="751">
        <v>50113001</v>
      </c>
      <c r="F79" s="750" t="s">
        <v>662</v>
      </c>
      <c r="G79" s="749" t="s">
        <v>663</v>
      </c>
      <c r="H79" s="749">
        <v>841498</v>
      </c>
      <c r="I79" s="749">
        <v>0</v>
      </c>
      <c r="J79" s="749" t="s">
        <v>800</v>
      </c>
      <c r="K79" s="749" t="s">
        <v>579</v>
      </c>
      <c r="L79" s="752">
        <v>47.051000000000002</v>
      </c>
      <c r="M79" s="752">
        <v>10</v>
      </c>
      <c r="N79" s="753">
        <v>470.51</v>
      </c>
    </row>
    <row r="80" spans="1:14" ht="14.4" customHeight="1" x14ac:dyDescent="0.3">
      <c r="A80" s="747" t="s">
        <v>577</v>
      </c>
      <c r="B80" s="748" t="s">
        <v>578</v>
      </c>
      <c r="C80" s="749" t="s">
        <v>596</v>
      </c>
      <c r="D80" s="750" t="s">
        <v>597</v>
      </c>
      <c r="E80" s="751">
        <v>50113001</v>
      </c>
      <c r="F80" s="750" t="s">
        <v>662</v>
      </c>
      <c r="G80" s="749" t="s">
        <v>663</v>
      </c>
      <c r="H80" s="749">
        <v>843217</v>
      </c>
      <c r="I80" s="749">
        <v>0</v>
      </c>
      <c r="J80" s="749" t="s">
        <v>801</v>
      </c>
      <c r="K80" s="749" t="s">
        <v>802</v>
      </c>
      <c r="L80" s="752">
        <v>190.03869565217391</v>
      </c>
      <c r="M80" s="752">
        <v>46</v>
      </c>
      <c r="N80" s="753">
        <v>8741.7800000000007</v>
      </c>
    </row>
    <row r="81" spans="1:14" ht="14.4" customHeight="1" x14ac:dyDescent="0.3">
      <c r="A81" s="747" t="s">
        <v>577</v>
      </c>
      <c r="B81" s="748" t="s">
        <v>578</v>
      </c>
      <c r="C81" s="749" t="s">
        <v>596</v>
      </c>
      <c r="D81" s="750" t="s">
        <v>597</v>
      </c>
      <c r="E81" s="751">
        <v>50113001</v>
      </c>
      <c r="F81" s="750" t="s">
        <v>662</v>
      </c>
      <c r="G81" s="749" t="s">
        <v>663</v>
      </c>
      <c r="H81" s="749">
        <v>182977</v>
      </c>
      <c r="I81" s="749">
        <v>182977</v>
      </c>
      <c r="J81" s="749" t="s">
        <v>803</v>
      </c>
      <c r="K81" s="749" t="s">
        <v>804</v>
      </c>
      <c r="L81" s="752">
        <v>145.86000000000001</v>
      </c>
      <c r="M81" s="752">
        <v>2</v>
      </c>
      <c r="N81" s="753">
        <v>291.72000000000003</v>
      </c>
    </row>
    <row r="82" spans="1:14" ht="14.4" customHeight="1" x14ac:dyDescent="0.3">
      <c r="A82" s="747" t="s">
        <v>577</v>
      </c>
      <c r="B82" s="748" t="s">
        <v>578</v>
      </c>
      <c r="C82" s="749" t="s">
        <v>596</v>
      </c>
      <c r="D82" s="750" t="s">
        <v>597</v>
      </c>
      <c r="E82" s="751">
        <v>50113001</v>
      </c>
      <c r="F82" s="750" t="s">
        <v>662</v>
      </c>
      <c r="G82" s="749" t="s">
        <v>663</v>
      </c>
      <c r="H82" s="749">
        <v>850007</v>
      </c>
      <c r="I82" s="749">
        <v>30778</v>
      </c>
      <c r="J82" s="749" t="s">
        <v>805</v>
      </c>
      <c r="K82" s="749" t="s">
        <v>579</v>
      </c>
      <c r="L82" s="752">
        <v>163.89000000000001</v>
      </c>
      <c r="M82" s="752">
        <v>1</v>
      </c>
      <c r="N82" s="753">
        <v>163.89000000000001</v>
      </c>
    </row>
    <row r="83" spans="1:14" ht="14.4" customHeight="1" x14ac:dyDescent="0.3">
      <c r="A83" s="747" t="s">
        <v>577</v>
      </c>
      <c r="B83" s="748" t="s">
        <v>578</v>
      </c>
      <c r="C83" s="749" t="s">
        <v>596</v>
      </c>
      <c r="D83" s="750" t="s">
        <v>597</v>
      </c>
      <c r="E83" s="751">
        <v>50113001</v>
      </c>
      <c r="F83" s="750" t="s">
        <v>662</v>
      </c>
      <c r="G83" s="749" t="s">
        <v>663</v>
      </c>
      <c r="H83" s="749">
        <v>150660</v>
      </c>
      <c r="I83" s="749">
        <v>150660</v>
      </c>
      <c r="J83" s="749" t="s">
        <v>806</v>
      </c>
      <c r="K83" s="749" t="s">
        <v>807</v>
      </c>
      <c r="L83" s="752">
        <v>791.94749999999988</v>
      </c>
      <c r="M83" s="752">
        <v>8</v>
      </c>
      <c r="N83" s="753">
        <v>6335.579999999999</v>
      </c>
    </row>
    <row r="84" spans="1:14" ht="14.4" customHeight="1" x14ac:dyDescent="0.3">
      <c r="A84" s="747" t="s">
        <v>577</v>
      </c>
      <c r="B84" s="748" t="s">
        <v>578</v>
      </c>
      <c r="C84" s="749" t="s">
        <v>596</v>
      </c>
      <c r="D84" s="750" t="s">
        <v>597</v>
      </c>
      <c r="E84" s="751">
        <v>50113001</v>
      </c>
      <c r="F84" s="750" t="s">
        <v>662</v>
      </c>
      <c r="G84" s="749" t="s">
        <v>663</v>
      </c>
      <c r="H84" s="749">
        <v>145981</v>
      </c>
      <c r="I84" s="749">
        <v>45981</v>
      </c>
      <c r="J84" s="749" t="s">
        <v>808</v>
      </c>
      <c r="K84" s="749" t="s">
        <v>809</v>
      </c>
      <c r="L84" s="752">
        <v>1704.5600000000002</v>
      </c>
      <c r="M84" s="752">
        <v>9</v>
      </c>
      <c r="N84" s="753">
        <v>15341.04</v>
      </c>
    </row>
    <row r="85" spans="1:14" ht="14.4" customHeight="1" x14ac:dyDescent="0.3">
      <c r="A85" s="747" t="s">
        <v>577</v>
      </c>
      <c r="B85" s="748" t="s">
        <v>578</v>
      </c>
      <c r="C85" s="749" t="s">
        <v>596</v>
      </c>
      <c r="D85" s="750" t="s">
        <v>597</v>
      </c>
      <c r="E85" s="751">
        <v>50113001</v>
      </c>
      <c r="F85" s="750" t="s">
        <v>662</v>
      </c>
      <c r="G85" s="749" t="s">
        <v>670</v>
      </c>
      <c r="H85" s="749">
        <v>846446</v>
      </c>
      <c r="I85" s="749">
        <v>124343</v>
      </c>
      <c r="J85" s="749" t="s">
        <v>810</v>
      </c>
      <c r="K85" s="749" t="s">
        <v>811</v>
      </c>
      <c r="L85" s="752">
        <v>43.76</v>
      </c>
      <c r="M85" s="752">
        <v>2</v>
      </c>
      <c r="N85" s="753">
        <v>87.52</v>
      </c>
    </row>
    <row r="86" spans="1:14" ht="14.4" customHeight="1" x14ac:dyDescent="0.3">
      <c r="A86" s="747" t="s">
        <v>577</v>
      </c>
      <c r="B86" s="748" t="s">
        <v>578</v>
      </c>
      <c r="C86" s="749" t="s">
        <v>596</v>
      </c>
      <c r="D86" s="750" t="s">
        <v>597</v>
      </c>
      <c r="E86" s="751">
        <v>50113001</v>
      </c>
      <c r="F86" s="750" t="s">
        <v>662</v>
      </c>
      <c r="G86" s="749" t="s">
        <v>670</v>
      </c>
      <c r="H86" s="749">
        <v>117431</v>
      </c>
      <c r="I86" s="749">
        <v>17431</v>
      </c>
      <c r="J86" s="749" t="s">
        <v>812</v>
      </c>
      <c r="K86" s="749" t="s">
        <v>712</v>
      </c>
      <c r="L86" s="752">
        <v>27.100000000000009</v>
      </c>
      <c r="M86" s="752">
        <v>3</v>
      </c>
      <c r="N86" s="753">
        <v>81.300000000000026</v>
      </c>
    </row>
    <row r="87" spans="1:14" ht="14.4" customHeight="1" x14ac:dyDescent="0.3">
      <c r="A87" s="747" t="s">
        <v>577</v>
      </c>
      <c r="B87" s="748" t="s">
        <v>578</v>
      </c>
      <c r="C87" s="749" t="s">
        <v>596</v>
      </c>
      <c r="D87" s="750" t="s">
        <v>597</v>
      </c>
      <c r="E87" s="751">
        <v>50113001</v>
      </c>
      <c r="F87" s="750" t="s">
        <v>662</v>
      </c>
      <c r="G87" s="749" t="s">
        <v>663</v>
      </c>
      <c r="H87" s="749">
        <v>992511</v>
      </c>
      <c r="I87" s="749">
        <v>0</v>
      </c>
      <c r="J87" s="749" t="s">
        <v>813</v>
      </c>
      <c r="K87" s="749" t="s">
        <v>814</v>
      </c>
      <c r="L87" s="752">
        <v>315.65999999999997</v>
      </c>
      <c r="M87" s="752">
        <v>20</v>
      </c>
      <c r="N87" s="753">
        <v>6313.1999999999989</v>
      </c>
    </row>
    <row r="88" spans="1:14" ht="14.4" customHeight="1" x14ac:dyDescent="0.3">
      <c r="A88" s="747" t="s">
        <v>577</v>
      </c>
      <c r="B88" s="748" t="s">
        <v>578</v>
      </c>
      <c r="C88" s="749" t="s">
        <v>596</v>
      </c>
      <c r="D88" s="750" t="s">
        <v>597</v>
      </c>
      <c r="E88" s="751">
        <v>50113001</v>
      </c>
      <c r="F88" s="750" t="s">
        <v>662</v>
      </c>
      <c r="G88" s="749" t="s">
        <v>663</v>
      </c>
      <c r="H88" s="749">
        <v>992512</v>
      </c>
      <c r="I88" s="749">
        <v>0</v>
      </c>
      <c r="J88" s="749" t="s">
        <v>815</v>
      </c>
      <c r="K88" s="749" t="s">
        <v>816</v>
      </c>
      <c r="L88" s="752">
        <v>315.65999999999997</v>
      </c>
      <c r="M88" s="752">
        <v>10</v>
      </c>
      <c r="N88" s="753">
        <v>3156.5999999999995</v>
      </c>
    </row>
    <row r="89" spans="1:14" ht="14.4" customHeight="1" x14ac:dyDescent="0.3">
      <c r="A89" s="747" t="s">
        <v>577</v>
      </c>
      <c r="B89" s="748" t="s">
        <v>578</v>
      </c>
      <c r="C89" s="749" t="s">
        <v>596</v>
      </c>
      <c r="D89" s="750" t="s">
        <v>597</v>
      </c>
      <c r="E89" s="751">
        <v>50113001</v>
      </c>
      <c r="F89" s="750" t="s">
        <v>662</v>
      </c>
      <c r="G89" s="749" t="s">
        <v>663</v>
      </c>
      <c r="H89" s="749">
        <v>158653</v>
      </c>
      <c r="I89" s="749">
        <v>58653</v>
      </c>
      <c r="J89" s="749" t="s">
        <v>817</v>
      </c>
      <c r="K89" s="749" t="s">
        <v>818</v>
      </c>
      <c r="L89" s="752">
        <v>66.659999999999968</v>
      </c>
      <c r="M89" s="752">
        <v>1</v>
      </c>
      <c r="N89" s="753">
        <v>66.659999999999968</v>
      </c>
    </row>
    <row r="90" spans="1:14" ht="14.4" customHeight="1" x14ac:dyDescent="0.3">
      <c r="A90" s="747" t="s">
        <v>577</v>
      </c>
      <c r="B90" s="748" t="s">
        <v>578</v>
      </c>
      <c r="C90" s="749" t="s">
        <v>596</v>
      </c>
      <c r="D90" s="750" t="s">
        <v>597</v>
      </c>
      <c r="E90" s="751">
        <v>50113001</v>
      </c>
      <c r="F90" s="750" t="s">
        <v>662</v>
      </c>
      <c r="G90" s="749" t="s">
        <v>663</v>
      </c>
      <c r="H90" s="749">
        <v>156993</v>
      </c>
      <c r="I90" s="749">
        <v>56993</v>
      </c>
      <c r="J90" s="749" t="s">
        <v>819</v>
      </c>
      <c r="K90" s="749" t="s">
        <v>820</v>
      </c>
      <c r="L90" s="752">
        <v>73.150000000000048</v>
      </c>
      <c r="M90" s="752">
        <v>2</v>
      </c>
      <c r="N90" s="753">
        <v>146.3000000000001</v>
      </c>
    </row>
    <row r="91" spans="1:14" ht="14.4" customHeight="1" x14ac:dyDescent="0.3">
      <c r="A91" s="747" t="s">
        <v>577</v>
      </c>
      <c r="B91" s="748" t="s">
        <v>578</v>
      </c>
      <c r="C91" s="749" t="s">
        <v>596</v>
      </c>
      <c r="D91" s="750" t="s">
        <v>597</v>
      </c>
      <c r="E91" s="751">
        <v>50113001</v>
      </c>
      <c r="F91" s="750" t="s">
        <v>662</v>
      </c>
      <c r="G91" s="749" t="s">
        <v>670</v>
      </c>
      <c r="H91" s="749">
        <v>214435</v>
      </c>
      <c r="I91" s="749">
        <v>214435</v>
      </c>
      <c r="J91" s="749" t="s">
        <v>821</v>
      </c>
      <c r="K91" s="749" t="s">
        <v>822</v>
      </c>
      <c r="L91" s="752">
        <v>42.88</v>
      </c>
      <c r="M91" s="752">
        <v>1</v>
      </c>
      <c r="N91" s="753">
        <v>42.88</v>
      </c>
    </row>
    <row r="92" spans="1:14" ht="14.4" customHeight="1" x14ac:dyDescent="0.3">
      <c r="A92" s="747" t="s">
        <v>577</v>
      </c>
      <c r="B92" s="748" t="s">
        <v>578</v>
      </c>
      <c r="C92" s="749" t="s">
        <v>596</v>
      </c>
      <c r="D92" s="750" t="s">
        <v>597</v>
      </c>
      <c r="E92" s="751">
        <v>50113001</v>
      </c>
      <c r="F92" s="750" t="s">
        <v>662</v>
      </c>
      <c r="G92" s="749" t="s">
        <v>670</v>
      </c>
      <c r="H92" s="749">
        <v>214526</v>
      </c>
      <c r="I92" s="749">
        <v>214526</v>
      </c>
      <c r="J92" s="749" t="s">
        <v>823</v>
      </c>
      <c r="K92" s="749" t="s">
        <v>824</v>
      </c>
      <c r="L92" s="752">
        <v>85.749999999999986</v>
      </c>
      <c r="M92" s="752">
        <v>2</v>
      </c>
      <c r="N92" s="753">
        <v>171.49999999999997</v>
      </c>
    </row>
    <row r="93" spans="1:14" ht="14.4" customHeight="1" x14ac:dyDescent="0.3">
      <c r="A93" s="747" t="s">
        <v>577</v>
      </c>
      <c r="B93" s="748" t="s">
        <v>578</v>
      </c>
      <c r="C93" s="749" t="s">
        <v>596</v>
      </c>
      <c r="D93" s="750" t="s">
        <v>597</v>
      </c>
      <c r="E93" s="751">
        <v>50113001</v>
      </c>
      <c r="F93" s="750" t="s">
        <v>662</v>
      </c>
      <c r="G93" s="749" t="s">
        <v>670</v>
      </c>
      <c r="H93" s="749">
        <v>214427</v>
      </c>
      <c r="I93" s="749">
        <v>214427</v>
      </c>
      <c r="J93" s="749" t="s">
        <v>825</v>
      </c>
      <c r="K93" s="749" t="s">
        <v>826</v>
      </c>
      <c r="L93" s="752">
        <v>16.566158730158726</v>
      </c>
      <c r="M93" s="752">
        <v>1260</v>
      </c>
      <c r="N93" s="753">
        <v>20873.359999999997</v>
      </c>
    </row>
    <row r="94" spans="1:14" ht="14.4" customHeight="1" x14ac:dyDescent="0.3">
      <c r="A94" s="747" t="s">
        <v>577</v>
      </c>
      <c r="B94" s="748" t="s">
        <v>578</v>
      </c>
      <c r="C94" s="749" t="s">
        <v>596</v>
      </c>
      <c r="D94" s="750" t="s">
        <v>597</v>
      </c>
      <c r="E94" s="751">
        <v>50113001</v>
      </c>
      <c r="F94" s="750" t="s">
        <v>662</v>
      </c>
      <c r="G94" s="749" t="s">
        <v>670</v>
      </c>
      <c r="H94" s="749">
        <v>113767</v>
      </c>
      <c r="I94" s="749">
        <v>13767</v>
      </c>
      <c r="J94" s="749" t="s">
        <v>827</v>
      </c>
      <c r="K94" s="749" t="s">
        <v>828</v>
      </c>
      <c r="L94" s="752">
        <v>44.88</v>
      </c>
      <c r="M94" s="752">
        <v>1</v>
      </c>
      <c r="N94" s="753">
        <v>44.88</v>
      </c>
    </row>
    <row r="95" spans="1:14" ht="14.4" customHeight="1" x14ac:dyDescent="0.3">
      <c r="A95" s="747" t="s">
        <v>577</v>
      </c>
      <c r="B95" s="748" t="s">
        <v>578</v>
      </c>
      <c r="C95" s="749" t="s">
        <v>596</v>
      </c>
      <c r="D95" s="750" t="s">
        <v>597</v>
      </c>
      <c r="E95" s="751">
        <v>50113001</v>
      </c>
      <c r="F95" s="750" t="s">
        <v>662</v>
      </c>
      <c r="G95" s="749" t="s">
        <v>670</v>
      </c>
      <c r="H95" s="749">
        <v>113768</v>
      </c>
      <c r="I95" s="749">
        <v>13768</v>
      </c>
      <c r="J95" s="749" t="s">
        <v>827</v>
      </c>
      <c r="K95" s="749" t="s">
        <v>829</v>
      </c>
      <c r="L95" s="752">
        <v>89.612000485202131</v>
      </c>
      <c r="M95" s="752">
        <v>5</v>
      </c>
      <c r="N95" s="753">
        <v>448.06000242601067</v>
      </c>
    </row>
    <row r="96" spans="1:14" ht="14.4" customHeight="1" x14ac:dyDescent="0.3">
      <c r="A96" s="747" t="s">
        <v>577</v>
      </c>
      <c r="B96" s="748" t="s">
        <v>578</v>
      </c>
      <c r="C96" s="749" t="s">
        <v>596</v>
      </c>
      <c r="D96" s="750" t="s">
        <v>597</v>
      </c>
      <c r="E96" s="751">
        <v>50113001</v>
      </c>
      <c r="F96" s="750" t="s">
        <v>662</v>
      </c>
      <c r="G96" s="749" t="s">
        <v>670</v>
      </c>
      <c r="H96" s="749">
        <v>848765</v>
      </c>
      <c r="I96" s="749">
        <v>107938</v>
      </c>
      <c r="J96" s="749" t="s">
        <v>827</v>
      </c>
      <c r="K96" s="749" t="s">
        <v>830</v>
      </c>
      <c r="L96" s="752">
        <v>128.47680769230766</v>
      </c>
      <c r="M96" s="752">
        <v>260</v>
      </c>
      <c r="N96" s="753">
        <v>33403.969999999994</v>
      </c>
    </row>
    <row r="97" spans="1:14" ht="14.4" customHeight="1" x14ac:dyDescent="0.3">
      <c r="A97" s="747" t="s">
        <v>577</v>
      </c>
      <c r="B97" s="748" t="s">
        <v>578</v>
      </c>
      <c r="C97" s="749" t="s">
        <v>596</v>
      </c>
      <c r="D97" s="750" t="s">
        <v>597</v>
      </c>
      <c r="E97" s="751">
        <v>50113001</v>
      </c>
      <c r="F97" s="750" t="s">
        <v>662</v>
      </c>
      <c r="G97" s="749" t="s">
        <v>670</v>
      </c>
      <c r="H97" s="749">
        <v>116547</v>
      </c>
      <c r="I97" s="749">
        <v>16547</v>
      </c>
      <c r="J97" s="749" t="s">
        <v>831</v>
      </c>
      <c r="K97" s="749" t="s">
        <v>832</v>
      </c>
      <c r="L97" s="752">
        <v>529.83000000000004</v>
      </c>
      <c r="M97" s="752">
        <v>5</v>
      </c>
      <c r="N97" s="753">
        <v>2649.15</v>
      </c>
    </row>
    <row r="98" spans="1:14" ht="14.4" customHeight="1" x14ac:dyDescent="0.3">
      <c r="A98" s="747" t="s">
        <v>577</v>
      </c>
      <c r="B98" s="748" t="s">
        <v>578</v>
      </c>
      <c r="C98" s="749" t="s">
        <v>596</v>
      </c>
      <c r="D98" s="750" t="s">
        <v>597</v>
      </c>
      <c r="E98" s="751">
        <v>50113001</v>
      </c>
      <c r="F98" s="750" t="s">
        <v>662</v>
      </c>
      <c r="G98" s="749" t="s">
        <v>663</v>
      </c>
      <c r="H98" s="749">
        <v>191583</v>
      </c>
      <c r="I98" s="749">
        <v>163189</v>
      </c>
      <c r="J98" s="749" t="s">
        <v>833</v>
      </c>
      <c r="K98" s="749" t="s">
        <v>834</v>
      </c>
      <c r="L98" s="752">
        <v>58344</v>
      </c>
      <c r="M98" s="752">
        <v>1</v>
      </c>
      <c r="N98" s="753">
        <v>58344</v>
      </c>
    </row>
    <row r="99" spans="1:14" ht="14.4" customHeight="1" x14ac:dyDescent="0.3">
      <c r="A99" s="747" t="s">
        <v>577</v>
      </c>
      <c r="B99" s="748" t="s">
        <v>578</v>
      </c>
      <c r="C99" s="749" t="s">
        <v>596</v>
      </c>
      <c r="D99" s="750" t="s">
        <v>597</v>
      </c>
      <c r="E99" s="751">
        <v>50113001</v>
      </c>
      <c r="F99" s="750" t="s">
        <v>662</v>
      </c>
      <c r="G99" s="749" t="s">
        <v>663</v>
      </c>
      <c r="H99" s="749">
        <v>193105</v>
      </c>
      <c r="I99" s="749">
        <v>93105</v>
      </c>
      <c r="J99" s="749" t="s">
        <v>835</v>
      </c>
      <c r="K99" s="749" t="s">
        <v>836</v>
      </c>
      <c r="L99" s="752">
        <v>208.09285754555756</v>
      </c>
      <c r="M99" s="752">
        <v>42</v>
      </c>
      <c r="N99" s="753">
        <v>8739.9000169134179</v>
      </c>
    </row>
    <row r="100" spans="1:14" ht="14.4" customHeight="1" x14ac:dyDescent="0.3">
      <c r="A100" s="747" t="s">
        <v>577</v>
      </c>
      <c r="B100" s="748" t="s">
        <v>578</v>
      </c>
      <c r="C100" s="749" t="s">
        <v>596</v>
      </c>
      <c r="D100" s="750" t="s">
        <v>597</v>
      </c>
      <c r="E100" s="751">
        <v>50113001</v>
      </c>
      <c r="F100" s="750" t="s">
        <v>662</v>
      </c>
      <c r="G100" s="749" t="s">
        <v>670</v>
      </c>
      <c r="H100" s="749">
        <v>847134</v>
      </c>
      <c r="I100" s="749">
        <v>151050</v>
      </c>
      <c r="J100" s="749" t="s">
        <v>837</v>
      </c>
      <c r="K100" s="749" t="s">
        <v>838</v>
      </c>
      <c r="L100" s="752">
        <v>503.44092715231807</v>
      </c>
      <c r="M100" s="752">
        <v>151</v>
      </c>
      <c r="N100" s="753">
        <v>76019.580000000031</v>
      </c>
    </row>
    <row r="101" spans="1:14" ht="14.4" customHeight="1" x14ac:dyDescent="0.3">
      <c r="A101" s="747" t="s">
        <v>577</v>
      </c>
      <c r="B101" s="748" t="s">
        <v>578</v>
      </c>
      <c r="C101" s="749" t="s">
        <v>596</v>
      </c>
      <c r="D101" s="750" t="s">
        <v>597</v>
      </c>
      <c r="E101" s="751">
        <v>50113001</v>
      </c>
      <c r="F101" s="750" t="s">
        <v>662</v>
      </c>
      <c r="G101" s="749" t="s">
        <v>670</v>
      </c>
      <c r="H101" s="749">
        <v>192034</v>
      </c>
      <c r="I101" s="749">
        <v>92034</v>
      </c>
      <c r="J101" s="749" t="s">
        <v>839</v>
      </c>
      <c r="K101" s="749" t="s">
        <v>840</v>
      </c>
      <c r="L101" s="752">
        <v>125.38999999999997</v>
      </c>
      <c r="M101" s="752">
        <v>1</v>
      </c>
      <c r="N101" s="753">
        <v>125.38999999999997</v>
      </c>
    </row>
    <row r="102" spans="1:14" ht="14.4" customHeight="1" x14ac:dyDescent="0.3">
      <c r="A102" s="747" t="s">
        <v>577</v>
      </c>
      <c r="B102" s="748" t="s">
        <v>578</v>
      </c>
      <c r="C102" s="749" t="s">
        <v>596</v>
      </c>
      <c r="D102" s="750" t="s">
        <v>597</v>
      </c>
      <c r="E102" s="751">
        <v>50113001</v>
      </c>
      <c r="F102" s="750" t="s">
        <v>662</v>
      </c>
      <c r="G102" s="749" t="s">
        <v>670</v>
      </c>
      <c r="H102" s="749">
        <v>144997</v>
      </c>
      <c r="I102" s="749">
        <v>44997</v>
      </c>
      <c r="J102" s="749" t="s">
        <v>841</v>
      </c>
      <c r="K102" s="749" t="s">
        <v>842</v>
      </c>
      <c r="L102" s="752">
        <v>237.85499999999999</v>
      </c>
      <c r="M102" s="752">
        <v>2</v>
      </c>
      <c r="N102" s="753">
        <v>475.71</v>
      </c>
    </row>
    <row r="103" spans="1:14" ht="14.4" customHeight="1" x14ac:dyDescent="0.3">
      <c r="A103" s="747" t="s">
        <v>577</v>
      </c>
      <c r="B103" s="748" t="s">
        <v>578</v>
      </c>
      <c r="C103" s="749" t="s">
        <v>596</v>
      </c>
      <c r="D103" s="750" t="s">
        <v>597</v>
      </c>
      <c r="E103" s="751">
        <v>50113001</v>
      </c>
      <c r="F103" s="750" t="s">
        <v>662</v>
      </c>
      <c r="G103" s="749" t="s">
        <v>663</v>
      </c>
      <c r="H103" s="749">
        <v>197522</v>
      </c>
      <c r="I103" s="749">
        <v>97522</v>
      </c>
      <c r="J103" s="749" t="s">
        <v>843</v>
      </c>
      <c r="K103" s="749" t="s">
        <v>844</v>
      </c>
      <c r="L103" s="752">
        <v>159.19999999999996</v>
      </c>
      <c r="M103" s="752">
        <v>3</v>
      </c>
      <c r="N103" s="753">
        <v>477.59999999999991</v>
      </c>
    </row>
    <row r="104" spans="1:14" ht="14.4" customHeight="1" x14ac:dyDescent="0.3">
      <c r="A104" s="747" t="s">
        <v>577</v>
      </c>
      <c r="B104" s="748" t="s">
        <v>578</v>
      </c>
      <c r="C104" s="749" t="s">
        <v>596</v>
      </c>
      <c r="D104" s="750" t="s">
        <v>597</v>
      </c>
      <c r="E104" s="751">
        <v>50113001</v>
      </c>
      <c r="F104" s="750" t="s">
        <v>662</v>
      </c>
      <c r="G104" s="749" t="s">
        <v>663</v>
      </c>
      <c r="H104" s="749">
        <v>153754</v>
      </c>
      <c r="I104" s="749">
        <v>0</v>
      </c>
      <c r="J104" s="749" t="s">
        <v>845</v>
      </c>
      <c r="K104" s="749" t="s">
        <v>846</v>
      </c>
      <c r="L104" s="752">
        <v>24.64</v>
      </c>
      <c r="M104" s="752">
        <v>2</v>
      </c>
      <c r="N104" s="753">
        <v>49.28</v>
      </c>
    </row>
    <row r="105" spans="1:14" ht="14.4" customHeight="1" x14ac:dyDescent="0.3">
      <c r="A105" s="747" t="s">
        <v>577</v>
      </c>
      <c r="B105" s="748" t="s">
        <v>578</v>
      </c>
      <c r="C105" s="749" t="s">
        <v>596</v>
      </c>
      <c r="D105" s="750" t="s">
        <v>597</v>
      </c>
      <c r="E105" s="751">
        <v>50113001</v>
      </c>
      <c r="F105" s="750" t="s">
        <v>662</v>
      </c>
      <c r="G105" s="749" t="s">
        <v>663</v>
      </c>
      <c r="H105" s="749">
        <v>184090</v>
      </c>
      <c r="I105" s="749">
        <v>84090</v>
      </c>
      <c r="J105" s="749" t="s">
        <v>673</v>
      </c>
      <c r="K105" s="749" t="s">
        <v>674</v>
      </c>
      <c r="L105" s="752">
        <v>60.139999999999993</v>
      </c>
      <c r="M105" s="752">
        <v>22</v>
      </c>
      <c r="N105" s="753">
        <v>1323.08</v>
      </c>
    </row>
    <row r="106" spans="1:14" ht="14.4" customHeight="1" x14ac:dyDescent="0.3">
      <c r="A106" s="747" t="s">
        <v>577</v>
      </c>
      <c r="B106" s="748" t="s">
        <v>578</v>
      </c>
      <c r="C106" s="749" t="s">
        <v>596</v>
      </c>
      <c r="D106" s="750" t="s">
        <v>597</v>
      </c>
      <c r="E106" s="751">
        <v>50113001</v>
      </c>
      <c r="F106" s="750" t="s">
        <v>662</v>
      </c>
      <c r="G106" s="749" t="s">
        <v>663</v>
      </c>
      <c r="H106" s="749">
        <v>989970</v>
      </c>
      <c r="I106" s="749">
        <v>168651</v>
      </c>
      <c r="J106" s="749" t="s">
        <v>847</v>
      </c>
      <c r="K106" s="749" t="s">
        <v>848</v>
      </c>
      <c r="L106" s="752">
        <v>13831.026000000003</v>
      </c>
      <c r="M106" s="752">
        <v>25</v>
      </c>
      <c r="N106" s="753">
        <v>345775.65000000008</v>
      </c>
    </row>
    <row r="107" spans="1:14" ht="14.4" customHeight="1" x14ac:dyDescent="0.3">
      <c r="A107" s="747" t="s">
        <v>577</v>
      </c>
      <c r="B107" s="748" t="s">
        <v>578</v>
      </c>
      <c r="C107" s="749" t="s">
        <v>596</v>
      </c>
      <c r="D107" s="750" t="s">
        <v>597</v>
      </c>
      <c r="E107" s="751">
        <v>50113001</v>
      </c>
      <c r="F107" s="750" t="s">
        <v>662</v>
      </c>
      <c r="G107" s="749" t="s">
        <v>663</v>
      </c>
      <c r="H107" s="749">
        <v>117011</v>
      </c>
      <c r="I107" s="749">
        <v>17011</v>
      </c>
      <c r="J107" s="749" t="s">
        <v>849</v>
      </c>
      <c r="K107" s="749" t="s">
        <v>850</v>
      </c>
      <c r="L107" s="752">
        <v>145.49000000000004</v>
      </c>
      <c r="M107" s="752">
        <v>75</v>
      </c>
      <c r="N107" s="753">
        <v>10911.750000000002</v>
      </c>
    </row>
    <row r="108" spans="1:14" ht="14.4" customHeight="1" x14ac:dyDescent="0.3">
      <c r="A108" s="747" t="s">
        <v>577</v>
      </c>
      <c r="B108" s="748" t="s">
        <v>578</v>
      </c>
      <c r="C108" s="749" t="s">
        <v>596</v>
      </c>
      <c r="D108" s="750" t="s">
        <v>597</v>
      </c>
      <c r="E108" s="751">
        <v>50113001</v>
      </c>
      <c r="F108" s="750" t="s">
        <v>662</v>
      </c>
      <c r="G108" s="749" t="s">
        <v>663</v>
      </c>
      <c r="H108" s="749">
        <v>103542</v>
      </c>
      <c r="I108" s="749">
        <v>3542</v>
      </c>
      <c r="J108" s="749" t="s">
        <v>851</v>
      </c>
      <c r="K108" s="749" t="s">
        <v>852</v>
      </c>
      <c r="L108" s="752">
        <v>35.33</v>
      </c>
      <c r="M108" s="752">
        <v>1</v>
      </c>
      <c r="N108" s="753">
        <v>35.33</v>
      </c>
    </row>
    <row r="109" spans="1:14" ht="14.4" customHeight="1" x14ac:dyDescent="0.3">
      <c r="A109" s="747" t="s">
        <v>577</v>
      </c>
      <c r="B109" s="748" t="s">
        <v>578</v>
      </c>
      <c r="C109" s="749" t="s">
        <v>596</v>
      </c>
      <c r="D109" s="750" t="s">
        <v>597</v>
      </c>
      <c r="E109" s="751">
        <v>50113001</v>
      </c>
      <c r="F109" s="750" t="s">
        <v>662</v>
      </c>
      <c r="G109" s="749" t="s">
        <v>663</v>
      </c>
      <c r="H109" s="749">
        <v>844831</v>
      </c>
      <c r="I109" s="749">
        <v>0</v>
      </c>
      <c r="J109" s="749" t="s">
        <v>853</v>
      </c>
      <c r="K109" s="749" t="s">
        <v>854</v>
      </c>
      <c r="L109" s="752">
        <v>1377.51</v>
      </c>
      <c r="M109" s="752">
        <v>8</v>
      </c>
      <c r="N109" s="753">
        <v>11020.08</v>
      </c>
    </row>
    <row r="110" spans="1:14" ht="14.4" customHeight="1" x14ac:dyDescent="0.3">
      <c r="A110" s="747" t="s">
        <v>577</v>
      </c>
      <c r="B110" s="748" t="s">
        <v>578</v>
      </c>
      <c r="C110" s="749" t="s">
        <v>596</v>
      </c>
      <c r="D110" s="750" t="s">
        <v>597</v>
      </c>
      <c r="E110" s="751">
        <v>50113001</v>
      </c>
      <c r="F110" s="750" t="s">
        <v>662</v>
      </c>
      <c r="G110" s="749" t="s">
        <v>663</v>
      </c>
      <c r="H110" s="749">
        <v>146475</v>
      </c>
      <c r="I110" s="749">
        <v>46475</v>
      </c>
      <c r="J110" s="749" t="s">
        <v>855</v>
      </c>
      <c r="K110" s="749" t="s">
        <v>856</v>
      </c>
      <c r="L110" s="752">
        <v>154.06</v>
      </c>
      <c r="M110" s="752">
        <v>54</v>
      </c>
      <c r="N110" s="753">
        <v>8319.24</v>
      </c>
    </row>
    <row r="111" spans="1:14" ht="14.4" customHeight="1" x14ac:dyDescent="0.3">
      <c r="A111" s="747" t="s">
        <v>577</v>
      </c>
      <c r="B111" s="748" t="s">
        <v>578</v>
      </c>
      <c r="C111" s="749" t="s">
        <v>596</v>
      </c>
      <c r="D111" s="750" t="s">
        <v>597</v>
      </c>
      <c r="E111" s="751">
        <v>50113001</v>
      </c>
      <c r="F111" s="750" t="s">
        <v>662</v>
      </c>
      <c r="G111" s="749" t="s">
        <v>663</v>
      </c>
      <c r="H111" s="749">
        <v>100113</v>
      </c>
      <c r="I111" s="749">
        <v>113</v>
      </c>
      <c r="J111" s="749" t="s">
        <v>857</v>
      </c>
      <c r="K111" s="749" t="s">
        <v>858</v>
      </c>
      <c r="L111" s="752">
        <v>46.094444444444434</v>
      </c>
      <c r="M111" s="752">
        <v>45</v>
      </c>
      <c r="N111" s="753">
        <v>2074.2499999999995</v>
      </c>
    </row>
    <row r="112" spans="1:14" ht="14.4" customHeight="1" x14ac:dyDescent="0.3">
      <c r="A112" s="747" t="s">
        <v>577</v>
      </c>
      <c r="B112" s="748" t="s">
        <v>578</v>
      </c>
      <c r="C112" s="749" t="s">
        <v>596</v>
      </c>
      <c r="D112" s="750" t="s">
        <v>597</v>
      </c>
      <c r="E112" s="751">
        <v>50113001</v>
      </c>
      <c r="F112" s="750" t="s">
        <v>662</v>
      </c>
      <c r="G112" s="749" t="s">
        <v>663</v>
      </c>
      <c r="H112" s="749">
        <v>844591</v>
      </c>
      <c r="I112" s="749">
        <v>107161</v>
      </c>
      <c r="J112" s="749" t="s">
        <v>859</v>
      </c>
      <c r="K112" s="749" t="s">
        <v>860</v>
      </c>
      <c r="L112" s="752">
        <v>935</v>
      </c>
      <c r="M112" s="752">
        <v>17</v>
      </c>
      <c r="N112" s="753">
        <v>15895</v>
      </c>
    </row>
    <row r="113" spans="1:14" ht="14.4" customHeight="1" x14ac:dyDescent="0.3">
      <c r="A113" s="747" t="s">
        <v>577</v>
      </c>
      <c r="B113" s="748" t="s">
        <v>578</v>
      </c>
      <c r="C113" s="749" t="s">
        <v>596</v>
      </c>
      <c r="D113" s="750" t="s">
        <v>597</v>
      </c>
      <c r="E113" s="751">
        <v>50113001</v>
      </c>
      <c r="F113" s="750" t="s">
        <v>662</v>
      </c>
      <c r="G113" s="749" t="s">
        <v>663</v>
      </c>
      <c r="H113" s="749">
        <v>108499</v>
      </c>
      <c r="I113" s="749">
        <v>8499</v>
      </c>
      <c r="J113" s="749" t="s">
        <v>861</v>
      </c>
      <c r="K113" s="749" t="s">
        <v>862</v>
      </c>
      <c r="L113" s="752">
        <v>111.52000000000001</v>
      </c>
      <c r="M113" s="752">
        <v>70</v>
      </c>
      <c r="N113" s="753">
        <v>7806.4000000000005</v>
      </c>
    </row>
    <row r="114" spans="1:14" ht="14.4" customHeight="1" x14ac:dyDescent="0.3">
      <c r="A114" s="747" t="s">
        <v>577</v>
      </c>
      <c r="B114" s="748" t="s">
        <v>578</v>
      </c>
      <c r="C114" s="749" t="s">
        <v>596</v>
      </c>
      <c r="D114" s="750" t="s">
        <v>597</v>
      </c>
      <c r="E114" s="751">
        <v>50113001</v>
      </c>
      <c r="F114" s="750" t="s">
        <v>662</v>
      </c>
      <c r="G114" s="749" t="s">
        <v>663</v>
      </c>
      <c r="H114" s="749">
        <v>104071</v>
      </c>
      <c r="I114" s="749">
        <v>4071</v>
      </c>
      <c r="J114" s="749" t="s">
        <v>863</v>
      </c>
      <c r="K114" s="749" t="s">
        <v>864</v>
      </c>
      <c r="L114" s="752">
        <v>152.97000000000003</v>
      </c>
      <c r="M114" s="752">
        <v>7</v>
      </c>
      <c r="N114" s="753">
        <v>1070.7900000000002</v>
      </c>
    </row>
    <row r="115" spans="1:14" ht="14.4" customHeight="1" x14ac:dyDescent="0.3">
      <c r="A115" s="747" t="s">
        <v>577</v>
      </c>
      <c r="B115" s="748" t="s">
        <v>578</v>
      </c>
      <c r="C115" s="749" t="s">
        <v>596</v>
      </c>
      <c r="D115" s="750" t="s">
        <v>597</v>
      </c>
      <c r="E115" s="751">
        <v>50113001</v>
      </c>
      <c r="F115" s="750" t="s">
        <v>662</v>
      </c>
      <c r="G115" s="749" t="s">
        <v>663</v>
      </c>
      <c r="H115" s="749">
        <v>175289</v>
      </c>
      <c r="I115" s="749">
        <v>75289</v>
      </c>
      <c r="J115" s="749" t="s">
        <v>865</v>
      </c>
      <c r="K115" s="749" t="s">
        <v>866</v>
      </c>
      <c r="L115" s="752">
        <v>118.86</v>
      </c>
      <c r="M115" s="752">
        <v>1</v>
      </c>
      <c r="N115" s="753">
        <v>118.86</v>
      </c>
    </row>
    <row r="116" spans="1:14" ht="14.4" customHeight="1" x14ac:dyDescent="0.3">
      <c r="A116" s="747" t="s">
        <v>577</v>
      </c>
      <c r="B116" s="748" t="s">
        <v>578</v>
      </c>
      <c r="C116" s="749" t="s">
        <v>596</v>
      </c>
      <c r="D116" s="750" t="s">
        <v>597</v>
      </c>
      <c r="E116" s="751">
        <v>50113001</v>
      </c>
      <c r="F116" s="750" t="s">
        <v>662</v>
      </c>
      <c r="G116" s="749" t="s">
        <v>663</v>
      </c>
      <c r="H116" s="749">
        <v>154539</v>
      </c>
      <c r="I116" s="749">
        <v>54539</v>
      </c>
      <c r="J116" s="749" t="s">
        <v>867</v>
      </c>
      <c r="K116" s="749" t="s">
        <v>868</v>
      </c>
      <c r="L116" s="752">
        <v>60.21</v>
      </c>
      <c r="M116" s="752">
        <v>10</v>
      </c>
      <c r="N116" s="753">
        <v>602.1</v>
      </c>
    </row>
    <row r="117" spans="1:14" ht="14.4" customHeight="1" x14ac:dyDescent="0.3">
      <c r="A117" s="747" t="s">
        <v>577</v>
      </c>
      <c r="B117" s="748" t="s">
        <v>578</v>
      </c>
      <c r="C117" s="749" t="s">
        <v>596</v>
      </c>
      <c r="D117" s="750" t="s">
        <v>597</v>
      </c>
      <c r="E117" s="751">
        <v>50113001</v>
      </c>
      <c r="F117" s="750" t="s">
        <v>662</v>
      </c>
      <c r="G117" s="749" t="s">
        <v>670</v>
      </c>
      <c r="H117" s="749">
        <v>215713</v>
      </c>
      <c r="I117" s="749">
        <v>215713</v>
      </c>
      <c r="J117" s="749" t="s">
        <v>869</v>
      </c>
      <c r="K117" s="749" t="s">
        <v>870</v>
      </c>
      <c r="L117" s="752">
        <v>51.253877551020402</v>
      </c>
      <c r="M117" s="752">
        <v>49</v>
      </c>
      <c r="N117" s="753">
        <v>2511.4399999999996</v>
      </c>
    </row>
    <row r="118" spans="1:14" ht="14.4" customHeight="1" x14ac:dyDescent="0.3">
      <c r="A118" s="747" t="s">
        <v>577</v>
      </c>
      <c r="B118" s="748" t="s">
        <v>578</v>
      </c>
      <c r="C118" s="749" t="s">
        <v>596</v>
      </c>
      <c r="D118" s="750" t="s">
        <v>597</v>
      </c>
      <c r="E118" s="751">
        <v>50113001</v>
      </c>
      <c r="F118" s="750" t="s">
        <v>662</v>
      </c>
      <c r="G118" s="749" t="s">
        <v>663</v>
      </c>
      <c r="H118" s="749">
        <v>930535</v>
      </c>
      <c r="I118" s="749">
        <v>0</v>
      </c>
      <c r="J118" s="749" t="s">
        <v>871</v>
      </c>
      <c r="K118" s="749" t="s">
        <v>579</v>
      </c>
      <c r="L118" s="752">
        <v>155.00160163059215</v>
      </c>
      <c r="M118" s="752">
        <v>5</v>
      </c>
      <c r="N118" s="753">
        <v>775.00800815296077</v>
      </c>
    </row>
    <row r="119" spans="1:14" ht="14.4" customHeight="1" x14ac:dyDescent="0.3">
      <c r="A119" s="747" t="s">
        <v>577</v>
      </c>
      <c r="B119" s="748" t="s">
        <v>578</v>
      </c>
      <c r="C119" s="749" t="s">
        <v>596</v>
      </c>
      <c r="D119" s="750" t="s">
        <v>597</v>
      </c>
      <c r="E119" s="751">
        <v>50113001</v>
      </c>
      <c r="F119" s="750" t="s">
        <v>662</v>
      </c>
      <c r="G119" s="749" t="s">
        <v>663</v>
      </c>
      <c r="H119" s="749">
        <v>905097</v>
      </c>
      <c r="I119" s="749">
        <v>158767</v>
      </c>
      <c r="J119" s="749" t="s">
        <v>872</v>
      </c>
      <c r="K119" s="749" t="s">
        <v>873</v>
      </c>
      <c r="L119" s="752">
        <v>175.03897815049351</v>
      </c>
      <c r="M119" s="752">
        <v>29</v>
      </c>
      <c r="N119" s="753">
        <v>5076.1303663643121</v>
      </c>
    </row>
    <row r="120" spans="1:14" ht="14.4" customHeight="1" x14ac:dyDescent="0.3">
      <c r="A120" s="747" t="s">
        <v>577</v>
      </c>
      <c r="B120" s="748" t="s">
        <v>578</v>
      </c>
      <c r="C120" s="749" t="s">
        <v>596</v>
      </c>
      <c r="D120" s="750" t="s">
        <v>597</v>
      </c>
      <c r="E120" s="751">
        <v>50113001</v>
      </c>
      <c r="F120" s="750" t="s">
        <v>662</v>
      </c>
      <c r="G120" s="749" t="s">
        <v>663</v>
      </c>
      <c r="H120" s="749">
        <v>900240</v>
      </c>
      <c r="I120" s="749">
        <v>0</v>
      </c>
      <c r="J120" s="749" t="s">
        <v>874</v>
      </c>
      <c r="K120" s="749" t="s">
        <v>579</v>
      </c>
      <c r="L120" s="752">
        <v>67.760000000000005</v>
      </c>
      <c r="M120" s="752">
        <v>5</v>
      </c>
      <c r="N120" s="753">
        <v>338.8</v>
      </c>
    </row>
    <row r="121" spans="1:14" ht="14.4" customHeight="1" x14ac:dyDescent="0.3">
      <c r="A121" s="747" t="s">
        <v>577</v>
      </c>
      <c r="B121" s="748" t="s">
        <v>578</v>
      </c>
      <c r="C121" s="749" t="s">
        <v>596</v>
      </c>
      <c r="D121" s="750" t="s">
        <v>597</v>
      </c>
      <c r="E121" s="751">
        <v>50113001</v>
      </c>
      <c r="F121" s="750" t="s">
        <v>662</v>
      </c>
      <c r="G121" s="749" t="s">
        <v>663</v>
      </c>
      <c r="H121" s="749">
        <v>215474</v>
      </c>
      <c r="I121" s="749">
        <v>215474</v>
      </c>
      <c r="J121" s="749" t="s">
        <v>875</v>
      </c>
      <c r="K121" s="749" t="s">
        <v>876</v>
      </c>
      <c r="L121" s="752">
        <v>529.83799999999997</v>
      </c>
      <c r="M121" s="752">
        <v>20</v>
      </c>
      <c r="N121" s="753">
        <v>10596.759999999998</v>
      </c>
    </row>
    <row r="122" spans="1:14" ht="14.4" customHeight="1" x14ac:dyDescent="0.3">
      <c r="A122" s="747" t="s">
        <v>577</v>
      </c>
      <c r="B122" s="748" t="s">
        <v>578</v>
      </c>
      <c r="C122" s="749" t="s">
        <v>596</v>
      </c>
      <c r="D122" s="750" t="s">
        <v>597</v>
      </c>
      <c r="E122" s="751">
        <v>50113001</v>
      </c>
      <c r="F122" s="750" t="s">
        <v>662</v>
      </c>
      <c r="G122" s="749" t="s">
        <v>663</v>
      </c>
      <c r="H122" s="749">
        <v>501596</v>
      </c>
      <c r="I122" s="749">
        <v>0</v>
      </c>
      <c r="J122" s="749" t="s">
        <v>877</v>
      </c>
      <c r="K122" s="749" t="s">
        <v>878</v>
      </c>
      <c r="L122" s="752">
        <v>113.8015</v>
      </c>
      <c r="M122" s="752">
        <v>4</v>
      </c>
      <c r="N122" s="753">
        <v>455.20600000000002</v>
      </c>
    </row>
    <row r="123" spans="1:14" ht="14.4" customHeight="1" x14ac:dyDescent="0.3">
      <c r="A123" s="747" t="s">
        <v>577</v>
      </c>
      <c r="B123" s="748" t="s">
        <v>578</v>
      </c>
      <c r="C123" s="749" t="s">
        <v>596</v>
      </c>
      <c r="D123" s="750" t="s">
        <v>597</v>
      </c>
      <c r="E123" s="751">
        <v>50113001</v>
      </c>
      <c r="F123" s="750" t="s">
        <v>662</v>
      </c>
      <c r="G123" s="749" t="s">
        <v>670</v>
      </c>
      <c r="H123" s="749">
        <v>134508</v>
      </c>
      <c r="I123" s="749">
        <v>134508</v>
      </c>
      <c r="J123" s="749" t="s">
        <v>879</v>
      </c>
      <c r="K123" s="749" t="s">
        <v>880</v>
      </c>
      <c r="L123" s="752">
        <v>175.41500000000002</v>
      </c>
      <c r="M123" s="752">
        <v>2</v>
      </c>
      <c r="N123" s="753">
        <v>350.83000000000004</v>
      </c>
    </row>
    <row r="124" spans="1:14" ht="14.4" customHeight="1" x14ac:dyDescent="0.3">
      <c r="A124" s="747" t="s">
        <v>577</v>
      </c>
      <c r="B124" s="748" t="s">
        <v>578</v>
      </c>
      <c r="C124" s="749" t="s">
        <v>596</v>
      </c>
      <c r="D124" s="750" t="s">
        <v>597</v>
      </c>
      <c r="E124" s="751">
        <v>50113001</v>
      </c>
      <c r="F124" s="750" t="s">
        <v>662</v>
      </c>
      <c r="G124" s="749" t="s">
        <v>663</v>
      </c>
      <c r="H124" s="749">
        <v>162597</v>
      </c>
      <c r="I124" s="749">
        <v>62597</v>
      </c>
      <c r="J124" s="749" t="s">
        <v>881</v>
      </c>
      <c r="K124" s="749" t="s">
        <v>882</v>
      </c>
      <c r="L124" s="752">
        <v>77.680000000000021</v>
      </c>
      <c r="M124" s="752">
        <v>5</v>
      </c>
      <c r="N124" s="753">
        <v>388.40000000000009</v>
      </c>
    </row>
    <row r="125" spans="1:14" ht="14.4" customHeight="1" x14ac:dyDescent="0.3">
      <c r="A125" s="747" t="s">
        <v>577</v>
      </c>
      <c r="B125" s="748" t="s">
        <v>578</v>
      </c>
      <c r="C125" s="749" t="s">
        <v>596</v>
      </c>
      <c r="D125" s="750" t="s">
        <v>597</v>
      </c>
      <c r="E125" s="751">
        <v>50113001</v>
      </c>
      <c r="F125" s="750" t="s">
        <v>662</v>
      </c>
      <c r="G125" s="749" t="s">
        <v>663</v>
      </c>
      <c r="H125" s="749">
        <v>184231</v>
      </c>
      <c r="I125" s="749">
        <v>84231</v>
      </c>
      <c r="J125" s="749" t="s">
        <v>883</v>
      </c>
      <c r="K125" s="749" t="s">
        <v>884</v>
      </c>
      <c r="L125" s="752">
        <v>373.2970304151774</v>
      </c>
      <c r="M125" s="752">
        <v>1</v>
      </c>
      <c r="N125" s="753">
        <v>373.2970304151774</v>
      </c>
    </row>
    <row r="126" spans="1:14" ht="14.4" customHeight="1" x14ac:dyDescent="0.3">
      <c r="A126" s="747" t="s">
        <v>577</v>
      </c>
      <c r="B126" s="748" t="s">
        <v>578</v>
      </c>
      <c r="C126" s="749" t="s">
        <v>596</v>
      </c>
      <c r="D126" s="750" t="s">
        <v>597</v>
      </c>
      <c r="E126" s="751">
        <v>50113001</v>
      </c>
      <c r="F126" s="750" t="s">
        <v>662</v>
      </c>
      <c r="G126" s="749" t="s">
        <v>663</v>
      </c>
      <c r="H126" s="749">
        <v>197026</v>
      </c>
      <c r="I126" s="749">
        <v>97026</v>
      </c>
      <c r="J126" s="749" t="s">
        <v>885</v>
      </c>
      <c r="K126" s="749" t="s">
        <v>886</v>
      </c>
      <c r="L126" s="752">
        <v>45.109999999999992</v>
      </c>
      <c r="M126" s="752">
        <v>2</v>
      </c>
      <c r="N126" s="753">
        <v>90.219999999999985</v>
      </c>
    </row>
    <row r="127" spans="1:14" ht="14.4" customHeight="1" x14ac:dyDescent="0.3">
      <c r="A127" s="747" t="s">
        <v>577</v>
      </c>
      <c r="B127" s="748" t="s">
        <v>578</v>
      </c>
      <c r="C127" s="749" t="s">
        <v>596</v>
      </c>
      <c r="D127" s="750" t="s">
        <v>597</v>
      </c>
      <c r="E127" s="751">
        <v>50113001</v>
      </c>
      <c r="F127" s="750" t="s">
        <v>662</v>
      </c>
      <c r="G127" s="749" t="s">
        <v>663</v>
      </c>
      <c r="H127" s="749">
        <v>202796</v>
      </c>
      <c r="I127" s="749">
        <v>202796</v>
      </c>
      <c r="J127" s="749" t="s">
        <v>887</v>
      </c>
      <c r="K127" s="749" t="s">
        <v>888</v>
      </c>
      <c r="L127" s="752">
        <v>293.56000000000006</v>
      </c>
      <c r="M127" s="752">
        <v>2</v>
      </c>
      <c r="N127" s="753">
        <v>587.12000000000012</v>
      </c>
    </row>
    <row r="128" spans="1:14" ht="14.4" customHeight="1" x14ac:dyDescent="0.3">
      <c r="A128" s="747" t="s">
        <v>577</v>
      </c>
      <c r="B128" s="748" t="s">
        <v>578</v>
      </c>
      <c r="C128" s="749" t="s">
        <v>596</v>
      </c>
      <c r="D128" s="750" t="s">
        <v>597</v>
      </c>
      <c r="E128" s="751">
        <v>50113001</v>
      </c>
      <c r="F128" s="750" t="s">
        <v>662</v>
      </c>
      <c r="G128" s="749" t="s">
        <v>663</v>
      </c>
      <c r="H128" s="749">
        <v>846113</v>
      </c>
      <c r="I128" s="749">
        <v>107712</v>
      </c>
      <c r="J128" s="749" t="s">
        <v>889</v>
      </c>
      <c r="K128" s="749" t="s">
        <v>890</v>
      </c>
      <c r="L128" s="752">
        <v>241.85999999999999</v>
      </c>
      <c r="M128" s="752">
        <v>10</v>
      </c>
      <c r="N128" s="753">
        <v>2418.6</v>
      </c>
    </row>
    <row r="129" spans="1:14" ht="14.4" customHeight="1" x14ac:dyDescent="0.3">
      <c r="A129" s="747" t="s">
        <v>577</v>
      </c>
      <c r="B129" s="748" t="s">
        <v>578</v>
      </c>
      <c r="C129" s="749" t="s">
        <v>596</v>
      </c>
      <c r="D129" s="750" t="s">
        <v>597</v>
      </c>
      <c r="E129" s="751">
        <v>50113001</v>
      </c>
      <c r="F129" s="750" t="s">
        <v>662</v>
      </c>
      <c r="G129" s="749" t="s">
        <v>663</v>
      </c>
      <c r="H129" s="749">
        <v>850053</v>
      </c>
      <c r="I129" s="749">
        <v>162694</v>
      </c>
      <c r="J129" s="749" t="s">
        <v>891</v>
      </c>
      <c r="K129" s="749" t="s">
        <v>892</v>
      </c>
      <c r="L129" s="752">
        <v>56.63</v>
      </c>
      <c r="M129" s="752">
        <v>1</v>
      </c>
      <c r="N129" s="753">
        <v>56.63</v>
      </c>
    </row>
    <row r="130" spans="1:14" ht="14.4" customHeight="1" x14ac:dyDescent="0.3">
      <c r="A130" s="747" t="s">
        <v>577</v>
      </c>
      <c r="B130" s="748" t="s">
        <v>578</v>
      </c>
      <c r="C130" s="749" t="s">
        <v>596</v>
      </c>
      <c r="D130" s="750" t="s">
        <v>597</v>
      </c>
      <c r="E130" s="751">
        <v>50113001</v>
      </c>
      <c r="F130" s="750" t="s">
        <v>662</v>
      </c>
      <c r="G130" s="749" t="s">
        <v>663</v>
      </c>
      <c r="H130" s="749">
        <v>203030</v>
      </c>
      <c r="I130" s="749">
        <v>203030</v>
      </c>
      <c r="J130" s="749" t="s">
        <v>893</v>
      </c>
      <c r="K130" s="749" t="s">
        <v>894</v>
      </c>
      <c r="L130" s="752">
        <v>206.73999999999998</v>
      </c>
      <c r="M130" s="752">
        <v>2</v>
      </c>
      <c r="N130" s="753">
        <v>413.47999999999996</v>
      </c>
    </row>
    <row r="131" spans="1:14" ht="14.4" customHeight="1" x14ac:dyDescent="0.3">
      <c r="A131" s="747" t="s">
        <v>577</v>
      </c>
      <c r="B131" s="748" t="s">
        <v>578</v>
      </c>
      <c r="C131" s="749" t="s">
        <v>596</v>
      </c>
      <c r="D131" s="750" t="s">
        <v>597</v>
      </c>
      <c r="E131" s="751">
        <v>50113001</v>
      </c>
      <c r="F131" s="750" t="s">
        <v>662</v>
      </c>
      <c r="G131" s="749" t="s">
        <v>663</v>
      </c>
      <c r="H131" s="749">
        <v>187076</v>
      </c>
      <c r="I131" s="749">
        <v>87076</v>
      </c>
      <c r="J131" s="749" t="s">
        <v>895</v>
      </c>
      <c r="K131" s="749" t="s">
        <v>896</v>
      </c>
      <c r="L131" s="752">
        <v>133.18500000000003</v>
      </c>
      <c r="M131" s="752">
        <v>4</v>
      </c>
      <c r="N131" s="753">
        <v>532.74000000000012</v>
      </c>
    </row>
    <row r="132" spans="1:14" ht="14.4" customHeight="1" x14ac:dyDescent="0.3">
      <c r="A132" s="747" t="s">
        <v>577</v>
      </c>
      <c r="B132" s="748" t="s">
        <v>578</v>
      </c>
      <c r="C132" s="749" t="s">
        <v>596</v>
      </c>
      <c r="D132" s="750" t="s">
        <v>597</v>
      </c>
      <c r="E132" s="751">
        <v>50113001</v>
      </c>
      <c r="F132" s="750" t="s">
        <v>662</v>
      </c>
      <c r="G132" s="749" t="s">
        <v>663</v>
      </c>
      <c r="H132" s="749">
        <v>157586</v>
      </c>
      <c r="I132" s="749">
        <v>57586</v>
      </c>
      <c r="J132" s="749" t="s">
        <v>897</v>
      </c>
      <c r="K132" s="749" t="s">
        <v>898</v>
      </c>
      <c r="L132" s="752">
        <v>73.725999999999985</v>
      </c>
      <c r="M132" s="752">
        <v>5</v>
      </c>
      <c r="N132" s="753">
        <v>368.62999999999994</v>
      </c>
    </row>
    <row r="133" spans="1:14" ht="14.4" customHeight="1" x14ac:dyDescent="0.3">
      <c r="A133" s="747" t="s">
        <v>577</v>
      </c>
      <c r="B133" s="748" t="s">
        <v>578</v>
      </c>
      <c r="C133" s="749" t="s">
        <v>596</v>
      </c>
      <c r="D133" s="750" t="s">
        <v>597</v>
      </c>
      <c r="E133" s="751">
        <v>50113001</v>
      </c>
      <c r="F133" s="750" t="s">
        <v>662</v>
      </c>
      <c r="G133" s="749" t="s">
        <v>663</v>
      </c>
      <c r="H133" s="749">
        <v>848560</v>
      </c>
      <c r="I133" s="749">
        <v>125752</v>
      </c>
      <c r="J133" s="749" t="s">
        <v>899</v>
      </c>
      <c r="K133" s="749" t="s">
        <v>900</v>
      </c>
      <c r="L133" s="752">
        <v>186.57</v>
      </c>
      <c r="M133" s="752">
        <v>1</v>
      </c>
      <c r="N133" s="753">
        <v>186.57</v>
      </c>
    </row>
    <row r="134" spans="1:14" ht="14.4" customHeight="1" x14ac:dyDescent="0.3">
      <c r="A134" s="747" t="s">
        <v>577</v>
      </c>
      <c r="B134" s="748" t="s">
        <v>578</v>
      </c>
      <c r="C134" s="749" t="s">
        <v>596</v>
      </c>
      <c r="D134" s="750" t="s">
        <v>597</v>
      </c>
      <c r="E134" s="751">
        <v>50113001</v>
      </c>
      <c r="F134" s="750" t="s">
        <v>662</v>
      </c>
      <c r="G134" s="749" t="s">
        <v>663</v>
      </c>
      <c r="H134" s="749">
        <v>214902</v>
      </c>
      <c r="I134" s="749">
        <v>214902</v>
      </c>
      <c r="J134" s="749" t="s">
        <v>901</v>
      </c>
      <c r="K134" s="749" t="s">
        <v>902</v>
      </c>
      <c r="L134" s="752">
        <v>48.93</v>
      </c>
      <c r="M134" s="752">
        <v>1</v>
      </c>
      <c r="N134" s="753">
        <v>48.93</v>
      </c>
    </row>
    <row r="135" spans="1:14" ht="14.4" customHeight="1" x14ac:dyDescent="0.3">
      <c r="A135" s="747" t="s">
        <v>577</v>
      </c>
      <c r="B135" s="748" t="s">
        <v>578</v>
      </c>
      <c r="C135" s="749" t="s">
        <v>596</v>
      </c>
      <c r="D135" s="750" t="s">
        <v>597</v>
      </c>
      <c r="E135" s="751">
        <v>50113001</v>
      </c>
      <c r="F135" s="750" t="s">
        <v>662</v>
      </c>
      <c r="G135" s="749" t="s">
        <v>670</v>
      </c>
      <c r="H135" s="749">
        <v>147458</v>
      </c>
      <c r="I135" s="749">
        <v>147458</v>
      </c>
      <c r="J135" s="749" t="s">
        <v>903</v>
      </c>
      <c r="K135" s="749" t="s">
        <v>904</v>
      </c>
      <c r="L135" s="752">
        <v>99.36999999999999</v>
      </c>
      <c r="M135" s="752">
        <v>1</v>
      </c>
      <c r="N135" s="753">
        <v>99.36999999999999</v>
      </c>
    </row>
    <row r="136" spans="1:14" ht="14.4" customHeight="1" x14ac:dyDescent="0.3">
      <c r="A136" s="747" t="s">
        <v>577</v>
      </c>
      <c r="B136" s="748" t="s">
        <v>578</v>
      </c>
      <c r="C136" s="749" t="s">
        <v>596</v>
      </c>
      <c r="D136" s="750" t="s">
        <v>597</v>
      </c>
      <c r="E136" s="751">
        <v>50113001</v>
      </c>
      <c r="F136" s="750" t="s">
        <v>662</v>
      </c>
      <c r="G136" s="749" t="s">
        <v>670</v>
      </c>
      <c r="H136" s="749">
        <v>169189</v>
      </c>
      <c r="I136" s="749">
        <v>69189</v>
      </c>
      <c r="J136" s="749" t="s">
        <v>905</v>
      </c>
      <c r="K136" s="749" t="s">
        <v>906</v>
      </c>
      <c r="L136" s="752">
        <v>61.110000000000021</v>
      </c>
      <c r="M136" s="752">
        <v>1</v>
      </c>
      <c r="N136" s="753">
        <v>61.110000000000021</v>
      </c>
    </row>
    <row r="137" spans="1:14" ht="14.4" customHeight="1" x14ac:dyDescent="0.3">
      <c r="A137" s="747" t="s">
        <v>577</v>
      </c>
      <c r="B137" s="748" t="s">
        <v>578</v>
      </c>
      <c r="C137" s="749" t="s">
        <v>596</v>
      </c>
      <c r="D137" s="750" t="s">
        <v>597</v>
      </c>
      <c r="E137" s="751">
        <v>50113001</v>
      </c>
      <c r="F137" s="750" t="s">
        <v>662</v>
      </c>
      <c r="G137" s="749" t="s">
        <v>663</v>
      </c>
      <c r="H137" s="749">
        <v>149990</v>
      </c>
      <c r="I137" s="749">
        <v>49990</v>
      </c>
      <c r="J137" s="749" t="s">
        <v>907</v>
      </c>
      <c r="K137" s="749" t="s">
        <v>908</v>
      </c>
      <c r="L137" s="752">
        <v>123.91999999999999</v>
      </c>
      <c r="M137" s="752">
        <v>45</v>
      </c>
      <c r="N137" s="753">
        <v>5576.4</v>
      </c>
    </row>
    <row r="138" spans="1:14" ht="14.4" customHeight="1" x14ac:dyDescent="0.3">
      <c r="A138" s="747" t="s">
        <v>577</v>
      </c>
      <c r="B138" s="748" t="s">
        <v>578</v>
      </c>
      <c r="C138" s="749" t="s">
        <v>596</v>
      </c>
      <c r="D138" s="750" t="s">
        <v>597</v>
      </c>
      <c r="E138" s="751">
        <v>50113001</v>
      </c>
      <c r="F138" s="750" t="s">
        <v>662</v>
      </c>
      <c r="G138" s="749" t="s">
        <v>579</v>
      </c>
      <c r="H138" s="749">
        <v>47995</v>
      </c>
      <c r="I138" s="749">
        <v>47995</v>
      </c>
      <c r="J138" s="749" t="s">
        <v>909</v>
      </c>
      <c r="K138" s="749" t="s">
        <v>910</v>
      </c>
      <c r="L138" s="752">
        <v>847.74</v>
      </c>
      <c r="M138" s="752">
        <v>1</v>
      </c>
      <c r="N138" s="753">
        <v>847.74</v>
      </c>
    </row>
    <row r="139" spans="1:14" ht="14.4" customHeight="1" x14ac:dyDescent="0.3">
      <c r="A139" s="747" t="s">
        <v>577</v>
      </c>
      <c r="B139" s="748" t="s">
        <v>578</v>
      </c>
      <c r="C139" s="749" t="s">
        <v>596</v>
      </c>
      <c r="D139" s="750" t="s">
        <v>597</v>
      </c>
      <c r="E139" s="751">
        <v>50113001</v>
      </c>
      <c r="F139" s="750" t="s">
        <v>662</v>
      </c>
      <c r="G139" s="749" t="s">
        <v>663</v>
      </c>
      <c r="H139" s="749">
        <v>214595</v>
      </c>
      <c r="I139" s="749">
        <v>214595</v>
      </c>
      <c r="J139" s="749" t="s">
        <v>911</v>
      </c>
      <c r="K139" s="749" t="s">
        <v>912</v>
      </c>
      <c r="L139" s="752">
        <v>114.32000000000002</v>
      </c>
      <c r="M139" s="752">
        <v>1</v>
      </c>
      <c r="N139" s="753">
        <v>114.32000000000002</v>
      </c>
    </row>
    <row r="140" spans="1:14" ht="14.4" customHeight="1" x14ac:dyDescent="0.3">
      <c r="A140" s="747" t="s">
        <v>577</v>
      </c>
      <c r="B140" s="748" t="s">
        <v>578</v>
      </c>
      <c r="C140" s="749" t="s">
        <v>596</v>
      </c>
      <c r="D140" s="750" t="s">
        <v>597</v>
      </c>
      <c r="E140" s="751">
        <v>50113001</v>
      </c>
      <c r="F140" s="750" t="s">
        <v>662</v>
      </c>
      <c r="G140" s="749" t="s">
        <v>663</v>
      </c>
      <c r="H140" s="749">
        <v>173497</v>
      </c>
      <c r="I140" s="749">
        <v>173497</v>
      </c>
      <c r="J140" s="749" t="s">
        <v>913</v>
      </c>
      <c r="K140" s="749" t="s">
        <v>914</v>
      </c>
      <c r="L140" s="752">
        <v>139.84999999999997</v>
      </c>
      <c r="M140" s="752">
        <v>1</v>
      </c>
      <c r="N140" s="753">
        <v>139.84999999999997</v>
      </c>
    </row>
    <row r="141" spans="1:14" ht="14.4" customHeight="1" x14ac:dyDescent="0.3">
      <c r="A141" s="747" t="s">
        <v>577</v>
      </c>
      <c r="B141" s="748" t="s">
        <v>578</v>
      </c>
      <c r="C141" s="749" t="s">
        <v>596</v>
      </c>
      <c r="D141" s="750" t="s">
        <v>597</v>
      </c>
      <c r="E141" s="751">
        <v>50113001</v>
      </c>
      <c r="F141" s="750" t="s">
        <v>662</v>
      </c>
      <c r="G141" s="749" t="s">
        <v>663</v>
      </c>
      <c r="H141" s="749">
        <v>214598</v>
      </c>
      <c r="I141" s="749">
        <v>214598</v>
      </c>
      <c r="J141" s="749" t="s">
        <v>915</v>
      </c>
      <c r="K141" s="749" t="s">
        <v>916</v>
      </c>
      <c r="L141" s="752">
        <v>168.28999999999996</v>
      </c>
      <c r="M141" s="752">
        <v>2</v>
      </c>
      <c r="N141" s="753">
        <v>336.57999999999993</v>
      </c>
    </row>
    <row r="142" spans="1:14" ht="14.4" customHeight="1" x14ac:dyDescent="0.3">
      <c r="A142" s="747" t="s">
        <v>577</v>
      </c>
      <c r="B142" s="748" t="s">
        <v>578</v>
      </c>
      <c r="C142" s="749" t="s">
        <v>596</v>
      </c>
      <c r="D142" s="750" t="s">
        <v>597</v>
      </c>
      <c r="E142" s="751">
        <v>50113001</v>
      </c>
      <c r="F142" s="750" t="s">
        <v>662</v>
      </c>
      <c r="G142" s="749" t="s">
        <v>663</v>
      </c>
      <c r="H142" s="749">
        <v>193779</v>
      </c>
      <c r="I142" s="749">
        <v>93779</v>
      </c>
      <c r="J142" s="749" t="s">
        <v>917</v>
      </c>
      <c r="K142" s="749" t="s">
        <v>918</v>
      </c>
      <c r="L142" s="752">
        <v>70.045714285714283</v>
      </c>
      <c r="M142" s="752">
        <v>70</v>
      </c>
      <c r="N142" s="753">
        <v>4903.2</v>
      </c>
    </row>
    <row r="143" spans="1:14" ht="14.4" customHeight="1" x14ac:dyDescent="0.3">
      <c r="A143" s="747" t="s">
        <v>577</v>
      </c>
      <c r="B143" s="748" t="s">
        <v>578</v>
      </c>
      <c r="C143" s="749" t="s">
        <v>596</v>
      </c>
      <c r="D143" s="750" t="s">
        <v>597</v>
      </c>
      <c r="E143" s="751">
        <v>50113001</v>
      </c>
      <c r="F143" s="750" t="s">
        <v>662</v>
      </c>
      <c r="G143" s="749" t="s">
        <v>663</v>
      </c>
      <c r="H143" s="749">
        <v>498328</v>
      </c>
      <c r="I143" s="749">
        <v>0</v>
      </c>
      <c r="J143" s="749" t="s">
        <v>919</v>
      </c>
      <c r="K143" s="749" t="s">
        <v>920</v>
      </c>
      <c r="L143" s="752">
        <v>1806.06</v>
      </c>
      <c r="M143" s="752">
        <v>1</v>
      </c>
      <c r="N143" s="753">
        <v>1806.06</v>
      </c>
    </row>
    <row r="144" spans="1:14" ht="14.4" customHeight="1" x14ac:dyDescent="0.3">
      <c r="A144" s="747" t="s">
        <v>577</v>
      </c>
      <c r="B144" s="748" t="s">
        <v>578</v>
      </c>
      <c r="C144" s="749" t="s">
        <v>596</v>
      </c>
      <c r="D144" s="750" t="s">
        <v>597</v>
      </c>
      <c r="E144" s="751">
        <v>50113001</v>
      </c>
      <c r="F144" s="750" t="s">
        <v>662</v>
      </c>
      <c r="G144" s="749" t="s">
        <v>670</v>
      </c>
      <c r="H144" s="749">
        <v>213477</v>
      </c>
      <c r="I144" s="749">
        <v>213477</v>
      </c>
      <c r="J144" s="749" t="s">
        <v>921</v>
      </c>
      <c r="K144" s="749" t="s">
        <v>922</v>
      </c>
      <c r="L144" s="752">
        <v>3300</v>
      </c>
      <c r="M144" s="752">
        <v>13</v>
      </c>
      <c r="N144" s="753">
        <v>42900</v>
      </c>
    </row>
    <row r="145" spans="1:14" ht="14.4" customHeight="1" x14ac:dyDescent="0.3">
      <c r="A145" s="747" t="s">
        <v>577</v>
      </c>
      <c r="B145" s="748" t="s">
        <v>578</v>
      </c>
      <c r="C145" s="749" t="s">
        <v>596</v>
      </c>
      <c r="D145" s="750" t="s">
        <v>597</v>
      </c>
      <c r="E145" s="751">
        <v>50113001</v>
      </c>
      <c r="F145" s="750" t="s">
        <v>662</v>
      </c>
      <c r="G145" s="749" t="s">
        <v>579</v>
      </c>
      <c r="H145" s="749">
        <v>198219</v>
      </c>
      <c r="I145" s="749">
        <v>98219</v>
      </c>
      <c r="J145" s="749" t="s">
        <v>923</v>
      </c>
      <c r="K145" s="749" t="s">
        <v>924</v>
      </c>
      <c r="L145" s="752">
        <v>59.9</v>
      </c>
      <c r="M145" s="752">
        <v>1</v>
      </c>
      <c r="N145" s="753">
        <v>59.9</v>
      </c>
    </row>
    <row r="146" spans="1:14" ht="14.4" customHeight="1" x14ac:dyDescent="0.3">
      <c r="A146" s="747" t="s">
        <v>577</v>
      </c>
      <c r="B146" s="748" t="s">
        <v>578</v>
      </c>
      <c r="C146" s="749" t="s">
        <v>596</v>
      </c>
      <c r="D146" s="750" t="s">
        <v>597</v>
      </c>
      <c r="E146" s="751">
        <v>50113001</v>
      </c>
      <c r="F146" s="750" t="s">
        <v>662</v>
      </c>
      <c r="G146" s="749" t="s">
        <v>670</v>
      </c>
      <c r="H146" s="749">
        <v>156804</v>
      </c>
      <c r="I146" s="749">
        <v>56804</v>
      </c>
      <c r="J146" s="749" t="s">
        <v>925</v>
      </c>
      <c r="K146" s="749" t="s">
        <v>924</v>
      </c>
      <c r="L146" s="752">
        <v>31.649999999999995</v>
      </c>
      <c r="M146" s="752">
        <v>1</v>
      </c>
      <c r="N146" s="753">
        <v>31.649999999999995</v>
      </c>
    </row>
    <row r="147" spans="1:14" ht="14.4" customHeight="1" x14ac:dyDescent="0.3">
      <c r="A147" s="747" t="s">
        <v>577</v>
      </c>
      <c r="B147" s="748" t="s">
        <v>578</v>
      </c>
      <c r="C147" s="749" t="s">
        <v>596</v>
      </c>
      <c r="D147" s="750" t="s">
        <v>597</v>
      </c>
      <c r="E147" s="751">
        <v>50113001</v>
      </c>
      <c r="F147" s="750" t="s">
        <v>662</v>
      </c>
      <c r="G147" s="749" t="s">
        <v>670</v>
      </c>
      <c r="H147" s="749">
        <v>214036</v>
      </c>
      <c r="I147" s="749">
        <v>214036</v>
      </c>
      <c r="J147" s="749" t="s">
        <v>926</v>
      </c>
      <c r="K147" s="749" t="s">
        <v>927</v>
      </c>
      <c r="L147" s="752">
        <v>40.389999999999993</v>
      </c>
      <c r="M147" s="752">
        <v>77</v>
      </c>
      <c r="N147" s="753">
        <v>3110.0299999999997</v>
      </c>
    </row>
    <row r="148" spans="1:14" ht="14.4" customHeight="1" x14ac:dyDescent="0.3">
      <c r="A148" s="747" t="s">
        <v>577</v>
      </c>
      <c r="B148" s="748" t="s">
        <v>578</v>
      </c>
      <c r="C148" s="749" t="s">
        <v>596</v>
      </c>
      <c r="D148" s="750" t="s">
        <v>597</v>
      </c>
      <c r="E148" s="751">
        <v>50113001</v>
      </c>
      <c r="F148" s="750" t="s">
        <v>662</v>
      </c>
      <c r="G148" s="749" t="s">
        <v>663</v>
      </c>
      <c r="H148" s="749">
        <v>199333</v>
      </c>
      <c r="I148" s="749">
        <v>99333</v>
      </c>
      <c r="J148" s="749" t="s">
        <v>928</v>
      </c>
      <c r="K148" s="749" t="s">
        <v>929</v>
      </c>
      <c r="L148" s="752">
        <v>247.0333663366338</v>
      </c>
      <c r="M148" s="752">
        <v>202</v>
      </c>
      <c r="N148" s="753">
        <v>49900.740000000027</v>
      </c>
    </row>
    <row r="149" spans="1:14" ht="14.4" customHeight="1" x14ac:dyDescent="0.3">
      <c r="A149" s="747" t="s">
        <v>577</v>
      </c>
      <c r="B149" s="748" t="s">
        <v>578</v>
      </c>
      <c r="C149" s="749" t="s">
        <v>596</v>
      </c>
      <c r="D149" s="750" t="s">
        <v>597</v>
      </c>
      <c r="E149" s="751">
        <v>50113001</v>
      </c>
      <c r="F149" s="750" t="s">
        <v>662</v>
      </c>
      <c r="G149" s="749" t="s">
        <v>663</v>
      </c>
      <c r="H149" s="749">
        <v>198864</v>
      </c>
      <c r="I149" s="749">
        <v>98864</v>
      </c>
      <c r="J149" s="749" t="s">
        <v>675</v>
      </c>
      <c r="K149" s="749" t="s">
        <v>676</v>
      </c>
      <c r="L149" s="752">
        <v>537.86988679245292</v>
      </c>
      <c r="M149" s="752">
        <v>53</v>
      </c>
      <c r="N149" s="753">
        <v>28507.104000000007</v>
      </c>
    </row>
    <row r="150" spans="1:14" ht="14.4" customHeight="1" x14ac:dyDescent="0.3">
      <c r="A150" s="747" t="s">
        <v>577</v>
      </c>
      <c r="B150" s="748" t="s">
        <v>578</v>
      </c>
      <c r="C150" s="749" t="s">
        <v>596</v>
      </c>
      <c r="D150" s="750" t="s">
        <v>597</v>
      </c>
      <c r="E150" s="751">
        <v>50113001</v>
      </c>
      <c r="F150" s="750" t="s">
        <v>662</v>
      </c>
      <c r="G150" s="749" t="s">
        <v>663</v>
      </c>
      <c r="H150" s="749">
        <v>198872</v>
      </c>
      <c r="I150" s="749">
        <v>98872</v>
      </c>
      <c r="J150" s="749" t="s">
        <v>675</v>
      </c>
      <c r="K150" s="749" t="s">
        <v>930</v>
      </c>
      <c r="L150" s="752">
        <v>312.84000000000009</v>
      </c>
      <c r="M150" s="752">
        <v>97</v>
      </c>
      <c r="N150" s="753">
        <v>30345.48000000001</v>
      </c>
    </row>
    <row r="151" spans="1:14" ht="14.4" customHeight="1" x14ac:dyDescent="0.3">
      <c r="A151" s="747" t="s">
        <v>577</v>
      </c>
      <c r="B151" s="748" t="s">
        <v>578</v>
      </c>
      <c r="C151" s="749" t="s">
        <v>596</v>
      </c>
      <c r="D151" s="750" t="s">
        <v>597</v>
      </c>
      <c r="E151" s="751">
        <v>50113001</v>
      </c>
      <c r="F151" s="750" t="s">
        <v>662</v>
      </c>
      <c r="G151" s="749" t="s">
        <v>663</v>
      </c>
      <c r="H151" s="749">
        <v>198876</v>
      </c>
      <c r="I151" s="749">
        <v>98876</v>
      </c>
      <c r="J151" s="749" t="s">
        <v>675</v>
      </c>
      <c r="K151" s="749" t="s">
        <v>931</v>
      </c>
      <c r="L151" s="752">
        <v>255.19999999999996</v>
      </c>
      <c r="M151" s="752">
        <v>21</v>
      </c>
      <c r="N151" s="753">
        <v>5359.1999999999989</v>
      </c>
    </row>
    <row r="152" spans="1:14" ht="14.4" customHeight="1" x14ac:dyDescent="0.3">
      <c r="A152" s="747" t="s">
        <v>577</v>
      </c>
      <c r="B152" s="748" t="s">
        <v>578</v>
      </c>
      <c r="C152" s="749" t="s">
        <v>596</v>
      </c>
      <c r="D152" s="750" t="s">
        <v>597</v>
      </c>
      <c r="E152" s="751">
        <v>50113001</v>
      </c>
      <c r="F152" s="750" t="s">
        <v>662</v>
      </c>
      <c r="G152" s="749" t="s">
        <v>663</v>
      </c>
      <c r="H152" s="749">
        <v>198880</v>
      </c>
      <c r="I152" s="749">
        <v>98880</v>
      </c>
      <c r="J152" s="749" t="s">
        <v>675</v>
      </c>
      <c r="K152" s="749" t="s">
        <v>932</v>
      </c>
      <c r="L152" s="752">
        <v>201.30000368993834</v>
      </c>
      <c r="M152" s="752">
        <v>23</v>
      </c>
      <c r="N152" s="753">
        <v>4629.9000848685819</v>
      </c>
    </row>
    <row r="153" spans="1:14" ht="14.4" customHeight="1" x14ac:dyDescent="0.3">
      <c r="A153" s="747" t="s">
        <v>577</v>
      </c>
      <c r="B153" s="748" t="s">
        <v>578</v>
      </c>
      <c r="C153" s="749" t="s">
        <v>596</v>
      </c>
      <c r="D153" s="750" t="s">
        <v>597</v>
      </c>
      <c r="E153" s="751">
        <v>50113001</v>
      </c>
      <c r="F153" s="750" t="s">
        <v>662</v>
      </c>
      <c r="G153" s="749" t="s">
        <v>670</v>
      </c>
      <c r="H153" s="749">
        <v>150781</v>
      </c>
      <c r="I153" s="749">
        <v>150781</v>
      </c>
      <c r="J153" s="749" t="s">
        <v>933</v>
      </c>
      <c r="K153" s="749" t="s">
        <v>934</v>
      </c>
      <c r="L153" s="752">
        <v>367.79</v>
      </c>
      <c r="M153" s="752">
        <v>1</v>
      </c>
      <c r="N153" s="753">
        <v>367.79</v>
      </c>
    </row>
    <row r="154" spans="1:14" ht="14.4" customHeight="1" x14ac:dyDescent="0.3">
      <c r="A154" s="747" t="s">
        <v>577</v>
      </c>
      <c r="B154" s="748" t="s">
        <v>578</v>
      </c>
      <c r="C154" s="749" t="s">
        <v>596</v>
      </c>
      <c r="D154" s="750" t="s">
        <v>597</v>
      </c>
      <c r="E154" s="751">
        <v>50113001</v>
      </c>
      <c r="F154" s="750" t="s">
        <v>662</v>
      </c>
      <c r="G154" s="749" t="s">
        <v>663</v>
      </c>
      <c r="H154" s="749">
        <v>165633</v>
      </c>
      <c r="I154" s="749">
        <v>165751</v>
      </c>
      <c r="J154" s="749" t="s">
        <v>935</v>
      </c>
      <c r="K154" s="749" t="s">
        <v>936</v>
      </c>
      <c r="L154" s="752">
        <v>2996.2075</v>
      </c>
      <c r="M154" s="752">
        <v>8</v>
      </c>
      <c r="N154" s="753">
        <v>23969.66</v>
      </c>
    </row>
    <row r="155" spans="1:14" ht="14.4" customHeight="1" x14ac:dyDescent="0.3">
      <c r="A155" s="747" t="s">
        <v>577</v>
      </c>
      <c r="B155" s="748" t="s">
        <v>578</v>
      </c>
      <c r="C155" s="749" t="s">
        <v>596</v>
      </c>
      <c r="D155" s="750" t="s">
        <v>597</v>
      </c>
      <c r="E155" s="751">
        <v>50113001</v>
      </c>
      <c r="F155" s="750" t="s">
        <v>662</v>
      </c>
      <c r="G155" s="749" t="s">
        <v>663</v>
      </c>
      <c r="H155" s="749">
        <v>111243</v>
      </c>
      <c r="I155" s="749">
        <v>11243</v>
      </c>
      <c r="J155" s="749" t="s">
        <v>937</v>
      </c>
      <c r="K155" s="749" t="s">
        <v>938</v>
      </c>
      <c r="L155" s="752">
        <v>184.15500000000003</v>
      </c>
      <c r="M155" s="752">
        <v>2</v>
      </c>
      <c r="N155" s="753">
        <v>368.31000000000006</v>
      </c>
    </row>
    <row r="156" spans="1:14" ht="14.4" customHeight="1" x14ac:dyDescent="0.3">
      <c r="A156" s="747" t="s">
        <v>577</v>
      </c>
      <c r="B156" s="748" t="s">
        <v>578</v>
      </c>
      <c r="C156" s="749" t="s">
        <v>596</v>
      </c>
      <c r="D156" s="750" t="s">
        <v>597</v>
      </c>
      <c r="E156" s="751">
        <v>50113001</v>
      </c>
      <c r="F156" s="750" t="s">
        <v>662</v>
      </c>
      <c r="G156" s="749" t="s">
        <v>663</v>
      </c>
      <c r="H156" s="749">
        <v>111337</v>
      </c>
      <c r="I156" s="749">
        <v>52421</v>
      </c>
      <c r="J156" s="749" t="s">
        <v>939</v>
      </c>
      <c r="K156" s="749" t="s">
        <v>940</v>
      </c>
      <c r="L156" s="752">
        <v>74.724411764705891</v>
      </c>
      <c r="M156" s="752">
        <v>34</v>
      </c>
      <c r="N156" s="753">
        <v>2540.63</v>
      </c>
    </row>
    <row r="157" spans="1:14" ht="14.4" customHeight="1" x14ac:dyDescent="0.3">
      <c r="A157" s="747" t="s">
        <v>577</v>
      </c>
      <c r="B157" s="748" t="s">
        <v>578</v>
      </c>
      <c r="C157" s="749" t="s">
        <v>596</v>
      </c>
      <c r="D157" s="750" t="s">
        <v>597</v>
      </c>
      <c r="E157" s="751">
        <v>50113001</v>
      </c>
      <c r="F157" s="750" t="s">
        <v>662</v>
      </c>
      <c r="G157" s="749" t="s">
        <v>579</v>
      </c>
      <c r="H157" s="749">
        <v>848374</v>
      </c>
      <c r="I157" s="749">
        <v>134074</v>
      </c>
      <c r="J157" s="749" t="s">
        <v>941</v>
      </c>
      <c r="K157" s="749" t="s">
        <v>942</v>
      </c>
      <c r="L157" s="752">
        <v>228.40000000000006</v>
      </c>
      <c r="M157" s="752">
        <v>1</v>
      </c>
      <c r="N157" s="753">
        <v>228.40000000000006</v>
      </c>
    </row>
    <row r="158" spans="1:14" ht="14.4" customHeight="1" x14ac:dyDescent="0.3">
      <c r="A158" s="747" t="s">
        <v>577</v>
      </c>
      <c r="B158" s="748" t="s">
        <v>578</v>
      </c>
      <c r="C158" s="749" t="s">
        <v>596</v>
      </c>
      <c r="D158" s="750" t="s">
        <v>597</v>
      </c>
      <c r="E158" s="751">
        <v>50113001</v>
      </c>
      <c r="F158" s="750" t="s">
        <v>662</v>
      </c>
      <c r="G158" s="749" t="s">
        <v>663</v>
      </c>
      <c r="H158" s="749">
        <v>31915</v>
      </c>
      <c r="I158" s="749">
        <v>31915</v>
      </c>
      <c r="J158" s="749" t="s">
        <v>943</v>
      </c>
      <c r="K158" s="749" t="s">
        <v>944</v>
      </c>
      <c r="L158" s="752">
        <v>176.70318930041151</v>
      </c>
      <c r="M158" s="752">
        <v>54</v>
      </c>
      <c r="N158" s="753">
        <v>9541.9722222222208</v>
      </c>
    </row>
    <row r="159" spans="1:14" ht="14.4" customHeight="1" x14ac:dyDescent="0.3">
      <c r="A159" s="747" t="s">
        <v>577</v>
      </c>
      <c r="B159" s="748" t="s">
        <v>578</v>
      </c>
      <c r="C159" s="749" t="s">
        <v>596</v>
      </c>
      <c r="D159" s="750" t="s">
        <v>597</v>
      </c>
      <c r="E159" s="751">
        <v>50113001</v>
      </c>
      <c r="F159" s="750" t="s">
        <v>662</v>
      </c>
      <c r="G159" s="749" t="s">
        <v>663</v>
      </c>
      <c r="H159" s="749">
        <v>47706</v>
      </c>
      <c r="I159" s="749">
        <v>47706</v>
      </c>
      <c r="J159" s="749" t="s">
        <v>945</v>
      </c>
      <c r="K159" s="749" t="s">
        <v>944</v>
      </c>
      <c r="L159" s="752">
        <v>288.53000000000003</v>
      </c>
      <c r="M159" s="752">
        <v>13</v>
      </c>
      <c r="N159" s="753">
        <v>3750.8900000000003</v>
      </c>
    </row>
    <row r="160" spans="1:14" ht="14.4" customHeight="1" x14ac:dyDescent="0.3">
      <c r="A160" s="747" t="s">
        <v>577</v>
      </c>
      <c r="B160" s="748" t="s">
        <v>578</v>
      </c>
      <c r="C160" s="749" t="s">
        <v>596</v>
      </c>
      <c r="D160" s="750" t="s">
        <v>597</v>
      </c>
      <c r="E160" s="751">
        <v>50113001</v>
      </c>
      <c r="F160" s="750" t="s">
        <v>662</v>
      </c>
      <c r="G160" s="749" t="s">
        <v>663</v>
      </c>
      <c r="H160" s="749">
        <v>2584</v>
      </c>
      <c r="I160" s="749">
        <v>2584</v>
      </c>
      <c r="J160" s="749" t="s">
        <v>946</v>
      </c>
      <c r="K160" s="749" t="s">
        <v>944</v>
      </c>
      <c r="L160" s="752">
        <v>365.97</v>
      </c>
      <c r="M160" s="752">
        <v>20.000000000000004</v>
      </c>
      <c r="N160" s="753">
        <v>7319.4000000000015</v>
      </c>
    </row>
    <row r="161" spans="1:14" ht="14.4" customHeight="1" x14ac:dyDescent="0.3">
      <c r="A161" s="747" t="s">
        <v>577</v>
      </c>
      <c r="B161" s="748" t="s">
        <v>578</v>
      </c>
      <c r="C161" s="749" t="s">
        <v>596</v>
      </c>
      <c r="D161" s="750" t="s">
        <v>597</v>
      </c>
      <c r="E161" s="751">
        <v>50113001</v>
      </c>
      <c r="F161" s="750" t="s">
        <v>662</v>
      </c>
      <c r="G161" s="749" t="s">
        <v>663</v>
      </c>
      <c r="H161" s="749">
        <v>102587</v>
      </c>
      <c r="I161" s="749">
        <v>2587</v>
      </c>
      <c r="J161" s="749" t="s">
        <v>946</v>
      </c>
      <c r="K161" s="749" t="s">
        <v>947</v>
      </c>
      <c r="L161" s="752">
        <v>151.02666666666664</v>
      </c>
      <c r="M161" s="752">
        <v>3</v>
      </c>
      <c r="N161" s="753">
        <v>453.07999999999993</v>
      </c>
    </row>
    <row r="162" spans="1:14" ht="14.4" customHeight="1" x14ac:dyDescent="0.3">
      <c r="A162" s="747" t="s">
        <v>577</v>
      </c>
      <c r="B162" s="748" t="s">
        <v>578</v>
      </c>
      <c r="C162" s="749" t="s">
        <v>596</v>
      </c>
      <c r="D162" s="750" t="s">
        <v>597</v>
      </c>
      <c r="E162" s="751">
        <v>50113001</v>
      </c>
      <c r="F162" s="750" t="s">
        <v>662</v>
      </c>
      <c r="G162" s="749" t="s">
        <v>663</v>
      </c>
      <c r="H162" s="749">
        <v>47249</v>
      </c>
      <c r="I162" s="749">
        <v>47249</v>
      </c>
      <c r="J162" s="749" t="s">
        <v>948</v>
      </c>
      <c r="K162" s="749" t="s">
        <v>949</v>
      </c>
      <c r="L162" s="752">
        <v>126.5</v>
      </c>
      <c r="M162" s="752">
        <v>11</v>
      </c>
      <c r="N162" s="753">
        <v>1391.5</v>
      </c>
    </row>
    <row r="163" spans="1:14" ht="14.4" customHeight="1" x14ac:dyDescent="0.3">
      <c r="A163" s="747" t="s">
        <v>577</v>
      </c>
      <c r="B163" s="748" t="s">
        <v>578</v>
      </c>
      <c r="C163" s="749" t="s">
        <v>596</v>
      </c>
      <c r="D163" s="750" t="s">
        <v>597</v>
      </c>
      <c r="E163" s="751">
        <v>50113001</v>
      </c>
      <c r="F163" s="750" t="s">
        <v>662</v>
      </c>
      <c r="G163" s="749" t="s">
        <v>663</v>
      </c>
      <c r="H163" s="749">
        <v>47256</v>
      </c>
      <c r="I163" s="749">
        <v>47256</v>
      </c>
      <c r="J163" s="749" t="s">
        <v>948</v>
      </c>
      <c r="K163" s="749" t="s">
        <v>950</v>
      </c>
      <c r="L163" s="752">
        <v>222.20000000000002</v>
      </c>
      <c r="M163" s="752">
        <v>11</v>
      </c>
      <c r="N163" s="753">
        <v>2444.2000000000003</v>
      </c>
    </row>
    <row r="164" spans="1:14" ht="14.4" customHeight="1" x14ac:dyDescent="0.3">
      <c r="A164" s="747" t="s">
        <v>577</v>
      </c>
      <c r="B164" s="748" t="s">
        <v>578</v>
      </c>
      <c r="C164" s="749" t="s">
        <v>596</v>
      </c>
      <c r="D164" s="750" t="s">
        <v>597</v>
      </c>
      <c r="E164" s="751">
        <v>50113001</v>
      </c>
      <c r="F164" s="750" t="s">
        <v>662</v>
      </c>
      <c r="G164" s="749" t="s">
        <v>663</v>
      </c>
      <c r="H164" s="749">
        <v>98901</v>
      </c>
      <c r="I164" s="749">
        <v>98901</v>
      </c>
      <c r="J164" s="749" t="s">
        <v>951</v>
      </c>
      <c r="K164" s="749" t="s">
        <v>931</v>
      </c>
      <c r="L164" s="752">
        <v>320.22000000000003</v>
      </c>
      <c r="M164" s="752">
        <v>54.9</v>
      </c>
      <c r="N164" s="753">
        <v>17580.078000000001</v>
      </c>
    </row>
    <row r="165" spans="1:14" ht="14.4" customHeight="1" x14ac:dyDescent="0.3">
      <c r="A165" s="747" t="s">
        <v>577</v>
      </c>
      <c r="B165" s="748" t="s">
        <v>578</v>
      </c>
      <c r="C165" s="749" t="s">
        <v>596</v>
      </c>
      <c r="D165" s="750" t="s">
        <v>597</v>
      </c>
      <c r="E165" s="751">
        <v>50113001</v>
      </c>
      <c r="F165" s="750" t="s">
        <v>662</v>
      </c>
      <c r="G165" s="749" t="s">
        <v>663</v>
      </c>
      <c r="H165" s="749">
        <v>102538</v>
      </c>
      <c r="I165" s="749">
        <v>2538</v>
      </c>
      <c r="J165" s="749" t="s">
        <v>952</v>
      </c>
      <c r="K165" s="749" t="s">
        <v>953</v>
      </c>
      <c r="L165" s="752">
        <v>55.597999999999999</v>
      </c>
      <c r="M165" s="752">
        <v>20</v>
      </c>
      <c r="N165" s="753">
        <v>1111.96</v>
      </c>
    </row>
    <row r="166" spans="1:14" ht="14.4" customHeight="1" x14ac:dyDescent="0.3">
      <c r="A166" s="747" t="s">
        <v>577</v>
      </c>
      <c r="B166" s="748" t="s">
        <v>578</v>
      </c>
      <c r="C166" s="749" t="s">
        <v>596</v>
      </c>
      <c r="D166" s="750" t="s">
        <v>597</v>
      </c>
      <c r="E166" s="751">
        <v>50113001</v>
      </c>
      <c r="F166" s="750" t="s">
        <v>662</v>
      </c>
      <c r="G166" s="749" t="s">
        <v>663</v>
      </c>
      <c r="H166" s="749">
        <v>125366</v>
      </c>
      <c r="I166" s="749">
        <v>25366</v>
      </c>
      <c r="J166" s="749" t="s">
        <v>954</v>
      </c>
      <c r="K166" s="749" t="s">
        <v>955</v>
      </c>
      <c r="L166" s="752">
        <v>72.37</v>
      </c>
      <c r="M166" s="752">
        <v>2</v>
      </c>
      <c r="N166" s="753">
        <v>144.74</v>
      </c>
    </row>
    <row r="167" spans="1:14" ht="14.4" customHeight="1" x14ac:dyDescent="0.3">
      <c r="A167" s="747" t="s">
        <v>577</v>
      </c>
      <c r="B167" s="748" t="s">
        <v>578</v>
      </c>
      <c r="C167" s="749" t="s">
        <v>596</v>
      </c>
      <c r="D167" s="750" t="s">
        <v>597</v>
      </c>
      <c r="E167" s="751">
        <v>50113001</v>
      </c>
      <c r="F167" s="750" t="s">
        <v>662</v>
      </c>
      <c r="G167" s="749" t="s">
        <v>663</v>
      </c>
      <c r="H167" s="749">
        <v>215606</v>
      </c>
      <c r="I167" s="749">
        <v>215606</v>
      </c>
      <c r="J167" s="749" t="s">
        <v>954</v>
      </c>
      <c r="K167" s="749" t="s">
        <v>955</v>
      </c>
      <c r="L167" s="752">
        <v>71.950000000000017</v>
      </c>
      <c r="M167" s="752">
        <v>1</v>
      </c>
      <c r="N167" s="753">
        <v>71.950000000000017</v>
      </c>
    </row>
    <row r="168" spans="1:14" ht="14.4" customHeight="1" x14ac:dyDescent="0.3">
      <c r="A168" s="747" t="s">
        <v>577</v>
      </c>
      <c r="B168" s="748" t="s">
        <v>578</v>
      </c>
      <c r="C168" s="749" t="s">
        <v>596</v>
      </c>
      <c r="D168" s="750" t="s">
        <v>597</v>
      </c>
      <c r="E168" s="751">
        <v>50113001</v>
      </c>
      <c r="F168" s="750" t="s">
        <v>662</v>
      </c>
      <c r="G168" s="749" t="s">
        <v>663</v>
      </c>
      <c r="H168" s="749">
        <v>109139</v>
      </c>
      <c r="I168" s="749">
        <v>176129</v>
      </c>
      <c r="J168" s="749" t="s">
        <v>956</v>
      </c>
      <c r="K168" s="749" t="s">
        <v>957</v>
      </c>
      <c r="L168" s="752">
        <v>625.24000000000012</v>
      </c>
      <c r="M168" s="752">
        <v>1</v>
      </c>
      <c r="N168" s="753">
        <v>625.24000000000012</v>
      </c>
    </row>
    <row r="169" spans="1:14" ht="14.4" customHeight="1" x14ac:dyDescent="0.3">
      <c r="A169" s="747" t="s">
        <v>577</v>
      </c>
      <c r="B169" s="748" t="s">
        <v>578</v>
      </c>
      <c r="C169" s="749" t="s">
        <v>596</v>
      </c>
      <c r="D169" s="750" t="s">
        <v>597</v>
      </c>
      <c r="E169" s="751">
        <v>50113001</v>
      </c>
      <c r="F169" s="750" t="s">
        <v>662</v>
      </c>
      <c r="G169" s="749" t="s">
        <v>663</v>
      </c>
      <c r="H169" s="749">
        <v>193746</v>
      </c>
      <c r="I169" s="749">
        <v>93746</v>
      </c>
      <c r="J169" s="749" t="s">
        <v>958</v>
      </c>
      <c r="K169" s="749" t="s">
        <v>959</v>
      </c>
      <c r="L169" s="752">
        <v>373.62</v>
      </c>
      <c r="M169" s="752">
        <v>10</v>
      </c>
      <c r="N169" s="753">
        <v>3736.2</v>
      </c>
    </row>
    <row r="170" spans="1:14" ht="14.4" customHeight="1" x14ac:dyDescent="0.3">
      <c r="A170" s="747" t="s">
        <v>577</v>
      </c>
      <c r="B170" s="748" t="s">
        <v>578</v>
      </c>
      <c r="C170" s="749" t="s">
        <v>596</v>
      </c>
      <c r="D170" s="750" t="s">
        <v>597</v>
      </c>
      <c r="E170" s="751">
        <v>50113001</v>
      </c>
      <c r="F170" s="750" t="s">
        <v>662</v>
      </c>
      <c r="G170" s="749" t="s">
        <v>670</v>
      </c>
      <c r="H170" s="749">
        <v>155939</v>
      </c>
      <c r="I170" s="749">
        <v>155939</v>
      </c>
      <c r="J170" s="749" t="s">
        <v>960</v>
      </c>
      <c r="K170" s="749" t="s">
        <v>961</v>
      </c>
      <c r="L170" s="752">
        <v>590.43999999999994</v>
      </c>
      <c r="M170" s="752">
        <v>1</v>
      </c>
      <c r="N170" s="753">
        <v>590.43999999999994</v>
      </c>
    </row>
    <row r="171" spans="1:14" ht="14.4" customHeight="1" x14ac:dyDescent="0.3">
      <c r="A171" s="747" t="s">
        <v>577</v>
      </c>
      <c r="B171" s="748" t="s">
        <v>578</v>
      </c>
      <c r="C171" s="749" t="s">
        <v>596</v>
      </c>
      <c r="D171" s="750" t="s">
        <v>597</v>
      </c>
      <c r="E171" s="751">
        <v>50113001</v>
      </c>
      <c r="F171" s="750" t="s">
        <v>662</v>
      </c>
      <c r="G171" s="749" t="s">
        <v>670</v>
      </c>
      <c r="H171" s="749">
        <v>100306</v>
      </c>
      <c r="I171" s="749">
        <v>100306</v>
      </c>
      <c r="J171" s="749" t="s">
        <v>962</v>
      </c>
      <c r="K171" s="749" t="s">
        <v>963</v>
      </c>
      <c r="L171" s="752">
        <v>69.718000000000004</v>
      </c>
      <c r="M171" s="752">
        <v>10</v>
      </c>
      <c r="N171" s="753">
        <v>697.18000000000006</v>
      </c>
    </row>
    <row r="172" spans="1:14" ht="14.4" customHeight="1" x14ac:dyDescent="0.3">
      <c r="A172" s="747" t="s">
        <v>577</v>
      </c>
      <c r="B172" s="748" t="s">
        <v>578</v>
      </c>
      <c r="C172" s="749" t="s">
        <v>596</v>
      </c>
      <c r="D172" s="750" t="s">
        <v>597</v>
      </c>
      <c r="E172" s="751">
        <v>50113001</v>
      </c>
      <c r="F172" s="750" t="s">
        <v>662</v>
      </c>
      <c r="G172" s="749" t="s">
        <v>670</v>
      </c>
      <c r="H172" s="749">
        <v>846694</v>
      </c>
      <c r="I172" s="749">
        <v>100311</v>
      </c>
      <c r="J172" s="749" t="s">
        <v>962</v>
      </c>
      <c r="K172" s="749" t="s">
        <v>964</v>
      </c>
      <c r="L172" s="752">
        <v>65.359999999999985</v>
      </c>
      <c r="M172" s="752">
        <v>10</v>
      </c>
      <c r="N172" s="753">
        <v>653.59999999999991</v>
      </c>
    </row>
    <row r="173" spans="1:14" ht="14.4" customHeight="1" x14ac:dyDescent="0.3">
      <c r="A173" s="747" t="s">
        <v>577</v>
      </c>
      <c r="B173" s="748" t="s">
        <v>578</v>
      </c>
      <c r="C173" s="749" t="s">
        <v>596</v>
      </c>
      <c r="D173" s="750" t="s">
        <v>597</v>
      </c>
      <c r="E173" s="751">
        <v>50113001</v>
      </c>
      <c r="F173" s="750" t="s">
        <v>662</v>
      </c>
      <c r="G173" s="749" t="s">
        <v>663</v>
      </c>
      <c r="H173" s="749">
        <v>216572</v>
      </c>
      <c r="I173" s="749">
        <v>216572</v>
      </c>
      <c r="J173" s="749" t="s">
        <v>965</v>
      </c>
      <c r="K173" s="749" t="s">
        <v>966</v>
      </c>
      <c r="L173" s="752">
        <v>36.294814814814814</v>
      </c>
      <c r="M173" s="752">
        <v>540</v>
      </c>
      <c r="N173" s="753">
        <v>19599.2</v>
      </c>
    </row>
    <row r="174" spans="1:14" ht="14.4" customHeight="1" x14ac:dyDescent="0.3">
      <c r="A174" s="747" t="s">
        <v>577</v>
      </c>
      <c r="B174" s="748" t="s">
        <v>578</v>
      </c>
      <c r="C174" s="749" t="s">
        <v>596</v>
      </c>
      <c r="D174" s="750" t="s">
        <v>597</v>
      </c>
      <c r="E174" s="751">
        <v>50113001</v>
      </c>
      <c r="F174" s="750" t="s">
        <v>662</v>
      </c>
      <c r="G174" s="749" t="s">
        <v>663</v>
      </c>
      <c r="H174" s="749">
        <v>100168</v>
      </c>
      <c r="I174" s="749">
        <v>168</v>
      </c>
      <c r="J174" s="749" t="s">
        <v>967</v>
      </c>
      <c r="K174" s="749" t="s">
        <v>968</v>
      </c>
      <c r="L174" s="752">
        <v>43.140000000000008</v>
      </c>
      <c r="M174" s="752">
        <v>14</v>
      </c>
      <c r="N174" s="753">
        <v>603.96000000000015</v>
      </c>
    </row>
    <row r="175" spans="1:14" ht="14.4" customHeight="1" x14ac:dyDescent="0.3">
      <c r="A175" s="747" t="s">
        <v>577</v>
      </c>
      <c r="B175" s="748" t="s">
        <v>578</v>
      </c>
      <c r="C175" s="749" t="s">
        <v>596</v>
      </c>
      <c r="D175" s="750" t="s">
        <v>597</v>
      </c>
      <c r="E175" s="751">
        <v>50113001</v>
      </c>
      <c r="F175" s="750" t="s">
        <v>662</v>
      </c>
      <c r="G175" s="749" t="s">
        <v>663</v>
      </c>
      <c r="H175" s="749">
        <v>109159</v>
      </c>
      <c r="I175" s="749">
        <v>9159</v>
      </c>
      <c r="J175" s="749" t="s">
        <v>969</v>
      </c>
      <c r="K175" s="749" t="s">
        <v>970</v>
      </c>
      <c r="L175" s="752">
        <v>144.52187499999999</v>
      </c>
      <c r="M175" s="752">
        <v>16</v>
      </c>
      <c r="N175" s="753">
        <v>2312.35</v>
      </c>
    </row>
    <row r="176" spans="1:14" ht="14.4" customHeight="1" x14ac:dyDescent="0.3">
      <c r="A176" s="747" t="s">
        <v>577</v>
      </c>
      <c r="B176" s="748" t="s">
        <v>578</v>
      </c>
      <c r="C176" s="749" t="s">
        <v>596</v>
      </c>
      <c r="D176" s="750" t="s">
        <v>597</v>
      </c>
      <c r="E176" s="751">
        <v>50113001</v>
      </c>
      <c r="F176" s="750" t="s">
        <v>662</v>
      </c>
      <c r="G176" s="749" t="s">
        <v>663</v>
      </c>
      <c r="H176" s="749">
        <v>223200</v>
      </c>
      <c r="I176" s="749">
        <v>223200</v>
      </c>
      <c r="J176" s="749" t="s">
        <v>969</v>
      </c>
      <c r="K176" s="749" t="s">
        <v>970</v>
      </c>
      <c r="L176" s="752">
        <v>144.31529411764703</v>
      </c>
      <c r="M176" s="752">
        <v>17</v>
      </c>
      <c r="N176" s="753">
        <v>2453.3599999999997</v>
      </c>
    </row>
    <row r="177" spans="1:14" ht="14.4" customHeight="1" x14ac:dyDescent="0.3">
      <c r="A177" s="747" t="s">
        <v>577</v>
      </c>
      <c r="B177" s="748" t="s">
        <v>578</v>
      </c>
      <c r="C177" s="749" t="s">
        <v>596</v>
      </c>
      <c r="D177" s="750" t="s">
        <v>597</v>
      </c>
      <c r="E177" s="751">
        <v>50113001</v>
      </c>
      <c r="F177" s="750" t="s">
        <v>662</v>
      </c>
      <c r="G177" s="749" t="s">
        <v>663</v>
      </c>
      <c r="H177" s="749">
        <v>395164</v>
      </c>
      <c r="I177" s="749">
        <v>0</v>
      </c>
      <c r="J177" s="749" t="s">
        <v>971</v>
      </c>
      <c r="K177" s="749" t="s">
        <v>579</v>
      </c>
      <c r="L177" s="752">
        <v>362.25</v>
      </c>
      <c r="M177" s="752">
        <v>1</v>
      </c>
      <c r="N177" s="753">
        <v>362.25</v>
      </c>
    </row>
    <row r="178" spans="1:14" ht="14.4" customHeight="1" x14ac:dyDescent="0.3">
      <c r="A178" s="747" t="s">
        <v>577</v>
      </c>
      <c r="B178" s="748" t="s">
        <v>578</v>
      </c>
      <c r="C178" s="749" t="s">
        <v>596</v>
      </c>
      <c r="D178" s="750" t="s">
        <v>597</v>
      </c>
      <c r="E178" s="751">
        <v>50113001</v>
      </c>
      <c r="F178" s="750" t="s">
        <v>662</v>
      </c>
      <c r="G178" s="749" t="s">
        <v>663</v>
      </c>
      <c r="H178" s="749">
        <v>842703</v>
      </c>
      <c r="I178" s="749">
        <v>0</v>
      </c>
      <c r="J178" s="749" t="s">
        <v>972</v>
      </c>
      <c r="K178" s="749" t="s">
        <v>579</v>
      </c>
      <c r="L178" s="752">
        <v>50.8</v>
      </c>
      <c r="M178" s="752">
        <v>20</v>
      </c>
      <c r="N178" s="753">
        <v>1015.9999999999999</v>
      </c>
    </row>
    <row r="179" spans="1:14" ht="14.4" customHeight="1" x14ac:dyDescent="0.3">
      <c r="A179" s="747" t="s">
        <v>577</v>
      </c>
      <c r="B179" s="748" t="s">
        <v>578</v>
      </c>
      <c r="C179" s="749" t="s">
        <v>596</v>
      </c>
      <c r="D179" s="750" t="s">
        <v>597</v>
      </c>
      <c r="E179" s="751">
        <v>50113001</v>
      </c>
      <c r="F179" s="750" t="s">
        <v>662</v>
      </c>
      <c r="G179" s="749" t="s">
        <v>663</v>
      </c>
      <c r="H179" s="749">
        <v>208988</v>
      </c>
      <c r="I179" s="749">
        <v>208988</v>
      </c>
      <c r="J179" s="749" t="s">
        <v>973</v>
      </c>
      <c r="K179" s="749" t="s">
        <v>974</v>
      </c>
      <c r="L179" s="752">
        <v>539</v>
      </c>
      <c r="M179" s="752">
        <v>4</v>
      </c>
      <c r="N179" s="753">
        <v>2156</v>
      </c>
    </row>
    <row r="180" spans="1:14" ht="14.4" customHeight="1" x14ac:dyDescent="0.3">
      <c r="A180" s="747" t="s">
        <v>577</v>
      </c>
      <c r="B180" s="748" t="s">
        <v>578</v>
      </c>
      <c r="C180" s="749" t="s">
        <v>596</v>
      </c>
      <c r="D180" s="750" t="s">
        <v>597</v>
      </c>
      <c r="E180" s="751">
        <v>50113001</v>
      </c>
      <c r="F180" s="750" t="s">
        <v>662</v>
      </c>
      <c r="G180" s="749" t="s">
        <v>663</v>
      </c>
      <c r="H180" s="749">
        <v>208990</v>
      </c>
      <c r="I180" s="749">
        <v>208990</v>
      </c>
      <c r="J180" s="749" t="s">
        <v>975</v>
      </c>
      <c r="K180" s="749" t="s">
        <v>974</v>
      </c>
      <c r="L180" s="752">
        <v>649</v>
      </c>
      <c r="M180" s="752">
        <v>4</v>
      </c>
      <c r="N180" s="753">
        <v>2596</v>
      </c>
    </row>
    <row r="181" spans="1:14" ht="14.4" customHeight="1" x14ac:dyDescent="0.3">
      <c r="A181" s="747" t="s">
        <v>577</v>
      </c>
      <c r="B181" s="748" t="s">
        <v>578</v>
      </c>
      <c r="C181" s="749" t="s">
        <v>596</v>
      </c>
      <c r="D181" s="750" t="s">
        <v>597</v>
      </c>
      <c r="E181" s="751">
        <v>50113001</v>
      </c>
      <c r="F181" s="750" t="s">
        <v>662</v>
      </c>
      <c r="G181" s="749" t="s">
        <v>663</v>
      </c>
      <c r="H181" s="749">
        <v>132272</v>
      </c>
      <c r="I181" s="749">
        <v>146257</v>
      </c>
      <c r="J181" s="749" t="s">
        <v>976</v>
      </c>
      <c r="K181" s="749" t="s">
        <v>977</v>
      </c>
      <c r="L181" s="752">
        <v>77.3</v>
      </c>
      <c r="M181" s="752">
        <v>2</v>
      </c>
      <c r="N181" s="753">
        <v>154.6</v>
      </c>
    </row>
    <row r="182" spans="1:14" ht="14.4" customHeight="1" x14ac:dyDescent="0.3">
      <c r="A182" s="747" t="s">
        <v>577</v>
      </c>
      <c r="B182" s="748" t="s">
        <v>578</v>
      </c>
      <c r="C182" s="749" t="s">
        <v>596</v>
      </c>
      <c r="D182" s="750" t="s">
        <v>597</v>
      </c>
      <c r="E182" s="751">
        <v>50113001</v>
      </c>
      <c r="F182" s="750" t="s">
        <v>662</v>
      </c>
      <c r="G182" s="749" t="s">
        <v>663</v>
      </c>
      <c r="H182" s="749">
        <v>213080</v>
      </c>
      <c r="I182" s="749">
        <v>213080</v>
      </c>
      <c r="J182" s="749" t="s">
        <v>976</v>
      </c>
      <c r="K182" s="749" t="s">
        <v>978</v>
      </c>
      <c r="L182" s="752">
        <v>128.03000000000009</v>
      </c>
      <c r="M182" s="752">
        <v>2</v>
      </c>
      <c r="N182" s="753">
        <v>256.06000000000017</v>
      </c>
    </row>
    <row r="183" spans="1:14" ht="14.4" customHeight="1" x14ac:dyDescent="0.3">
      <c r="A183" s="747" t="s">
        <v>577</v>
      </c>
      <c r="B183" s="748" t="s">
        <v>578</v>
      </c>
      <c r="C183" s="749" t="s">
        <v>596</v>
      </c>
      <c r="D183" s="750" t="s">
        <v>597</v>
      </c>
      <c r="E183" s="751">
        <v>50113001</v>
      </c>
      <c r="F183" s="750" t="s">
        <v>662</v>
      </c>
      <c r="G183" s="749" t="s">
        <v>663</v>
      </c>
      <c r="H183" s="749">
        <v>187299</v>
      </c>
      <c r="I183" s="749">
        <v>87299</v>
      </c>
      <c r="J183" s="749" t="s">
        <v>979</v>
      </c>
      <c r="K183" s="749" t="s">
        <v>980</v>
      </c>
      <c r="L183" s="752">
        <v>1013.6700000000003</v>
      </c>
      <c r="M183" s="752">
        <v>5</v>
      </c>
      <c r="N183" s="753">
        <v>5068.3500000000013</v>
      </c>
    </row>
    <row r="184" spans="1:14" ht="14.4" customHeight="1" x14ac:dyDescent="0.3">
      <c r="A184" s="747" t="s">
        <v>577</v>
      </c>
      <c r="B184" s="748" t="s">
        <v>578</v>
      </c>
      <c r="C184" s="749" t="s">
        <v>596</v>
      </c>
      <c r="D184" s="750" t="s">
        <v>597</v>
      </c>
      <c r="E184" s="751">
        <v>50113001</v>
      </c>
      <c r="F184" s="750" t="s">
        <v>662</v>
      </c>
      <c r="G184" s="749" t="s">
        <v>663</v>
      </c>
      <c r="H184" s="749">
        <v>149024</v>
      </c>
      <c r="I184" s="749">
        <v>164999</v>
      </c>
      <c r="J184" s="749" t="s">
        <v>981</v>
      </c>
      <c r="K184" s="749" t="s">
        <v>982</v>
      </c>
      <c r="L184" s="752">
        <v>364.52</v>
      </c>
      <c r="M184" s="752">
        <v>1</v>
      </c>
      <c r="N184" s="753">
        <v>364.52</v>
      </c>
    </row>
    <row r="185" spans="1:14" ht="14.4" customHeight="1" x14ac:dyDescent="0.3">
      <c r="A185" s="747" t="s">
        <v>577</v>
      </c>
      <c r="B185" s="748" t="s">
        <v>578</v>
      </c>
      <c r="C185" s="749" t="s">
        <v>596</v>
      </c>
      <c r="D185" s="750" t="s">
        <v>597</v>
      </c>
      <c r="E185" s="751">
        <v>50113001</v>
      </c>
      <c r="F185" s="750" t="s">
        <v>662</v>
      </c>
      <c r="G185" s="749" t="s">
        <v>663</v>
      </c>
      <c r="H185" s="749">
        <v>193724</v>
      </c>
      <c r="I185" s="749">
        <v>93724</v>
      </c>
      <c r="J185" s="749" t="s">
        <v>983</v>
      </c>
      <c r="K185" s="749" t="s">
        <v>984</v>
      </c>
      <c r="L185" s="752">
        <v>68.290999999999997</v>
      </c>
      <c r="M185" s="752">
        <v>10</v>
      </c>
      <c r="N185" s="753">
        <v>682.91</v>
      </c>
    </row>
    <row r="186" spans="1:14" ht="14.4" customHeight="1" x14ac:dyDescent="0.3">
      <c r="A186" s="747" t="s">
        <v>577</v>
      </c>
      <c r="B186" s="748" t="s">
        <v>578</v>
      </c>
      <c r="C186" s="749" t="s">
        <v>596</v>
      </c>
      <c r="D186" s="750" t="s">
        <v>597</v>
      </c>
      <c r="E186" s="751">
        <v>50113001</v>
      </c>
      <c r="F186" s="750" t="s">
        <v>662</v>
      </c>
      <c r="G186" s="749" t="s">
        <v>663</v>
      </c>
      <c r="H186" s="749">
        <v>193723</v>
      </c>
      <c r="I186" s="749">
        <v>93723</v>
      </c>
      <c r="J186" s="749" t="s">
        <v>985</v>
      </c>
      <c r="K186" s="749" t="s">
        <v>986</v>
      </c>
      <c r="L186" s="752">
        <v>40.274999999999999</v>
      </c>
      <c r="M186" s="752">
        <v>10</v>
      </c>
      <c r="N186" s="753">
        <v>402.75</v>
      </c>
    </row>
    <row r="187" spans="1:14" ht="14.4" customHeight="1" x14ac:dyDescent="0.3">
      <c r="A187" s="747" t="s">
        <v>577</v>
      </c>
      <c r="B187" s="748" t="s">
        <v>578</v>
      </c>
      <c r="C187" s="749" t="s">
        <v>596</v>
      </c>
      <c r="D187" s="750" t="s">
        <v>597</v>
      </c>
      <c r="E187" s="751">
        <v>50113001</v>
      </c>
      <c r="F187" s="750" t="s">
        <v>662</v>
      </c>
      <c r="G187" s="749" t="s">
        <v>663</v>
      </c>
      <c r="H187" s="749">
        <v>394712</v>
      </c>
      <c r="I187" s="749">
        <v>0</v>
      </c>
      <c r="J187" s="749" t="s">
        <v>987</v>
      </c>
      <c r="K187" s="749" t="s">
        <v>988</v>
      </c>
      <c r="L187" s="752">
        <v>23.699999999999996</v>
      </c>
      <c r="M187" s="752">
        <v>408</v>
      </c>
      <c r="N187" s="753">
        <v>9669.5999999999985</v>
      </c>
    </row>
    <row r="188" spans="1:14" ht="14.4" customHeight="1" x14ac:dyDescent="0.3">
      <c r="A188" s="747" t="s">
        <v>577</v>
      </c>
      <c r="B188" s="748" t="s">
        <v>578</v>
      </c>
      <c r="C188" s="749" t="s">
        <v>596</v>
      </c>
      <c r="D188" s="750" t="s">
        <v>597</v>
      </c>
      <c r="E188" s="751">
        <v>50113001</v>
      </c>
      <c r="F188" s="750" t="s">
        <v>662</v>
      </c>
      <c r="G188" s="749" t="s">
        <v>663</v>
      </c>
      <c r="H188" s="749">
        <v>902048</v>
      </c>
      <c r="I188" s="749">
        <v>0</v>
      </c>
      <c r="J188" s="749" t="s">
        <v>989</v>
      </c>
      <c r="K188" s="749" t="s">
        <v>990</v>
      </c>
      <c r="L188" s="752">
        <v>331.20000550627464</v>
      </c>
      <c r="M188" s="752">
        <v>1436</v>
      </c>
      <c r="N188" s="753">
        <v>475603.20790701039</v>
      </c>
    </row>
    <row r="189" spans="1:14" ht="14.4" customHeight="1" x14ac:dyDescent="0.3">
      <c r="A189" s="747" t="s">
        <v>577</v>
      </c>
      <c r="B189" s="748" t="s">
        <v>578</v>
      </c>
      <c r="C189" s="749" t="s">
        <v>596</v>
      </c>
      <c r="D189" s="750" t="s">
        <v>597</v>
      </c>
      <c r="E189" s="751">
        <v>50113001</v>
      </c>
      <c r="F189" s="750" t="s">
        <v>662</v>
      </c>
      <c r="G189" s="749" t="s">
        <v>663</v>
      </c>
      <c r="H189" s="749">
        <v>498359</v>
      </c>
      <c r="I189" s="749">
        <v>0</v>
      </c>
      <c r="J189" s="749" t="s">
        <v>991</v>
      </c>
      <c r="K189" s="749" t="s">
        <v>990</v>
      </c>
      <c r="L189" s="752">
        <v>331.2</v>
      </c>
      <c r="M189" s="752">
        <v>40</v>
      </c>
      <c r="N189" s="753">
        <v>13248</v>
      </c>
    </row>
    <row r="190" spans="1:14" ht="14.4" customHeight="1" x14ac:dyDescent="0.3">
      <c r="A190" s="747" t="s">
        <v>577</v>
      </c>
      <c r="B190" s="748" t="s">
        <v>578</v>
      </c>
      <c r="C190" s="749" t="s">
        <v>596</v>
      </c>
      <c r="D190" s="750" t="s">
        <v>597</v>
      </c>
      <c r="E190" s="751">
        <v>50113001</v>
      </c>
      <c r="F190" s="750" t="s">
        <v>662</v>
      </c>
      <c r="G190" s="749" t="s">
        <v>663</v>
      </c>
      <c r="H190" s="749">
        <v>500899</v>
      </c>
      <c r="I190" s="749">
        <v>0</v>
      </c>
      <c r="J190" s="749" t="s">
        <v>992</v>
      </c>
      <c r="K190" s="749" t="s">
        <v>993</v>
      </c>
      <c r="L190" s="752">
        <v>331.2</v>
      </c>
      <c r="M190" s="752">
        <v>20</v>
      </c>
      <c r="N190" s="753">
        <v>6624</v>
      </c>
    </row>
    <row r="191" spans="1:14" ht="14.4" customHeight="1" x14ac:dyDescent="0.3">
      <c r="A191" s="747" t="s">
        <v>577</v>
      </c>
      <c r="B191" s="748" t="s">
        <v>578</v>
      </c>
      <c r="C191" s="749" t="s">
        <v>596</v>
      </c>
      <c r="D191" s="750" t="s">
        <v>597</v>
      </c>
      <c r="E191" s="751">
        <v>50113001</v>
      </c>
      <c r="F191" s="750" t="s">
        <v>662</v>
      </c>
      <c r="G191" s="749" t="s">
        <v>663</v>
      </c>
      <c r="H191" s="749">
        <v>501387</v>
      </c>
      <c r="I191" s="749">
        <v>0</v>
      </c>
      <c r="J191" s="749" t="s">
        <v>994</v>
      </c>
      <c r="K191" s="749" t="s">
        <v>995</v>
      </c>
      <c r="L191" s="752">
        <v>254.10001006779325</v>
      </c>
      <c r="M191" s="752">
        <v>204</v>
      </c>
      <c r="N191" s="753">
        <v>51836.402053829821</v>
      </c>
    </row>
    <row r="192" spans="1:14" ht="14.4" customHeight="1" x14ac:dyDescent="0.3">
      <c r="A192" s="747" t="s">
        <v>577</v>
      </c>
      <c r="B192" s="748" t="s">
        <v>578</v>
      </c>
      <c r="C192" s="749" t="s">
        <v>596</v>
      </c>
      <c r="D192" s="750" t="s">
        <v>597</v>
      </c>
      <c r="E192" s="751">
        <v>50113001</v>
      </c>
      <c r="F192" s="750" t="s">
        <v>662</v>
      </c>
      <c r="G192" s="749" t="s">
        <v>663</v>
      </c>
      <c r="H192" s="749">
        <v>901185</v>
      </c>
      <c r="I192" s="749">
        <v>0</v>
      </c>
      <c r="J192" s="749" t="s">
        <v>996</v>
      </c>
      <c r="K192" s="749" t="s">
        <v>997</v>
      </c>
      <c r="L192" s="752">
        <v>386.17204434766171</v>
      </c>
      <c r="M192" s="752">
        <v>3</v>
      </c>
      <c r="N192" s="753">
        <v>1158.5161330429851</v>
      </c>
    </row>
    <row r="193" spans="1:14" ht="14.4" customHeight="1" x14ac:dyDescent="0.3">
      <c r="A193" s="747" t="s">
        <v>577</v>
      </c>
      <c r="B193" s="748" t="s">
        <v>578</v>
      </c>
      <c r="C193" s="749" t="s">
        <v>596</v>
      </c>
      <c r="D193" s="750" t="s">
        <v>597</v>
      </c>
      <c r="E193" s="751">
        <v>50113001</v>
      </c>
      <c r="F193" s="750" t="s">
        <v>662</v>
      </c>
      <c r="G193" s="749" t="s">
        <v>663</v>
      </c>
      <c r="H193" s="749">
        <v>397414</v>
      </c>
      <c r="I193" s="749">
        <v>0</v>
      </c>
      <c r="J193" s="749" t="s">
        <v>998</v>
      </c>
      <c r="K193" s="749" t="s">
        <v>999</v>
      </c>
      <c r="L193" s="752">
        <v>58.128133874275036</v>
      </c>
      <c r="M193" s="752">
        <v>40</v>
      </c>
      <c r="N193" s="753">
        <v>2325.1253549710013</v>
      </c>
    </row>
    <row r="194" spans="1:14" ht="14.4" customHeight="1" x14ac:dyDescent="0.3">
      <c r="A194" s="747" t="s">
        <v>577</v>
      </c>
      <c r="B194" s="748" t="s">
        <v>578</v>
      </c>
      <c r="C194" s="749" t="s">
        <v>596</v>
      </c>
      <c r="D194" s="750" t="s">
        <v>597</v>
      </c>
      <c r="E194" s="751">
        <v>50113001</v>
      </c>
      <c r="F194" s="750" t="s">
        <v>662</v>
      </c>
      <c r="G194" s="749" t="s">
        <v>663</v>
      </c>
      <c r="H194" s="749">
        <v>398077</v>
      </c>
      <c r="I194" s="749">
        <v>0</v>
      </c>
      <c r="J194" s="749" t="s">
        <v>1000</v>
      </c>
      <c r="K194" s="749" t="s">
        <v>1001</v>
      </c>
      <c r="L194" s="752">
        <v>42.550000230352708</v>
      </c>
      <c r="M194" s="752">
        <v>170</v>
      </c>
      <c r="N194" s="753">
        <v>7233.5000391599606</v>
      </c>
    </row>
    <row r="195" spans="1:14" ht="14.4" customHeight="1" x14ac:dyDescent="0.3">
      <c r="A195" s="747" t="s">
        <v>577</v>
      </c>
      <c r="B195" s="748" t="s">
        <v>578</v>
      </c>
      <c r="C195" s="749" t="s">
        <v>596</v>
      </c>
      <c r="D195" s="750" t="s">
        <v>597</v>
      </c>
      <c r="E195" s="751">
        <v>50113001</v>
      </c>
      <c r="F195" s="750" t="s">
        <v>662</v>
      </c>
      <c r="G195" s="749" t="s">
        <v>663</v>
      </c>
      <c r="H195" s="749">
        <v>501592</v>
      </c>
      <c r="I195" s="749">
        <v>1000</v>
      </c>
      <c r="J195" s="749" t="s">
        <v>1002</v>
      </c>
      <c r="K195" s="749" t="s">
        <v>1003</v>
      </c>
      <c r="L195" s="752">
        <v>0</v>
      </c>
      <c r="M195" s="752">
        <v>0</v>
      </c>
      <c r="N195" s="753">
        <v>0</v>
      </c>
    </row>
    <row r="196" spans="1:14" ht="14.4" customHeight="1" x14ac:dyDescent="0.3">
      <c r="A196" s="747" t="s">
        <v>577</v>
      </c>
      <c r="B196" s="748" t="s">
        <v>578</v>
      </c>
      <c r="C196" s="749" t="s">
        <v>596</v>
      </c>
      <c r="D196" s="750" t="s">
        <v>597</v>
      </c>
      <c r="E196" s="751">
        <v>50113001</v>
      </c>
      <c r="F196" s="750" t="s">
        <v>662</v>
      </c>
      <c r="G196" s="749" t="s">
        <v>663</v>
      </c>
      <c r="H196" s="749">
        <v>100802</v>
      </c>
      <c r="I196" s="749">
        <v>0</v>
      </c>
      <c r="J196" s="749" t="s">
        <v>1004</v>
      </c>
      <c r="K196" s="749" t="s">
        <v>1005</v>
      </c>
      <c r="L196" s="752">
        <v>85.48944967042803</v>
      </c>
      <c r="M196" s="752">
        <v>240</v>
      </c>
      <c r="N196" s="753">
        <v>20517.467920902727</v>
      </c>
    </row>
    <row r="197" spans="1:14" ht="14.4" customHeight="1" x14ac:dyDescent="0.3">
      <c r="A197" s="747" t="s">
        <v>577</v>
      </c>
      <c r="B197" s="748" t="s">
        <v>578</v>
      </c>
      <c r="C197" s="749" t="s">
        <v>596</v>
      </c>
      <c r="D197" s="750" t="s">
        <v>597</v>
      </c>
      <c r="E197" s="751">
        <v>50113001</v>
      </c>
      <c r="F197" s="750" t="s">
        <v>662</v>
      </c>
      <c r="G197" s="749" t="s">
        <v>663</v>
      </c>
      <c r="H197" s="749">
        <v>134824</v>
      </c>
      <c r="I197" s="749">
        <v>134824</v>
      </c>
      <c r="J197" s="749" t="s">
        <v>1006</v>
      </c>
      <c r="K197" s="749" t="s">
        <v>1007</v>
      </c>
      <c r="L197" s="752">
        <v>199.97999999999996</v>
      </c>
      <c r="M197" s="752">
        <v>37</v>
      </c>
      <c r="N197" s="753">
        <v>7399.2599999999984</v>
      </c>
    </row>
    <row r="198" spans="1:14" ht="14.4" customHeight="1" x14ac:dyDescent="0.3">
      <c r="A198" s="747" t="s">
        <v>577</v>
      </c>
      <c r="B198" s="748" t="s">
        <v>578</v>
      </c>
      <c r="C198" s="749" t="s">
        <v>596</v>
      </c>
      <c r="D198" s="750" t="s">
        <v>597</v>
      </c>
      <c r="E198" s="751">
        <v>50113001</v>
      </c>
      <c r="F198" s="750" t="s">
        <v>662</v>
      </c>
      <c r="G198" s="749" t="s">
        <v>670</v>
      </c>
      <c r="H198" s="749">
        <v>215964</v>
      </c>
      <c r="I198" s="749">
        <v>215964</v>
      </c>
      <c r="J198" s="749" t="s">
        <v>1008</v>
      </c>
      <c r="K198" s="749" t="s">
        <v>1009</v>
      </c>
      <c r="L198" s="752">
        <v>162.83000000000004</v>
      </c>
      <c r="M198" s="752">
        <v>3</v>
      </c>
      <c r="N198" s="753">
        <v>488.49000000000012</v>
      </c>
    </row>
    <row r="199" spans="1:14" ht="14.4" customHeight="1" x14ac:dyDescent="0.3">
      <c r="A199" s="747" t="s">
        <v>577</v>
      </c>
      <c r="B199" s="748" t="s">
        <v>578</v>
      </c>
      <c r="C199" s="749" t="s">
        <v>596</v>
      </c>
      <c r="D199" s="750" t="s">
        <v>597</v>
      </c>
      <c r="E199" s="751">
        <v>50113001</v>
      </c>
      <c r="F199" s="750" t="s">
        <v>662</v>
      </c>
      <c r="G199" s="749" t="s">
        <v>663</v>
      </c>
      <c r="H199" s="749">
        <v>117189</v>
      </c>
      <c r="I199" s="749">
        <v>17189</v>
      </c>
      <c r="J199" s="749" t="s">
        <v>1010</v>
      </c>
      <c r="K199" s="749" t="s">
        <v>1011</v>
      </c>
      <c r="L199" s="752">
        <v>55.876666666666665</v>
      </c>
      <c r="M199" s="752">
        <v>3</v>
      </c>
      <c r="N199" s="753">
        <v>167.63</v>
      </c>
    </row>
    <row r="200" spans="1:14" ht="14.4" customHeight="1" x14ac:dyDescent="0.3">
      <c r="A200" s="747" t="s">
        <v>577</v>
      </c>
      <c r="B200" s="748" t="s">
        <v>578</v>
      </c>
      <c r="C200" s="749" t="s">
        <v>596</v>
      </c>
      <c r="D200" s="750" t="s">
        <v>597</v>
      </c>
      <c r="E200" s="751">
        <v>50113001</v>
      </c>
      <c r="F200" s="750" t="s">
        <v>662</v>
      </c>
      <c r="G200" s="749" t="s">
        <v>663</v>
      </c>
      <c r="H200" s="749">
        <v>848725</v>
      </c>
      <c r="I200" s="749">
        <v>107677</v>
      </c>
      <c r="J200" s="749" t="s">
        <v>1012</v>
      </c>
      <c r="K200" s="749" t="s">
        <v>1013</v>
      </c>
      <c r="L200" s="752">
        <v>382.10999999999996</v>
      </c>
      <c r="M200" s="752">
        <v>66</v>
      </c>
      <c r="N200" s="753">
        <v>25219.26</v>
      </c>
    </row>
    <row r="201" spans="1:14" ht="14.4" customHeight="1" x14ac:dyDescent="0.3">
      <c r="A201" s="747" t="s">
        <v>577</v>
      </c>
      <c r="B201" s="748" t="s">
        <v>578</v>
      </c>
      <c r="C201" s="749" t="s">
        <v>596</v>
      </c>
      <c r="D201" s="750" t="s">
        <v>597</v>
      </c>
      <c r="E201" s="751">
        <v>50113001</v>
      </c>
      <c r="F201" s="750" t="s">
        <v>662</v>
      </c>
      <c r="G201" s="749" t="s">
        <v>663</v>
      </c>
      <c r="H201" s="749">
        <v>845697</v>
      </c>
      <c r="I201" s="749">
        <v>200935</v>
      </c>
      <c r="J201" s="749" t="s">
        <v>1014</v>
      </c>
      <c r="K201" s="749" t="s">
        <v>1015</v>
      </c>
      <c r="L201" s="752">
        <v>44.85</v>
      </c>
      <c r="M201" s="752">
        <v>3</v>
      </c>
      <c r="N201" s="753">
        <v>134.55000000000001</v>
      </c>
    </row>
    <row r="202" spans="1:14" ht="14.4" customHeight="1" x14ac:dyDescent="0.3">
      <c r="A202" s="747" t="s">
        <v>577</v>
      </c>
      <c r="B202" s="748" t="s">
        <v>578</v>
      </c>
      <c r="C202" s="749" t="s">
        <v>596</v>
      </c>
      <c r="D202" s="750" t="s">
        <v>597</v>
      </c>
      <c r="E202" s="751">
        <v>50113001</v>
      </c>
      <c r="F202" s="750" t="s">
        <v>662</v>
      </c>
      <c r="G202" s="749" t="s">
        <v>663</v>
      </c>
      <c r="H202" s="749">
        <v>100489</v>
      </c>
      <c r="I202" s="749">
        <v>489</v>
      </c>
      <c r="J202" s="749" t="s">
        <v>1016</v>
      </c>
      <c r="K202" s="749" t="s">
        <v>1017</v>
      </c>
      <c r="L202" s="752">
        <v>46.251999999999995</v>
      </c>
      <c r="M202" s="752">
        <v>25</v>
      </c>
      <c r="N202" s="753">
        <v>1156.3</v>
      </c>
    </row>
    <row r="203" spans="1:14" ht="14.4" customHeight="1" x14ac:dyDescent="0.3">
      <c r="A203" s="747" t="s">
        <v>577</v>
      </c>
      <c r="B203" s="748" t="s">
        <v>578</v>
      </c>
      <c r="C203" s="749" t="s">
        <v>596</v>
      </c>
      <c r="D203" s="750" t="s">
        <v>597</v>
      </c>
      <c r="E203" s="751">
        <v>50113001</v>
      </c>
      <c r="F203" s="750" t="s">
        <v>662</v>
      </c>
      <c r="G203" s="749" t="s">
        <v>663</v>
      </c>
      <c r="H203" s="749">
        <v>158746</v>
      </c>
      <c r="I203" s="749">
        <v>58746</v>
      </c>
      <c r="J203" s="749" t="s">
        <v>1018</v>
      </c>
      <c r="K203" s="749" t="s">
        <v>1019</v>
      </c>
      <c r="L203" s="752">
        <v>566.46</v>
      </c>
      <c r="M203" s="752">
        <v>1</v>
      </c>
      <c r="N203" s="753">
        <v>566.46</v>
      </c>
    </row>
    <row r="204" spans="1:14" ht="14.4" customHeight="1" x14ac:dyDescent="0.3">
      <c r="A204" s="747" t="s">
        <v>577</v>
      </c>
      <c r="B204" s="748" t="s">
        <v>578</v>
      </c>
      <c r="C204" s="749" t="s">
        <v>596</v>
      </c>
      <c r="D204" s="750" t="s">
        <v>597</v>
      </c>
      <c r="E204" s="751">
        <v>50113001</v>
      </c>
      <c r="F204" s="750" t="s">
        <v>662</v>
      </c>
      <c r="G204" s="749" t="s">
        <v>663</v>
      </c>
      <c r="H204" s="749">
        <v>29938</v>
      </c>
      <c r="I204" s="749">
        <v>29938</v>
      </c>
      <c r="J204" s="749" t="s">
        <v>1020</v>
      </c>
      <c r="K204" s="749" t="s">
        <v>1021</v>
      </c>
      <c r="L204" s="752">
        <v>2062.4249999999997</v>
      </c>
      <c r="M204" s="752">
        <v>8</v>
      </c>
      <c r="N204" s="753">
        <v>16499.399999999998</v>
      </c>
    </row>
    <row r="205" spans="1:14" ht="14.4" customHeight="1" x14ac:dyDescent="0.3">
      <c r="A205" s="747" t="s">
        <v>577</v>
      </c>
      <c r="B205" s="748" t="s">
        <v>578</v>
      </c>
      <c r="C205" s="749" t="s">
        <v>596</v>
      </c>
      <c r="D205" s="750" t="s">
        <v>597</v>
      </c>
      <c r="E205" s="751">
        <v>50113001</v>
      </c>
      <c r="F205" s="750" t="s">
        <v>662</v>
      </c>
      <c r="G205" s="749" t="s">
        <v>663</v>
      </c>
      <c r="H205" s="749">
        <v>900881</v>
      </c>
      <c r="I205" s="749">
        <v>0</v>
      </c>
      <c r="J205" s="749" t="s">
        <v>1022</v>
      </c>
      <c r="K205" s="749" t="s">
        <v>579</v>
      </c>
      <c r="L205" s="752">
        <v>122.69539047918606</v>
      </c>
      <c r="M205" s="752">
        <v>6</v>
      </c>
      <c r="N205" s="753">
        <v>736.17234287511633</v>
      </c>
    </row>
    <row r="206" spans="1:14" ht="14.4" customHeight="1" x14ac:dyDescent="0.3">
      <c r="A206" s="747" t="s">
        <v>577</v>
      </c>
      <c r="B206" s="748" t="s">
        <v>578</v>
      </c>
      <c r="C206" s="749" t="s">
        <v>596</v>
      </c>
      <c r="D206" s="750" t="s">
        <v>597</v>
      </c>
      <c r="E206" s="751">
        <v>50113001</v>
      </c>
      <c r="F206" s="750" t="s">
        <v>662</v>
      </c>
      <c r="G206" s="749" t="s">
        <v>663</v>
      </c>
      <c r="H206" s="749">
        <v>930759</v>
      </c>
      <c r="I206" s="749">
        <v>0</v>
      </c>
      <c r="J206" s="749" t="s">
        <v>1023</v>
      </c>
      <c r="K206" s="749" t="s">
        <v>579</v>
      </c>
      <c r="L206" s="752">
        <v>184.96217749512076</v>
      </c>
      <c r="M206" s="752">
        <v>2</v>
      </c>
      <c r="N206" s="753">
        <v>369.92435499024151</v>
      </c>
    </row>
    <row r="207" spans="1:14" ht="14.4" customHeight="1" x14ac:dyDescent="0.3">
      <c r="A207" s="747" t="s">
        <v>577</v>
      </c>
      <c r="B207" s="748" t="s">
        <v>578</v>
      </c>
      <c r="C207" s="749" t="s">
        <v>596</v>
      </c>
      <c r="D207" s="750" t="s">
        <v>597</v>
      </c>
      <c r="E207" s="751">
        <v>50113001</v>
      </c>
      <c r="F207" s="750" t="s">
        <v>662</v>
      </c>
      <c r="G207" s="749" t="s">
        <v>663</v>
      </c>
      <c r="H207" s="749">
        <v>900441</v>
      </c>
      <c r="I207" s="749">
        <v>0</v>
      </c>
      <c r="J207" s="749" t="s">
        <v>1024</v>
      </c>
      <c r="K207" s="749" t="s">
        <v>1025</v>
      </c>
      <c r="L207" s="752">
        <v>191.76676646844419</v>
      </c>
      <c r="M207" s="752">
        <v>21</v>
      </c>
      <c r="N207" s="753">
        <v>4027.1020958373279</v>
      </c>
    </row>
    <row r="208" spans="1:14" ht="14.4" customHeight="1" x14ac:dyDescent="0.3">
      <c r="A208" s="747" t="s">
        <v>577</v>
      </c>
      <c r="B208" s="748" t="s">
        <v>578</v>
      </c>
      <c r="C208" s="749" t="s">
        <v>596</v>
      </c>
      <c r="D208" s="750" t="s">
        <v>597</v>
      </c>
      <c r="E208" s="751">
        <v>50113001</v>
      </c>
      <c r="F208" s="750" t="s">
        <v>662</v>
      </c>
      <c r="G208" s="749" t="s">
        <v>663</v>
      </c>
      <c r="H208" s="749">
        <v>921231</v>
      </c>
      <c r="I208" s="749">
        <v>0</v>
      </c>
      <c r="J208" s="749" t="s">
        <v>1026</v>
      </c>
      <c r="K208" s="749" t="s">
        <v>579</v>
      </c>
      <c r="L208" s="752">
        <v>70.763743256362659</v>
      </c>
      <c r="M208" s="752">
        <v>1</v>
      </c>
      <c r="N208" s="753">
        <v>70.763743256362659</v>
      </c>
    </row>
    <row r="209" spans="1:14" ht="14.4" customHeight="1" x14ac:dyDescent="0.3">
      <c r="A209" s="747" t="s">
        <v>577</v>
      </c>
      <c r="B209" s="748" t="s">
        <v>578</v>
      </c>
      <c r="C209" s="749" t="s">
        <v>596</v>
      </c>
      <c r="D209" s="750" t="s">
        <v>597</v>
      </c>
      <c r="E209" s="751">
        <v>50113001</v>
      </c>
      <c r="F209" s="750" t="s">
        <v>662</v>
      </c>
      <c r="G209" s="749" t="s">
        <v>663</v>
      </c>
      <c r="H209" s="749">
        <v>498367</v>
      </c>
      <c r="I209" s="749">
        <v>0</v>
      </c>
      <c r="J209" s="749" t="s">
        <v>1027</v>
      </c>
      <c r="K209" s="749" t="s">
        <v>579</v>
      </c>
      <c r="L209" s="752">
        <v>124.16730019263629</v>
      </c>
      <c r="M209" s="752">
        <v>17</v>
      </c>
      <c r="N209" s="753">
        <v>2110.8441032748169</v>
      </c>
    </row>
    <row r="210" spans="1:14" ht="14.4" customHeight="1" x14ac:dyDescent="0.3">
      <c r="A210" s="747" t="s">
        <v>577</v>
      </c>
      <c r="B210" s="748" t="s">
        <v>578</v>
      </c>
      <c r="C210" s="749" t="s">
        <v>596</v>
      </c>
      <c r="D210" s="750" t="s">
        <v>597</v>
      </c>
      <c r="E210" s="751">
        <v>50113001</v>
      </c>
      <c r="F210" s="750" t="s">
        <v>662</v>
      </c>
      <c r="G210" s="749" t="s">
        <v>663</v>
      </c>
      <c r="H210" s="749">
        <v>500260</v>
      </c>
      <c r="I210" s="749">
        <v>0</v>
      </c>
      <c r="J210" s="749" t="s">
        <v>1028</v>
      </c>
      <c r="K210" s="749" t="s">
        <v>1029</v>
      </c>
      <c r="L210" s="752">
        <v>353.52447291433134</v>
      </c>
      <c r="M210" s="752">
        <v>1</v>
      </c>
      <c r="N210" s="753">
        <v>353.52447291433134</v>
      </c>
    </row>
    <row r="211" spans="1:14" ht="14.4" customHeight="1" x14ac:dyDescent="0.3">
      <c r="A211" s="747" t="s">
        <v>577</v>
      </c>
      <c r="B211" s="748" t="s">
        <v>578</v>
      </c>
      <c r="C211" s="749" t="s">
        <v>596</v>
      </c>
      <c r="D211" s="750" t="s">
        <v>597</v>
      </c>
      <c r="E211" s="751">
        <v>50113001</v>
      </c>
      <c r="F211" s="750" t="s">
        <v>662</v>
      </c>
      <c r="G211" s="749" t="s">
        <v>663</v>
      </c>
      <c r="H211" s="749">
        <v>921184</v>
      </c>
      <c r="I211" s="749">
        <v>0</v>
      </c>
      <c r="J211" s="749" t="s">
        <v>1030</v>
      </c>
      <c r="K211" s="749" t="s">
        <v>579</v>
      </c>
      <c r="L211" s="752">
        <v>135.60048317073193</v>
      </c>
      <c r="M211" s="752">
        <v>9</v>
      </c>
      <c r="N211" s="753">
        <v>1220.4043485365873</v>
      </c>
    </row>
    <row r="212" spans="1:14" ht="14.4" customHeight="1" x14ac:dyDescent="0.3">
      <c r="A212" s="747" t="s">
        <v>577</v>
      </c>
      <c r="B212" s="748" t="s">
        <v>578</v>
      </c>
      <c r="C212" s="749" t="s">
        <v>596</v>
      </c>
      <c r="D212" s="750" t="s">
        <v>597</v>
      </c>
      <c r="E212" s="751">
        <v>50113001</v>
      </c>
      <c r="F212" s="750" t="s">
        <v>662</v>
      </c>
      <c r="G212" s="749" t="s">
        <v>663</v>
      </c>
      <c r="H212" s="749">
        <v>921136</v>
      </c>
      <c r="I212" s="749">
        <v>0</v>
      </c>
      <c r="J212" s="749" t="s">
        <v>1031</v>
      </c>
      <c r="K212" s="749" t="s">
        <v>579</v>
      </c>
      <c r="L212" s="752">
        <v>104.13760295318271</v>
      </c>
      <c r="M212" s="752">
        <v>3</v>
      </c>
      <c r="N212" s="753">
        <v>312.41280885954814</v>
      </c>
    </row>
    <row r="213" spans="1:14" ht="14.4" customHeight="1" x14ac:dyDescent="0.3">
      <c r="A213" s="747" t="s">
        <v>577</v>
      </c>
      <c r="B213" s="748" t="s">
        <v>578</v>
      </c>
      <c r="C213" s="749" t="s">
        <v>596</v>
      </c>
      <c r="D213" s="750" t="s">
        <v>597</v>
      </c>
      <c r="E213" s="751">
        <v>50113001</v>
      </c>
      <c r="F213" s="750" t="s">
        <v>662</v>
      </c>
      <c r="G213" s="749" t="s">
        <v>663</v>
      </c>
      <c r="H213" s="749">
        <v>215172</v>
      </c>
      <c r="I213" s="749">
        <v>215172</v>
      </c>
      <c r="J213" s="749" t="s">
        <v>1032</v>
      </c>
      <c r="K213" s="749" t="s">
        <v>1033</v>
      </c>
      <c r="L213" s="752">
        <v>282.36</v>
      </c>
      <c r="M213" s="752">
        <v>2</v>
      </c>
      <c r="N213" s="753">
        <v>564.72</v>
      </c>
    </row>
    <row r="214" spans="1:14" ht="14.4" customHeight="1" x14ac:dyDescent="0.3">
      <c r="A214" s="747" t="s">
        <v>577</v>
      </c>
      <c r="B214" s="748" t="s">
        <v>578</v>
      </c>
      <c r="C214" s="749" t="s">
        <v>596</v>
      </c>
      <c r="D214" s="750" t="s">
        <v>597</v>
      </c>
      <c r="E214" s="751">
        <v>50113001</v>
      </c>
      <c r="F214" s="750" t="s">
        <v>662</v>
      </c>
      <c r="G214" s="749" t="s">
        <v>663</v>
      </c>
      <c r="H214" s="749">
        <v>840220</v>
      </c>
      <c r="I214" s="749">
        <v>0</v>
      </c>
      <c r="J214" s="749" t="s">
        <v>1034</v>
      </c>
      <c r="K214" s="749" t="s">
        <v>579</v>
      </c>
      <c r="L214" s="752">
        <v>218.20000000000002</v>
      </c>
      <c r="M214" s="752">
        <v>11</v>
      </c>
      <c r="N214" s="753">
        <v>2400.2000000000003</v>
      </c>
    </row>
    <row r="215" spans="1:14" ht="14.4" customHeight="1" x14ac:dyDescent="0.3">
      <c r="A215" s="747" t="s">
        <v>577</v>
      </c>
      <c r="B215" s="748" t="s">
        <v>578</v>
      </c>
      <c r="C215" s="749" t="s">
        <v>596</v>
      </c>
      <c r="D215" s="750" t="s">
        <v>597</v>
      </c>
      <c r="E215" s="751">
        <v>50113001</v>
      </c>
      <c r="F215" s="750" t="s">
        <v>662</v>
      </c>
      <c r="G215" s="749" t="s">
        <v>670</v>
      </c>
      <c r="H215" s="749">
        <v>197125</v>
      </c>
      <c r="I215" s="749">
        <v>197125</v>
      </c>
      <c r="J215" s="749" t="s">
        <v>1035</v>
      </c>
      <c r="K215" s="749" t="s">
        <v>1036</v>
      </c>
      <c r="L215" s="752">
        <v>110</v>
      </c>
      <c r="M215" s="752">
        <v>17</v>
      </c>
      <c r="N215" s="753">
        <v>1870</v>
      </c>
    </row>
    <row r="216" spans="1:14" ht="14.4" customHeight="1" x14ac:dyDescent="0.3">
      <c r="A216" s="747" t="s">
        <v>577</v>
      </c>
      <c r="B216" s="748" t="s">
        <v>578</v>
      </c>
      <c r="C216" s="749" t="s">
        <v>596</v>
      </c>
      <c r="D216" s="750" t="s">
        <v>597</v>
      </c>
      <c r="E216" s="751">
        <v>50113001</v>
      </c>
      <c r="F216" s="750" t="s">
        <v>662</v>
      </c>
      <c r="G216" s="749" t="s">
        <v>663</v>
      </c>
      <c r="H216" s="749">
        <v>188217</v>
      </c>
      <c r="I216" s="749">
        <v>88217</v>
      </c>
      <c r="J216" s="749" t="s">
        <v>1037</v>
      </c>
      <c r="K216" s="749" t="s">
        <v>1038</v>
      </c>
      <c r="L216" s="752">
        <v>125.57909090909089</v>
      </c>
      <c r="M216" s="752">
        <v>11</v>
      </c>
      <c r="N216" s="753">
        <v>1381.37</v>
      </c>
    </row>
    <row r="217" spans="1:14" ht="14.4" customHeight="1" x14ac:dyDescent="0.3">
      <c r="A217" s="747" t="s">
        <v>577</v>
      </c>
      <c r="B217" s="748" t="s">
        <v>578</v>
      </c>
      <c r="C217" s="749" t="s">
        <v>596</v>
      </c>
      <c r="D217" s="750" t="s">
        <v>597</v>
      </c>
      <c r="E217" s="751">
        <v>50113001</v>
      </c>
      <c r="F217" s="750" t="s">
        <v>662</v>
      </c>
      <c r="G217" s="749" t="s">
        <v>663</v>
      </c>
      <c r="H217" s="749">
        <v>188219</v>
      </c>
      <c r="I217" s="749">
        <v>88219</v>
      </c>
      <c r="J217" s="749" t="s">
        <v>1039</v>
      </c>
      <c r="K217" s="749" t="s">
        <v>1040</v>
      </c>
      <c r="L217" s="752">
        <v>141.52666794116695</v>
      </c>
      <c r="M217" s="752">
        <v>12</v>
      </c>
      <c r="N217" s="753">
        <v>1698.3200152940035</v>
      </c>
    </row>
    <row r="218" spans="1:14" ht="14.4" customHeight="1" x14ac:dyDescent="0.3">
      <c r="A218" s="747" t="s">
        <v>577</v>
      </c>
      <c r="B218" s="748" t="s">
        <v>578</v>
      </c>
      <c r="C218" s="749" t="s">
        <v>596</v>
      </c>
      <c r="D218" s="750" t="s">
        <v>597</v>
      </c>
      <c r="E218" s="751">
        <v>50113001</v>
      </c>
      <c r="F218" s="750" t="s">
        <v>662</v>
      </c>
      <c r="G218" s="749" t="s">
        <v>663</v>
      </c>
      <c r="H218" s="749">
        <v>203092</v>
      </c>
      <c r="I218" s="749">
        <v>203092</v>
      </c>
      <c r="J218" s="749" t="s">
        <v>1041</v>
      </c>
      <c r="K218" s="749" t="s">
        <v>1042</v>
      </c>
      <c r="L218" s="752">
        <v>150.51999999999998</v>
      </c>
      <c r="M218" s="752">
        <v>1</v>
      </c>
      <c r="N218" s="753">
        <v>150.51999999999998</v>
      </c>
    </row>
    <row r="219" spans="1:14" ht="14.4" customHeight="1" x14ac:dyDescent="0.3">
      <c r="A219" s="747" t="s">
        <v>577</v>
      </c>
      <c r="B219" s="748" t="s">
        <v>578</v>
      </c>
      <c r="C219" s="749" t="s">
        <v>596</v>
      </c>
      <c r="D219" s="750" t="s">
        <v>597</v>
      </c>
      <c r="E219" s="751">
        <v>50113001</v>
      </c>
      <c r="F219" s="750" t="s">
        <v>662</v>
      </c>
      <c r="G219" s="749" t="s">
        <v>663</v>
      </c>
      <c r="H219" s="749">
        <v>118489</v>
      </c>
      <c r="I219" s="749">
        <v>18489</v>
      </c>
      <c r="J219" s="749" t="s">
        <v>1043</v>
      </c>
      <c r="K219" s="749" t="s">
        <v>1044</v>
      </c>
      <c r="L219" s="752">
        <v>360.18000000000006</v>
      </c>
      <c r="M219" s="752">
        <v>1</v>
      </c>
      <c r="N219" s="753">
        <v>360.18000000000006</v>
      </c>
    </row>
    <row r="220" spans="1:14" ht="14.4" customHeight="1" x14ac:dyDescent="0.3">
      <c r="A220" s="747" t="s">
        <v>577</v>
      </c>
      <c r="B220" s="748" t="s">
        <v>578</v>
      </c>
      <c r="C220" s="749" t="s">
        <v>596</v>
      </c>
      <c r="D220" s="750" t="s">
        <v>597</v>
      </c>
      <c r="E220" s="751">
        <v>50113001</v>
      </c>
      <c r="F220" s="750" t="s">
        <v>662</v>
      </c>
      <c r="G220" s="749" t="s">
        <v>663</v>
      </c>
      <c r="H220" s="749">
        <v>802327</v>
      </c>
      <c r="I220" s="749">
        <v>49781</v>
      </c>
      <c r="J220" s="749" t="s">
        <v>1045</v>
      </c>
      <c r="K220" s="749" t="s">
        <v>1046</v>
      </c>
      <c r="L220" s="752">
        <v>934</v>
      </c>
      <c r="M220" s="752">
        <v>5</v>
      </c>
      <c r="N220" s="753">
        <v>4670</v>
      </c>
    </row>
    <row r="221" spans="1:14" ht="14.4" customHeight="1" x14ac:dyDescent="0.3">
      <c r="A221" s="747" t="s">
        <v>577</v>
      </c>
      <c r="B221" s="748" t="s">
        <v>578</v>
      </c>
      <c r="C221" s="749" t="s">
        <v>596</v>
      </c>
      <c r="D221" s="750" t="s">
        <v>597</v>
      </c>
      <c r="E221" s="751">
        <v>50113001</v>
      </c>
      <c r="F221" s="750" t="s">
        <v>662</v>
      </c>
      <c r="G221" s="749" t="s">
        <v>663</v>
      </c>
      <c r="H221" s="749">
        <v>846813</v>
      </c>
      <c r="I221" s="749">
        <v>137120</v>
      </c>
      <c r="J221" s="749" t="s">
        <v>1047</v>
      </c>
      <c r="K221" s="749" t="s">
        <v>1048</v>
      </c>
      <c r="L221" s="752">
        <v>71.470000000000013</v>
      </c>
      <c r="M221" s="752">
        <v>2</v>
      </c>
      <c r="N221" s="753">
        <v>142.94000000000003</v>
      </c>
    </row>
    <row r="222" spans="1:14" ht="14.4" customHeight="1" x14ac:dyDescent="0.3">
      <c r="A222" s="747" t="s">
        <v>577</v>
      </c>
      <c r="B222" s="748" t="s">
        <v>578</v>
      </c>
      <c r="C222" s="749" t="s">
        <v>596</v>
      </c>
      <c r="D222" s="750" t="s">
        <v>597</v>
      </c>
      <c r="E222" s="751">
        <v>50113001</v>
      </c>
      <c r="F222" s="750" t="s">
        <v>662</v>
      </c>
      <c r="G222" s="749" t="s">
        <v>663</v>
      </c>
      <c r="H222" s="749">
        <v>100498</v>
      </c>
      <c r="I222" s="749">
        <v>498</v>
      </c>
      <c r="J222" s="749" t="s">
        <v>682</v>
      </c>
      <c r="K222" s="749" t="s">
        <v>683</v>
      </c>
      <c r="L222" s="752">
        <v>108.13947368421053</v>
      </c>
      <c r="M222" s="752">
        <v>95</v>
      </c>
      <c r="N222" s="753">
        <v>10273.25</v>
      </c>
    </row>
    <row r="223" spans="1:14" ht="14.4" customHeight="1" x14ac:dyDescent="0.3">
      <c r="A223" s="747" t="s">
        <v>577</v>
      </c>
      <c r="B223" s="748" t="s">
        <v>578</v>
      </c>
      <c r="C223" s="749" t="s">
        <v>596</v>
      </c>
      <c r="D223" s="750" t="s">
        <v>597</v>
      </c>
      <c r="E223" s="751">
        <v>50113001</v>
      </c>
      <c r="F223" s="750" t="s">
        <v>662</v>
      </c>
      <c r="G223" s="749" t="s">
        <v>663</v>
      </c>
      <c r="H223" s="749">
        <v>100499</v>
      </c>
      <c r="I223" s="749">
        <v>499</v>
      </c>
      <c r="J223" s="749" t="s">
        <v>682</v>
      </c>
      <c r="K223" s="749" t="s">
        <v>1049</v>
      </c>
      <c r="L223" s="752">
        <v>113.22744186046513</v>
      </c>
      <c r="M223" s="752">
        <v>43</v>
      </c>
      <c r="N223" s="753">
        <v>4868.7800000000007</v>
      </c>
    </row>
    <row r="224" spans="1:14" ht="14.4" customHeight="1" x14ac:dyDescent="0.3">
      <c r="A224" s="747" t="s">
        <v>577</v>
      </c>
      <c r="B224" s="748" t="s">
        <v>578</v>
      </c>
      <c r="C224" s="749" t="s">
        <v>596</v>
      </c>
      <c r="D224" s="750" t="s">
        <v>597</v>
      </c>
      <c r="E224" s="751">
        <v>50113001</v>
      </c>
      <c r="F224" s="750" t="s">
        <v>662</v>
      </c>
      <c r="G224" s="749" t="s">
        <v>663</v>
      </c>
      <c r="H224" s="749">
        <v>215978</v>
      </c>
      <c r="I224" s="749">
        <v>215978</v>
      </c>
      <c r="J224" s="749" t="s">
        <v>1050</v>
      </c>
      <c r="K224" s="749" t="s">
        <v>1051</v>
      </c>
      <c r="L224" s="752">
        <v>120.22999999999999</v>
      </c>
      <c r="M224" s="752">
        <v>9</v>
      </c>
      <c r="N224" s="753">
        <v>1082.07</v>
      </c>
    </row>
    <row r="225" spans="1:14" ht="14.4" customHeight="1" x14ac:dyDescent="0.3">
      <c r="A225" s="747" t="s">
        <v>577</v>
      </c>
      <c r="B225" s="748" t="s">
        <v>578</v>
      </c>
      <c r="C225" s="749" t="s">
        <v>596</v>
      </c>
      <c r="D225" s="750" t="s">
        <v>597</v>
      </c>
      <c r="E225" s="751">
        <v>50113001</v>
      </c>
      <c r="F225" s="750" t="s">
        <v>662</v>
      </c>
      <c r="G225" s="749" t="s">
        <v>663</v>
      </c>
      <c r="H225" s="749">
        <v>102439</v>
      </c>
      <c r="I225" s="749">
        <v>2439</v>
      </c>
      <c r="J225" s="749" t="s">
        <v>1052</v>
      </c>
      <c r="K225" s="749" t="s">
        <v>1053</v>
      </c>
      <c r="L225" s="752">
        <v>285.08</v>
      </c>
      <c r="M225" s="752">
        <v>11</v>
      </c>
      <c r="N225" s="753">
        <v>3135.88</v>
      </c>
    </row>
    <row r="226" spans="1:14" ht="14.4" customHeight="1" x14ac:dyDescent="0.3">
      <c r="A226" s="747" t="s">
        <v>577</v>
      </c>
      <c r="B226" s="748" t="s">
        <v>578</v>
      </c>
      <c r="C226" s="749" t="s">
        <v>596</v>
      </c>
      <c r="D226" s="750" t="s">
        <v>597</v>
      </c>
      <c r="E226" s="751">
        <v>50113001</v>
      </c>
      <c r="F226" s="750" t="s">
        <v>662</v>
      </c>
      <c r="G226" s="749" t="s">
        <v>663</v>
      </c>
      <c r="H226" s="749">
        <v>102547</v>
      </c>
      <c r="I226" s="749">
        <v>2547</v>
      </c>
      <c r="J226" s="749" t="s">
        <v>1054</v>
      </c>
      <c r="K226" s="749" t="s">
        <v>1055</v>
      </c>
      <c r="L226" s="752">
        <v>45.340000000000011</v>
      </c>
      <c r="M226" s="752">
        <v>1</v>
      </c>
      <c r="N226" s="753">
        <v>45.340000000000011</v>
      </c>
    </row>
    <row r="227" spans="1:14" ht="14.4" customHeight="1" x14ac:dyDescent="0.3">
      <c r="A227" s="747" t="s">
        <v>577</v>
      </c>
      <c r="B227" s="748" t="s">
        <v>578</v>
      </c>
      <c r="C227" s="749" t="s">
        <v>596</v>
      </c>
      <c r="D227" s="750" t="s">
        <v>597</v>
      </c>
      <c r="E227" s="751">
        <v>50113001</v>
      </c>
      <c r="F227" s="750" t="s">
        <v>662</v>
      </c>
      <c r="G227" s="749" t="s">
        <v>663</v>
      </c>
      <c r="H227" s="749">
        <v>225168</v>
      </c>
      <c r="I227" s="749">
        <v>225168</v>
      </c>
      <c r="J227" s="749" t="s">
        <v>1054</v>
      </c>
      <c r="K227" s="749" t="s">
        <v>1056</v>
      </c>
      <c r="L227" s="752">
        <v>64.204999999999998</v>
      </c>
      <c r="M227" s="752">
        <v>2</v>
      </c>
      <c r="N227" s="753">
        <v>128.41</v>
      </c>
    </row>
    <row r="228" spans="1:14" ht="14.4" customHeight="1" x14ac:dyDescent="0.3">
      <c r="A228" s="747" t="s">
        <v>577</v>
      </c>
      <c r="B228" s="748" t="s">
        <v>578</v>
      </c>
      <c r="C228" s="749" t="s">
        <v>596</v>
      </c>
      <c r="D228" s="750" t="s">
        <v>597</v>
      </c>
      <c r="E228" s="751">
        <v>50113001</v>
      </c>
      <c r="F228" s="750" t="s">
        <v>662</v>
      </c>
      <c r="G228" s="749" t="s">
        <v>663</v>
      </c>
      <c r="H228" s="749">
        <v>225169</v>
      </c>
      <c r="I228" s="749">
        <v>225169</v>
      </c>
      <c r="J228" s="749" t="s">
        <v>1054</v>
      </c>
      <c r="K228" s="749" t="s">
        <v>1055</v>
      </c>
      <c r="L228" s="752">
        <v>45.339999999999996</v>
      </c>
      <c r="M228" s="752">
        <v>1</v>
      </c>
      <c r="N228" s="753">
        <v>45.339999999999996</v>
      </c>
    </row>
    <row r="229" spans="1:14" ht="14.4" customHeight="1" x14ac:dyDescent="0.3">
      <c r="A229" s="747" t="s">
        <v>577</v>
      </c>
      <c r="B229" s="748" t="s">
        <v>578</v>
      </c>
      <c r="C229" s="749" t="s">
        <v>596</v>
      </c>
      <c r="D229" s="750" t="s">
        <v>597</v>
      </c>
      <c r="E229" s="751">
        <v>50113001</v>
      </c>
      <c r="F229" s="750" t="s">
        <v>662</v>
      </c>
      <c r="G229" s="749" t="s">
        <v>670</v>
      </c>
      <c r="H229" s="749">
        <v>201290</v>
      </c>
      <c r="I229" s="749">
        <v>201290</v>
      </c>
      <c r="J229" s="749" t="s">
        <v>1057</v>
      </c>
      <c r="K229" s="749" t="s">
        <v>1058</v>
      </c>
      <c r="L229" s="752">
        <v>43.420000000000009</v>
      </c>
      <c r="M229" s="752">
        <v>3</v>
      </c>
      <c r="N229" s="753">
        <v>130.26000000000002</v>
      </c>
    </row>
    <row r="230" spans="1:14" ht="14.4" customHeight="1" x14ac:dyDescent="0.3">
      <c r="A230" s="747" t="s">
        <v>577</v>
      </c>
      <c r="B230" s="748" t="s">
        <v>578</v>
      </c>
      <c r="C230" s="749" t="s">
        <v>596</v>
      </c>
      <c r="D230" s="750" t="s">
        <v>597</v>
      </c>
      <c r="E230" s="751">
        <v>50113001</v>
      </c>
      <c r="F230" s="750" t="s">
        <v>662</v>
      </c>
      <c r="G230" s="749" t="s">
        <v>663</v>
      </c>
      <c r="H230" s="749">
        <v>100502</v>
      </c>
      <c r="I230" s="749">
        <v>502</v>
      </c>
      <c r="J230" s="749" t="s">
        <v>684</v>
      </c>
      <c r="K230" s="749" t="s">
        <v>685</v>
      </c>
      <c r="L230" s="752">
        <v>238.65999999999994</v>
      </c>
      <c r="M230" s="752">
        <v>15</v>
      </c>
      <c r="N230" s="753">
        <v>3579.8999999999992</v>
      </c>
    </row>
    <row r="231" spans="1:14" ht="14.4" customHeight="1" x14ac:dyDescent="0.3">
      <c r="A231" s="747" t="s">
        <v>577</v>
      </c>
      <c r="B231" s="748" t="s">
        <v>578</v>
      </c>
      <c r="C231" s="749" t="s">
        <v>596</v>
      </c>
      <c r="D231" s="750" t="s">
        <v>597</v>
      </c>
      <c r="E231" s="751">
        <v>50113001</v>
      </c>
      <c r="F231" s="750" t="s">
        <v>662</v>
      </c>
      <c r="G231" s="749" t="s">
        <v>663</v>
      </c>
      <c r="H231" s="749">
        <v>102684</v>
      </c>
      <c r="I231" s="749">
        <v>2684</v>
      </c>
      <c r="J231" s="749" t="s">
        <v>684</v>
      </c>
      <c r="K231" s="749" t="s">
        <v>1059</v>
      </c>
      <c r="L231" s="752">
        <v>73.709999999999994</v>
      </c>
      <c r="M231" s="752">
        <v>20</v>
      </c>
      <c r="N231" s="753">
        <v>1474.1999999999998</v>
      </c>
    </row>
    <row r="232" spans="1:14" ht="14.4" customHeight="1" x14ac:dyDescent="0.3">
      <c r="A232" s="747" t="s">
        <v>577</v>
      </c>
      <c r="B232" s="748" t="s">
        <v>578</v>
      </c>
      <c r="C232" s="749" t="s">
        <v>596</v>
      </c>
      <c r="D232" s="750" t="s">
        <v>597</v>
      </c>
      <c r="E232" s="751">
        <v>50113001</v>
      </c>
      <c r="F232" s="750" t="s">
        <v>662</v>
      </c>
      <c r="G232" s="749" t="s">
        <v>670</v>
      </c>
      <c r="H232" s="749">
        <v>127737</v>
      </c>
      <c r="I232" s="749">
        <v>127737</v>
      </c>
      <c r="J232" s="749" t="s">
        <v>1060</v>
      </c>
      <c r="K232" s="749" t="s">
        <v>1061</v>
      </c>
      <c r="L232" s="752">
        <v>67.320000000000007</v>
      </c>
      <c r="M232" s="752">
        <v>2</v>
      </c>
      <c r="N232" s="753">
        <v>134.64000000000001</v>
      </c>
    </row>
    <row r="233" spans="1:14" ht="14.4" customHeight="1" x14ac:dyDescent="0.3">
      <c r="A233" s="747" t="s">
        <v>577</v>
      </c>
      <c r="B233" s="748" t="s">
        <v>578</v>
      </c>
      <c r="C233" s="749" t="s">
        <v>596</v>
      </c>
      <c r="D233" s="750" t="s">
        <v>597</v>
      </c>
      <c r="E233" s="751">
        <v>50113001</v>
      </c>
      <c r="F233" s="750" t="s">
        <v>662</v>
      </c>
      <c r="G233" s="749" t="s">
        <v>670</v>
      </c>
      <c r="H233" s="749">
        <v>184095</v>
      </c>
      <c r="I233" s="749">
        <v>184095</v>
      </c>
      <c r="J233" s="749" t="s">
        <v>1060</v>
      </c>
      <c r="K233" s="749" t="s">
        <v>1062</v>
      </c>
      <c r="L233" s="752">
        <v>280.5</v>
      </c>
      <c r="M233" s="752">
        <v>10</v>
      </c>
      <c r="N233" s="753">
        <v>2805</v>
      </c>
    </row>
    <row r="234" spans="1:14" ht="14.4" customHeight="1" x14ac:dyDescent="0.3">
      <c r="A234" s="747" t="s">
        <v>577</v>
      </c>
      <c r="B234" s="748" t="s">
        <v>578</v>
      </c>
      <c r="C234" s="749" t="s">
        <v>596</v>
      </c>
      <c r="D234" s="750" t="s">
        <v>597</v>
      </c>
      <c r="E234" s="751">
        <v>50113001</v>
      </c>
      <c r="F234" s="750" t="s">
        <v>662</v>
      </c>
      <c r="G234" s="749" t="s">
        <v>579</v>
      </c>
      <c r="H234" s="749">
        <v>127778</v>
      </c>
      <c r="I234" s="749">
        <v>127778</v>
      </c>
      <c r="J234" s="749" t="s">
        <v>1063</v>
      </c>
      <c r="K234" s="749" t="s">
        <v>1064</v>
      </c>
      <c r="L234" s="752">
        <v>144.49</v>
      </c>
      <c r="M234" s="752">
        <v>1</v>
      </c>
      <c r="N234" s="753">
        <v>144.49</v>
      </c>
    </row>
    <row r="235" spans="1:14" ht="14.4" customHeight="1" x14ac:dyDescent="0.3">
      <c r="A235" s="747" t="s">
        <v>577</v>
      </c>
      <c r="B235" s="748" t="s">
        <v>578</v>
      </c>
      <c r="C235" s="749" t="s">
        <v>596</v>
      </c>
      <c r="D235" s="750" t="s">
        <v>597</v>
      </c>
      <c r="E235" s="751">
        <v>50113001</v>
      </c>
      <c r="F235" s="750" t="s">
        <v>662</v>
      </c>
      <c r="G235" s="749" t="s">
        <v>663</v>
      </c>
      <c r="H235" s="749">
        <v>194804</v>
      </c>
      <c r="I235" s="749">
        <v>94804</v>
      </c>
      <c r="J235" s="749" t="s">
        <v>1065</v>
      </c>
      <c r="K235" s="749" t="s">
        <v>1058</v>
      </c>
      <c r="L235" s="752">
        <v>39.03</v>
      </c>
      <c r="M235" s="752">
        <v>1</v>
      </c>
      <c r="N235" s="753">
        <v>39.03</v>
      </c>
    </row>
    <row r="236" spans="1:14" ht="14.4" customHeight="1" x14ac:dyDescent="0.3">
      <c r="A236" s="747" t="s">
        <v>577</v>
      </c>
      <c r="B236" s="748" t="s">
        <v>578</v>
      </c>
      <c r="C236" s="749" t="s">
        <v>596</v>
      </c>
      <c r="D236" s="750" t="s">
        <v>597</v>
      </c>
      <c r="E236" s="751">
        <v>50113001</v>
      </c>
      <c r="F236" s="750" t="s">
        <v>662</v>
      </c>
      <c r="G236" s="749" t="s">
        <v>663</v>
      </c>
      <c r="H236" s="749">
        <v>120159</v>
      </c>
      <c r="I236" s="749">
        <v>20159</v>
      </c>
      <c r="J236" s="749" t="s">
        <v>1066</v>
      </c>
      <c r="K236" s="749" t="s">
        <v>1067</v>
      </c>
      <c r="L236" s="752">
        <v>40.669999999999995</v>
      </c>
      <c r="M236" s="752">
        <v>1</v>
      </c>
      <c r="N236" s="753">
        <v>40.669999999999995</v>
      </c>
    </row>
    <row r="237" spans="1:14" ht="14.4" customHeight="1" x14ac:dyDescent="0.3">
      <c r="A237" s="747" t="s">
        <v>577</v>
      </c>
      <c r="B237" s="748" t="s">
        <v>578</v>
      </c>
      <c r="C237" s="749" t="s">
        <v>596</v>
      </c>
      <c r="D237" s="750" t="s">
        <v>597</v>
      </c>
      <c r="E237" s="751">
        <v>50113001</v>
      </c>
      <c r="F237" s="750" t="s">
        <v>662</v>
      </c>
      <c r="G237" s="749" t="s">
        <v>663</v>
      </c>
      <c r="H237" s="749">
        <v>101127</v>
      </c>
      <c r="I237" s="749">
        <v>1127</v>
      </c>
      <c r="J237" s="749" t="s">
        <v>1068</v>
      </c>
      <c r="K237" s="749" t="s">
        <v>1069</v>
      </c>
      <c r="L237" s="752">
        <v>100.55</v>
      </c>
      <c r="M237" s="752">
        <v>40</v>
      </c>
      <c r="N237" s="753">
        <v>4022</v>
      </c>
    </row>
    <row r="238" spans="1:14" ht="14.4" customHeight="1" x14ac:dyDescent="0.3">
      <c r="A238" s="747" t="s">
        <v>577</v>
      </c>
      <c r="B238" s="748" t="s">
        <v>578</v>
      </c>
      <c r="C238" s="749" t="s">
        <v>596</v>
      </c>
      <c r="D238" s="750" t="s">
        <v>597</v>
      </c>
      <c r="E238" s="751">
        <v>50113001</v>
      </c>
      <c r="F238" s="750" t="s">
        <v>662</v>
      </c>
      <c r="G238" s="749" t="s">
        <v>670</v>
      </c>
      <c r="H238" s="749">
        <v>116932</v>
      </c>
      <c r="I238" s="749">
        <v>16932</v>
      </c>
      <c r="J238" s="749" t="s">
        <v>1070</v>
      </c>
      <c r="K238" s="749" t="s">
        <v>1071</v>
      </c>
      <c r="L238" s="752">
        <v>104.3366666666667</v>
      </c>
      <c r="M238" s="752">
        <v>3</v>
      </c>
      <c r="N238" s="753">
        <v>313.0100000000001</v>
      </c>
    </row>
    <row r="239" spans="1:14" ht="14.4" customHeight="1" x14ac:dyDescent="0.3">
      <c r="A239" s="747" t="s">
        <v>577</v>
      </c>
      <c r="B239" s="748" t="s">
        <v>578</v>
      </c>
      <c r="C239" s="749" t="s">
        <v>596</v>
      </c>
      <c r="D239" s="750" t="s">
        <v>597</v>
      </c>
      <c r="E239" s="751">
        <v>50113001</v>
      </c>
      <c r="F239" s="750" t="s">
        <v>662</v>
      </c>
      <c r="G239" s="749" t="s">
        <v>663</v>
      </c>
      <c r="H239" s="749">
        <v>501455</v>
      </c>
      <c r="I239" s="749">
        <v>0</v>
      </c>
      <c r="J239" s="749" t="s">
        <v>1072</v>
      </c>
      <c r="K239" s="749" t="s">
        <v>1073</v>
      </c>
      <c r="L239" s="752">
        <v>80.37</v>
      </c>
      <c r="M239" s="752">
        <v>43</v>
      </c>
      <c r="N239" s="753">
        <v>3455.9100000000003</v>
      </c>
    </row>
    <row r="240" spans="1:14" ht="14.4" customHeight="1" x14ac:dyDescent="0.3">
      <c r="A240" s="747" t="s">
        <v>577</v>
      </c>
      <c r="B240" s="748" t="s">
        <v>578</v>
      </c>
      <c r="C240" s="749" t="s">
        <v>596</v>
      </c>
      <c r="D240" s="750" t="s">
        <v>597</v>
      </c>
      <c r="E240" s="751">
        <v>50113001</v>
      </c>
      <c r="F240" s="750" t="s">
        <v>662</v>
      </c>
      <c r="G240" s="749" t="s">
        <v>663</v>
      </c>
      <c r="H240" s="749">
        <v>162033</v>
      </c>
      <c r="I240" s="749">
        <v>162033</v>
      </c>
      <c r="J240" s="749" t="s">
        <v>1074</v>
      </c>
      <c r="K240" s="749" t="s">
        <v>1075</v>
      </c>
      <c r="L240" s="752">
        <v>805.97240000000022</v>
      </c>
      <c r="M240" s="752">
        <v>25</v>
      </c>
      <c r="N240" s="753">
        <v>20149.310000000005</v>
      </c>
    </row>
    <row r="241" spans="1:14" ht="14.4" customHeight="1" x14ac:dyDescent="0.3">
      <c r="A241" s="747" t="s">
        <v>577</v>
      </c>
      <c r="B241" s="748" t="s">
        <v>578</v>
      </c>
      <c r="C241" s="749" t="s">
        <v>596</v>
      </c>
      <c r="D241" s="750" t="s">
        <v>597</v>
      </c>
      <c r="E241" s="751">
        <v>50113001</v>
      </c>
      <c r="F241" s="750" t="s">
        <v>662</v>
      </c>
      <c r="G241" s="749" t="s">
        <v>670</v>
      </c>
      <c r="H241" s="749">
        <v>188498</v>
      </c>
      <c r="I241" s="749">
        <v>88498</v>
      </c>
      <c r="J241" s="749" t="s">
        <v>1076</v>
      </c>
      <c r="K241" s="749" t="s">
        <v>1077</v>
      </c>
      <c r="L241" s="752">
        <v>167.32999999999998</v>
      </c>
      <c r="M241" s="752">
        <v>1</v>
      </c>
      <c r="N241" s="753">
        <v>167.32999999999998</v>
      </c>
    </row>
    <row r="242" spans="1:14" ht="14.4" customHeight="1" x14ac:dyDescent="0.3">
      <c r="A242" s="747" t="s">
        <v>577</v>
      </c>
      <c r="B242" s="748" t="s">
        <v>578</v>
      </c>
      <c r="C242" s="749" t="s">
        <v>596</v>
      </c>
      <c r="D242" s="750" t="s">
        <v>597</v>
      </c>
      <c r="E242" s="751">
        <v>50113001</v>
      </c>
      <c r="F242" s="750" t="s">
        <v>662</v>
      </c>
      <c r="G242" s="749" t="s">
        <v>663</v>
      </c>
      <c r="H242" s="749">
        <v>118656</v>
      </c>
      <c r="I242" s="749">
        <v>118656</v>
      </c>
      <c r="J242" s="749" t="s">
        <v>1078</v>
      </c>
      <c r="K242" s="749" t="s">
        <v>1079</v>
      </c>
      <c r="L242" s="752">
        <v>663.31999999999982</v>
      </c>
      <c r="M242" s="752">
        <v>1</v>
      </c>
      <c r="N242" s="753">
        <v>663.31999999999982</v>
      </c>
    </row>
    <row r="243" spans="1:14" ht="14.4" customHeight="1" x14ac:dyDescent="0.3">
      <c r="A243" s="747" t="s">
        <v>577</v>
      </c>
      <c r="B243" s="748" t="s">
        <v>578</v>
      </c>
      <c r="C243" s="749" t="s">
        <v>596</v>
      </c>
      <c r="D243" s="750" t="s">
        <v>597</v>
      </c>
      <c r="E243" s="751">
        <v>50113001</v>
      </c>
      <c r="F243" s="750" t="s">
        <v>662</v>
      </c>
      <c r="G243" s="749" t="s">
        <v>663</v>
      </c>
      <c r="H243" s="749">
        <v>992513</v>
      </c>
      <c r="I243" s="749">
        <v>0</v>
      </c>
      <c r="J243" s="749" t="s">
        <v>1080</v>
      </c>
      <c r="K243" s="749" t="s">
        <v>1081</v>
      </c>
      <c r="L243" s="752">
        <v>274.77953846153849</v>
      </c>
      <c r="M243" s="752">
        <v>260</v>
      </c>
      <c r="N243" s="753">
        <v>71442.680000000008</v>
      </c>
    </row>
    <row r="244" spans="1:14" ht="14.4" customHeight="1" x14ac:dyDescent="0.3">
      <c r="A244" s="747" t="s">
        <v>577</v>
      </c>
      <c r="B244" s="748" t="s">
        <v>578</v>
      </c>
      <c r="C244" s="749" t="s">
        <v>596</v>
      </c>
      <c r="D244" s="750" t="s">
        <v>597</v>
      </c>
      <c r="E244" s="751">
        <v>50113001</v>
      </c>
      <c r="F244" s="750" t="s">
        <v>662</v>
      </c>
      <c r="G244" s="749" t="s">
        <v>663</v>
      </c>
      <c r="H244" s="749">
        <v>100513</v>
      </c>
      <c r="I244" s="749">
        <v>513</v>
      </c>
      <c r="J244" s="749" t="s">
        <v>1082</v>
      </c>
      <c r="K244" s="749" t="s">
        <v>683</v>
      </c>
      <c r="L244" s="752">
        <v>56.779999999999994</v>
      </c>
      <c r="M244" s="752">
        <v>30</v>
      </c>
      <c r="N244" s="753">
        <v>1703.3999999999999</v>
      </c>
    </row>
    <row r="245" spans="1:14" ht="14.4" customHeight="1" x14ac:dyDescent="0.3">
      <c r="A245" s="747" t="s">
        <v>577</v>
      </c>
      <c r="B245" s="748" t="s">
        <v>578</v>
      </c>
      <c r="C245" s="749" t="s">
        <v>596</v>
      </c>
      <c r="D245" s="750" t="s">
        <v>597</v>
      </c>
      <c r="E245" s="751">
        <v>50113001</v>
      </c>
      <c r="F245" s="750" t="s">
        <v>662</v>
      </c>
      <c r="G245" s="749" t="s">
        <v>663</v>
      </c>
      <c r="H245" s="749">
        <v>110086</v>
      </c>
      <c r="I245" s="749">
        <v>10086</v>
      </c>
      <c r="J245" s="749" t="s">
        <v>1083</v>
      </c>
      <c r="K245" s="749" t="s">
        <v>1084</v>
      </c>
      <c r="L245" s="752">
        <v>1592.7999999999995</v>
      </c>
      <c r="M245" s="752">
        <v>28</v>
      </c>
      <c r="N245" s="753">
        <v>44598.399999999987</v>
      </c>
    </row>
    <row r="246" spans="1:14" ht="14.4" customHeight="1" x14ac:dyDescent="0.3">
      <c r="A246" s="747" t="s">
        <v>577</v>
      </c>
      <c r="B246" s="748" t="s">
        <v>578</v>
      </c>
      <c r="C246" s="749" t="s">
        <v>596</v>
      </c>
      <c r="D246" s="750" t="s">
        <v>597</v>
      </c>
      <c r="E246" s="751">
        <v>50113001</v>
      </c>
      <c r="F246" s="750" t="s">
        <v>662</v>
      </c>
      <c r="G246" s="749" t="s">
        <v>663</v>
      </c>
      <c r="H246" s="749">
        <v>33872</v>
      </c>
      <c r="I246" s="749">
        <v>33872</v>
      </c>
      <c r="J246" s="749" t="s">
        <v>1085</v>
      </c>
      <c r="K246" s="749" t="s">
        <v>1086</v>
      </c>
      <c r="L246" s="752">
        <v>0</v>
      </c>
      <c r="M246" s="752">
        <v>0</v>
      </c>
      <c r="N246" s="753">
        <v>0</v>
      </c>
    </row>
    <row r="247" spans="1:14" ht="14.4" customHeight="1" x14ac:dyDescent="0.3">
      <c r="A247" s="747" t="s">
        <v>577</v>
      </c>
      <c r="B247" s="748" t="s">
        <v>578</v>
      </c>
      <c r="C247" s="749" t="s">
        <v>596</v>
      </c>
      <c r="D247" s="750" t="s">
        <v>597</v>
      </c>
      <c r="E247" s="751">
        <v>50113001</v>
      </c>
      <c r="F247" s="750" t="s">
        <v>662</v>
      </c>
      <c r="G247" s="749" t="s">
        <v>670</v>
      </c>
      <c r="H247" s="749">
        <v>106618</v>
      </c>
      <c r="I247" s="749">
        <v>6618</v>
      </c>
      <c r="J247" s="749" t="s">
        <v>1087</v>
      </c>
      <c r="K247" s="749" t="s">
        <v>1088</v>
      </c>
      <c r="L247" s="752">
        <v>19.59</v>
      </c>
      <c r="M247" s="752">
        <v>3</v>
      </c>
      <c r="N247" s="753">
        <v>58.769999999999996</v>
      </c>
    </row>
    <row r="248" spans="1:14" ht="14.4" customHeight="1" x14ac:dyDescent="0.3">
      <c r="A248" s="747" t="s">
        <v>577</v>
      </c>
      <c r="B248" s="748" t="s">
        <v>578</v>
      </c>
      <c r="C248" s="749" t="s">
        <v>596</v>
      </c>
      <c r="D248" s="750" t="s">
        <v>597</v>
      </c>
      <c r="E248" s="751">
        <v>50113001</v>
      </c>
      <c r="F248" s="750" t="s">
        <v>662</v>
      </c>
      <c r="G248" s="749" t="s">
        <v>663</v>
      </c>
      <c r="H248" s="749">
        <v>184398</v>
      </c>
      <c r="I248" s="749">
        <v>84398</v>
      </c>
      <c r="J248" s="749" t="s">
        <v>1089</v>
      </c>
      <c r="K248" s="749" t="s">
        <v>1090</v>
      </c>
      <c r="L248" s="752">
        <v>411.93000000000029</v>
      </c>
      <c r="M248" s="752">
        <v>1</v>
      </c>
      <c r="N248" s="753">
        <v>411.93000000000029</v>
      </c>
    </row>
    <row r="249" spans="1:14" ht="14.4" customHeight="1" x14ac:dyDescent="0.3">
      <c r="A249" s="747" t="s">
        <v>577</v>
      </c>
      <c r="B249" s="748" t="s">
        <v>578</v>
      </c>
      <c r="C249" s="749" t="s">
        <v>596</v>
      </c>
      <c r="D249" s="750" t="s">
        <v>597</v>
      </c>
      <c r="E249" s="751">
        <v>50113001</v>
      </c>
      <c r="F249" s="750" t="s">
        <v>662</v>
      </c>
      <c r="G249" s="749" t="s">
        <v>663</v>
      </c>
      <c r="H249" s="749">
        <v>184400</v>
      </c>
      <c r="I249" s="749">
        <v>84400</v>
      </c>
      <c r="J249" s="749" t="s">
        <v>1091</v>
      </c>
      <c r="K249" s="749" t="s">
        <v>1092</v>
      </c>
      <c r="L249" s="752">
        <v>671.57999999999993</v>
      </c>
      <c r="M249" s="752">
        <v>1</v>
      </c>
      <c r="N249" s="753">
        <v>671.57999999999993</v>
      </c>
    </row>
    <row r="250" spans="1:14" ht="14.4" customHeight="1" x14ac:dyDescent="0.3">
      <c r="A250" s="747" t="s">
        <v>577</v>
      </c>
      <c r="B250" s="748" t="s">
        <v>578</v>
      </c>
      <c r="C250" s="749" t="s">
        <v>596</v>
      </c>
      <c r="D250" s="750" t="s">
        <v>597</v>
      </c>
      <c r="E250" s="751">
        <v>50113001</v>
      </c>
      <c r="F250" s="750" t="s">
        <v>662</v>
      </c>
      <c r="G250" s="749" t="s">
        <v>663</v>
      </c>
      <c r="H250" s="749">
        <v>184399</v>
      </c>
      <c r="I250" s="749">
        <v>84399</v>
      </c>
      <c r="J250" s="749" t="s">
        <v>1093</v>
      </c>
      <c r="K250" s="749" t="s">
        <v>1094</v>
      </c>
      <c r="L250" s="752">
        <v>320.29000000000002</v>
      </c>
      <c r="M250" s="752">
        <v>1</v>
      </c>
      <c r="N250" s="753">
        <v>320.29000000000002</v>
      </c>
    </row>
    <row r="251" spans="1:14" ht="14.4" customHeight="1" x14ac:dyDescent="0.3">
      <c r="A251" s="747" t="s">
        <v>577</v>
      </c>
      <c r="B251" s="748" t="s">
        <v>578</v>
      </c>
      <c r="C251" s="749" t="s">
        <v>596</v>
      </c>
      <c r="D251" s="750" t="s">
        <v>597</v>
      </c>
      <c r="E251" s="751">
        <v>50113001</v>
      </c>
      <c r="F251" s="750" t="s">
        <v>662</v>
      </c>
      <c r="G251" s="749" t="s">
        <v>670</v>
      </c>
      <c r="H251" s="749">
        <v>140362</v>
      </c>
      <c r="I251" s="749">
        <v>40362</v>
      </c>
      <c r="J251" s="749" t="s">
        <v>1095</v>
      </c>
      <c r="K251" s="749" t="s">
        <v>1096</v>
      </c>
      <c r="L251" s="752">
        <v>651.5</v>
      </c>
      <c r="M251" s="752">
        <v>5</v>
      </c>
      <c r="N251" s="753">
        <v>3257.5</v>
      </c>
    </row>
    <row r="252" spans="1:14" ht="14.4" customHeight="1" x14ac:dyDescent="0.3">
      <c r="A252" s="747" t="s">
        <v>577</v>
      </c>
      <c r="B252" s="748" t="s">
        <v>578</v>
      </c>
      <c r="C252" s="749" t="s">
        <v>596</v>
      </c>
      <c r="D252" s="750" t="s">
        <v>597</v>
      </c>
      <c r="E252" s="751">
        <v>50113001</v>
      </c>
      <c r="F252" s="750" t="s">
        <v>662</v>
      </c>
      <c r="G252" s="749" t="s">
        <v>663</v>
      </c>
      <c r="H252" s="749">
        <v>216900</v>
      </c>
      <c r="I252" s="749">
        <v>216900</v>
      </c>
      <c r="J252" s="749" t="s">
        <v>1097</v>
      </c>
      <c r="K252" s="749" t="s">
        <v>1098</v>
      </c>
      <c r="L252" s="752">
        <v>701.42209523809527</v>
      </c>
      <c r="M252" s="752">
        <v>630</v>
      </c>
      <c r="N252" s="753">
        <v>441895.92</v>
      </c>
    </row>
    <row r="253" spans="1:14" ht="14.4" customHeight="1" x14ac:dyDescent="0.3">
      <c r="A253" s="747" t="s">
        <v>577</v>
      </c>
      <c r="B253" s="748" t="s">
        <v>578</v>
      </c>
      <c r="C253" s="749" t="s">
        <v>596</v>
      </c>
      <c r="D253" s="750" t="s">
        <v>597</v>
      </c>
      <c r="E253" s="751">
        <v>50113001</v>
      </c>
      <c r="F253" s="750" t="s">
        <v>662</v>
      </c>
      <c r="G253" s="749" t="s">
        <v>663</v>
      </c>
      <c r="H253" s="749">
        <v>216963</v>
      </c>
      <c r="I253" s="749">
        <v>216963</v>
      </c>
      <c r="J253" s="749" t="s">
        <v>1099</v>
      </c>
      <c r="K253" s="749" t="s">
        <v>1100</v>
      </c>
      <c r="L253" s="752">
        <v>111.88999999999996</v>
      </c>
      <c r="M253" s="752">
        <v>2</v>
      </c>
      <c r="N253" s="753">
        <v>223.77999999999992</v>
      </c>
    </row>
    <row r="254" spans="1:14" ht="14.4" customHeight="1" x14ac:dyDescent="0.3">
      <c r="A254" s="747" t="s">
        <v>577</v>
      </c>
      <c r="B254" s="748" t="s">
        <v>578</v>
      </c>
      <c r="C254" s="749" t="s">
        <v>596</v>
      </c>
      <c r="D254" s="750" t="s">
        <v>597</v>
      </c>
      <c r="E254" s="751">
        <v>50113001</v>
      </c>
      <c r="F254" s="750" t="s">
        <v>662</v>
      </c>
      <c r="G254" s="749" t="s">
        <v>663</v>
      </c>
      <c r="H254" s="749">
        <v>988466</v>
      </c>
      <c r="I254" s="749">
        <v>192729</v>
      </c>
      <c r="J254" s="749" t="s">
        <v>1101</v>
      </c>
      <c r="K254" s="749" t="s">
        <v>1102</v>
      </c>
      <c r="L254" s="752">
        <v>54.100000000000016</v>
      </c>
      <c r="M254" s="752">
        <v>1</v>
      </c>
      <c r="N254" s="753">
        <v>54.100000000000016</v>
      </c>
    </row>
    <row r="255" spans="1:14" ht="14.4" customHeight="1" x14ac:dyDescent="0.3">
      <c r="A255" s="747" t="s">
        <v>577</v>
      </c>
      <c r="B255" s="748" t="s">
        <v>578</v>
      </c>
      <c r="C255" s="749" t="s">
        <v>596</v>
      </c>
      <c r="D255" s="750" t="s">
        <v>597</v>
      </c>
      <c r="E255" s="751">
        <v>50113001</v>
      </c>
      <c r="F255" s="750" t="s">
        <v>662</v>
      </c>
      <c r="G255" s="749" t="s">
        <v>670</v>
      </c>
      <c r="H255" s="749">
        <v>107981</v>
      </c>
      <c r="I255" s="749">
        <v>7981</v>
      </c>
      <c r="J255" s="749" t="s">
        <v>688</v>
      </c>
      <c r="K255" s="749" t="s">
        <v>689</v>
      </c>
      <c r="L255" s="752">
        <v>50.639999999999993</v>
      </c>
      <c r="M255" s="752">
        <v>76</v>
      </c>
      <c r="N255" s="753">
        <v>3848.6399999999994</v>
      </c>
    </row>
    <row r="256" spans="1:14" ht="14.4" customHeight="1" x14ac:dyDescent="0.3">
      <c r="A256" s="747" t="s">
        <v>577</v>
      </c>
      <c r="B256" s="748" t="s">
        <v>578</v>
      </c>
      <c r="C256" s="749" t="s">
        <v>596</v>
      </c>
      <c r="D256" s="750" t="s">
        <v>597</v>
      </c>
      <c r="E256" s="751">
        <v>50113001</v>
      </c>
      <c r="F256" s="750" t="s">
        <v>662</v>
      </c>
      <c r="G256" s="749" t="s">
        <v>670</v>
      </c>
      <c r="H256" s="749">
        <v>155823</v>
      </c>
      <c r="I256" s="749">
        <v>55823</v>
      </c>
      <c r="J256" s="749" t="s">
        <v>688</v>
      </c>
      <c r="K256" s="749" t="s">
        <v>1103</v>
      </c>
      <c r="L256" s="752">
        <v>33.47</v>
      </c>
      <c r="M256" s="752">
        <v>15</v>
      </c>
      <c r="N256" s="753">
        <v>502.05</v>
      </c>
    </row>
    <row r="257" spans="1:14" ht="14.4" customHeight="1" x14ac:dyDescent="0.3">
      <c r="A257" s="747" t="s">
        <v>577</v>
      </c>
      <c r="B257" s="748" t="s">
        <v>578</v>
      </c>
      <c r="C257" s="749" t="s">
        <v>596</v>
      </c>
      <c r="D257" s="750" t="s">
        <v>597</v>
      </c>
      <c r="E257" s="751">
        <v>50113001</v>
      </c>
      <c r="F257" s="750" t="s">
        <v>662</v>
      </c>
      <c r="G257" s="749" t="s">
        <v>670</v>
      </c>
      <c r="H257" s="749">
        <v>126786</v>
      </c>
      <c r="I257" s="749">
        <v>26786</v>
      </c>
      <c r="J257" s="749" t="s">
        <v>1104</v>
      </c>
      <c r="K257" s="749" t="s">
        <v>1105</v>
      </c>
      <c r="L257" s="752">
        <v>406.22789473684202</v>
      </c>
      <c r="M257" s="752">
        <v>95</v>
      </c>
      <c r="N257" s="753">
        <v>38591.649999999994</v>
      </c>
    </row>
    <row r="258" spans="1:14" ht="14.4" customHeight="1" x14ac:dyDescent="0.3">
      <c r="A258" s="747" t="s">
        <v>577</v>
      </c>
      <c r="B258" s="748" t="s">
        <v>578</v>
      </c>
      <c r="C258" s="749" t="s">
        <v>596</v>
      </c>
      <c r="D258" s="750" t="s">
        <v>597</v>
      </c>
      <c r="E258" s="751">
        <v>50113001</v>
      </c>
      <c r="F258" s="750" t="s">
        <v>662</v>
      </c>
      <c r="G258" s="749" t="s">
        <v>670</v>
      </c>
      <c r="H258" s="749">
        <v>29449</v>
      </c>
      <c r="I258" s="749">
        <v>29449</v>
      </c>
      <c r="J258" s="749" t="s">
        <v>1106</v>
      </c>
      <c r="K258" s="749" t="s">
        <v>1107</v>
      </c>
      <c r="L258" s="752">
        <v>0</v>
      </c>
      <c r="M258" s="752">
        <v>0</v>
      </c>
      <c r="N258" s="753">
        <v>0</v>
      </c>
    </row>
    <row r="259" spans="1:14" ht="14.4" customHeight="1" x14ac:dyDescent="0.3">
      <c r="A259" s="747" t="s">
        <v>577</v>
      </c>
      <c r="B259" s="748" t="s">
        <v>578</v>
      </c>
      <c r="C259" s="749" t="s">
        <v>596</v>
      </c>
      <c r="D259" s="750" t="s">
        <v>597</v>
      </c>
      <c r="E259" s="751">
        <v>50113001</v>
      </c>
      <c r="F259" s="750" t="s">
        <v>662</v>
      </c>
      <c r="G259" s="749" t="s">
        <v>663</v>
      </c>
      <c r="H259" s="749">
        <v>207696</v>
      </c>
      <c r="I259" s="749">
        <v>207696</v>
      </c>
      <c r="J259" s="749" t="s">
        <v>1108</v>
      </c>
      <c r="K259" s="749" t="s">
        <v>1109</v>
      </c>
      <c r="L259" s="752">
        <v>649.00000000000011</v>
      </c>
      <c r="M259" s="752">
        <v>1</v>
      </c>
      <c r="N259" s="753">
        <v>649.00000000000011</v>
      </c>
    </row>
    <row r="260" spans="1:14" ht="14.4" customHeight="1" x14ac:dyDescent="0.3">
      <c r="A260" s="747" t="s">
        <v>577</v>
      </c>
      <c r="B260" s="748" t="s">
        <v>578</v>
      </c>
      <c r="C260" s="749" t="s">
        <v>596</v>
      </c>
      <c r="D260" s="750" t="s">
        <v>597</v>
      </c>
      <c r="E260" s="751">
        <v>50113001</v>
      </c>
      <c r="F260" s="750" t="s">
        <v>662</v>
      </c>
      <c r="G260" s="749" t="s">
        <v>663</v>
      </c>
      <c r="H260" s="749">
        <v>102668</v>
      </c>
      <c r="I260" s="749">
        <v>2668</v>
      </c>
      <c r="J260" s="749" t="s">
        <v>1110</v>
      </c>
      <c r="K260" s="749" t="s">
        <v>1111</v>
      </c>
      <c r="L260" s="752">
        <v>33.469999999999985</v>
      </c>
      <c r="M260" s="752">
        <v>2</v>
      </c>
      <c r="N260" s="753">
        <v>66.939999999999969</v>
      </c>
    </row>
    <row r="261" spans="1:14" ht="14.4" customHeight="1" x14ac:dyDescent="0.3">
      <c r="A261" s="747" t="s">
        <v>577</v>
      </c>
      <c r="B261" s="748" t="s">
        <v>578</v>
      </c>
      <c r="C261" s="749" t="s">
        <v>596</v>
      </c>
      <c r="D261" s="750" t="s">
        <v>597</v>
      </c>
      <c r="E261" s="751">
        <v>50113001</v>
      </c>
      <c r="F261" s="750" t="s">
        <v>662</v>
      </c>
      <c r="G261" s="749" t="s">
        <v>663</v>
      </c>
      <c r="H261" s="749">
        <v>100876</v>
      </c>
      <c r="I261" s="749">
        <v>876</v>
      </c>
      <c r="J261" s="749" t="s">
        <v>1112</v>
      </c>
      <c r="K261" s="749" t="s">
        <v>1113</v>
      </c>
      <c r="L261" s="752">
        <v>69.618499999999983</v>
      </c>
      <c r="M261" s="752">
        <v>280</v>
      </c>
      <c r="N261" s="753">
        <v>19493.179999999997</v>
      </c>
    </row>
    <row r="262" spans="1:14" ht="14.4" customHeight="1" x14ac:dyDescent="0.3">
      <c r="A262" s="747" t="s">
        <v>577</v>
      </c>
      <c r="B262" s="748" t="s">
        <v>578</v>
      </c>
      <c r="C262" s="749" t="s">
        <v>596</v>
      </c>
      <c r="D262" s="750" t="s">
        <v>597</v>
      </c>
      <c r="E262" s="751">
        <v>50113001</v>
      </c>
      <c r="F262" s="750" t="s">
        <v>662</v>
      </c>
      <c r="G262" s="749" t="s">
        <v>663</v>
      </c>
      <c r="H262" s="749">
        <v>200863</v>
      </c>
      <c r="I262" s="749">
        <v>200863</v>
      </c>
      <c r="J262" s="749" t="s">
        <v>1112</v>
      </c>
      <c r="K262" s="749" t="s">
        <v>1114</v>
      </c>
      <c r="L262" s="752">
        <v>85.701249999999987</v>
      </c>
      <c r="M262" s="752">
        <v>80</v>
      </c>
      <c r="N262" s="753">
        <v>6856.0999999999985</v>
      </c>
    </row>
    <row r="263" spans="1:14" ht="14.4" customHeight="1" x14ac:dyDescent="0.3">
      <c r="A263" s="747" t="s">
        <v>577</v>
      </c>
      <c r="B263" s="748" t="s">
        <v>578</v>
      </c>
      <c r="C263" s="749" t="s">
        <v>596</v>
      </c>
      <c r="D263" s="750" t="s">
        <v>597</v>
      </c>
      <c r="E263" s="751">
        <v>50113001</v>
      </c>
      <c r="F263" s="750" t="s">
        <v>662</v>
      </c>
      <c r="G263" s="749" t="s">
        <v>663</v>
      </c>
      <c r="H263" s="749">
        <v>31254</v>
      </c>
      <c r="I263" s="749">
        <v>31254</v>
      </c>
      <c r="J263" s="749" t="s">
        <v>1115</v>
      </c>
      <c r="K263" s="749" t="s">
        <v>1116</v>
      </c>
      <c r="L263" s="752">
        <v>139.10000000000002</v>
      </c>
      <c r="M263" s="752">
        <v>1</v>
      </c>
      <c r="N263" s="753">
        <v>139.10000000000002</v>
      </c>
    </row>
    <row r="264" spans="1:14" ht="14.4" customHeight="1" x14ac:dyDescent="0.3">
      <c r="A264" s="747" t="s">
        <v>577</v>
      </c>
      <c r="B264" s="748" t="s">
        <v>578</v>
      </c>
      <c r="C264" s="749" t="s">
        <v>596</v>
      </c>
      <c r="D264" s="750" t="s">
        <v>597</v>
      </c>
      <c r="E264" s="751">
        <v>50113001</v>
      </c>
      <c r="F264" s="750" t="s">
        <v>662</v>
      </c>
      <c r="G264" s="749" t="s">
        <v>663</v>
      </c>
      <c r="H264" s="749">
        <v>218085</v>
      </c>
      <c r="I264" s="749">
        <v>218085</v>
      </c>
      <c r="J264" s="749" t="s">
        <v>1115</v>
      </c>
      <c r="K264" s="749" t="s">
        <v>1117</v>
      </c>
      <c r="L264" s="752">
        <v>122.49000000000002</v>
      </c>
      <c r="M264" s="752">
        <v>1</v>
      </c>
      <c r="N264" s="753">
        <v>122.49000000000002</v>
      </c>
    </row>
    <row r="265" spans="1:14" ht="14.4" customHeight="1" x14ac:dyDescent="0.3">
      <c r="A265" s="747" t="s">
        <v>577</v>
      </c>
      <c r="B265" s="748" t="s">
        <v>578</v>
      </c>
      <c r="C265" s="749" t="s">
        <v>596</v>
      </c>
      <c r="D265" s="750" t="s">
        <v>597</v>
      </c>
      <c r="E265" s="751">
        <v>50113001</v>
      </c>
      <c r="F265" s="750" t="s">
        <v>662</v>
      </c>
      <c r="G265" s="749" t="s">
        <v>663</v>
      </c>
      <c r="H265" s="749">
        <v>208323</v>
      </c>
      <c r="I265" s="749">
        <v>208323</v>
      </c>
      <c r="J265" s="749" t="s">
        <v>1118</v>
      </c>
      <c r="K265" s="749" t="s">
        <v>1119</v>
      </c>
      <c r="L265" s="752">
        <v>85.84</v>
      </c>
      <c r="M265" s="752">
        <v>1</v>
      </c>
      <c r="N265" s="753">
        <v>85.84</v>
      </c>
    </row>
    <row r="266" spans="1:14" ht="14.4" customHeight="1" x14ac:dyDescent="0.3">
      <c r="A266" s="747" t="s">
        <v>577</v>
      </c>
      <c r="B266" s="748" t="s">
        <v>578</v>
      </c>
      <c r="C266" s="749" t="s">
        <v>596</v>
      </c>
      <c r="D266" s="750" t="s">
        <v>597</v>
      </c>
      <c r="E266" s="751">
        <v>50113001</v>
      </c>
      <c r="F266" s="750" t="s">
        <v>662</v>
      </c>
      <c r="G266" s="749" t="s">
        <v>663</v>
      </c>
      <c r="H266" s="749">
        <v>101940</v>
      </c>
      <c r="I266" s="749">
        <v>1940</v>
      </c>
      <c r="J266" s="749" t="s">
        <v>1120</v>
      </c>
      <c r="K266" s="749" t="s">
        <v>1121</v>
      </c>
      <c r="L266" s="752">
        <v>34.850000000000016</v>
      </c>
      <c r="M266" s="752">
        <v>2</v>
      </c>
      <c r="N266" s="753">
        <v>69.700000000000031</v>
      </c>
    </row>
    <row r="267" spans="1:14" ht="14.4" customHeight="1" x14ac:dyDescent="0.3">
      <c r="A267" s="747" t="s">
        <v>577</v>
      </c>
      <c r="B267" s="748" t="s">
        <v>578</v>
      </c>
      <c r="C267" s="749" t="s">
        <v>596</v>
      </c>
      <c r="D267" s="750" t="s">
        <v>597</v>
      </c>
      <c r="E267" s="751">
        <v>50113001</v>
      </c>
      <c r="F267" s="750" t="s">
        <v>662</v>
      </c>
      <c r="G267" s="749" t="s">
        <v>670</v>
      </c>
      <c r="H267" s="749">
        <v>850729</v>
      </c>
      <c r="I267" s="749">
        <v>157875</v>
      </c>
      <c r="J267" s="749" t="s">
        <v>1122</v>
      </c>
      <c r="K267" s="749" t="s">
        <v>1123</v>
      </c>
      <c r="L267" s="752">
        <v>225.5</v>
      </c>
      <c r="M267" s="752">
        <v>40</v>
      </c>
      <c r="N267" s="753">
        <v>9020</v>
      </c>
    </row>
    <row r="268" spans="1:14" ht="14.4" customHeight="1" x14ac:dyDescent="0.3">
      <c r="A268" s="747" t="s">
        <v>577</v>
      </c>
      <c r="B268" s="748" t="s">
        <v>578</v>
      </c>
      <c r="C268" s="749" t="s">
        <v>596</v>
      </c>
      <c r="D268" s="750" t="s">
        <v>597</v>
      </c>
      <c r="E268" s="751">
        <v>50113001</v>
      </c>
      <c r="F268" s="750" t="s">
        <v>662</v>
      </c>
      <c r="G268" s="749" t="s">
        <v>663</v>
      </c>
      <c r="H268" s="749">
        <v>104343</v>
      </c>
      <c r="I268" s="749">
        <v>4343</v>
      </c>
      <c r="J268" s="749" t="s">
        <v>1124</v>
      </c>
      <c r="K268" s="749" t="s">
        <v>1125</v>
      </c>
      <c r="L268" s="752">
        <v>29.73</v>
      </c>
      <c r="M268" s="752">
        <v>5</v>
      </c>
      <c r="N268" s="753">
        <v>148.65</v>
      </c>
    </row>
    <row r="269" spans="1:14" ht="14.4" customHeight="1" x14ac:dyDescent="0.3">
      <c r="A269" s="747" t="s">
        <v>577</v>
      </c>
      <c r="B269" s="748" t="s">
        <v>578</v>
      </c>
      <c r="C269" s="749" t="s">
        <v>596</v>
      </c>
      <c r="D269" s="750" t="s">
        <v>597</v>
      </c>
      <c r="E269" s="751">
        <v>50113001</v>
      </c>
      <c r="F269" s="750" t="s">
        <v>662</v>
      </c>
      <c r="G269" s="749" t="s">
        <v>663</v>
      </c>
      <c r="H269" s="749">
        <v>849941</v>
      </c>
      <c r="I269" s="749">
        <v>162142</v>
      </c>
      <c r="J269" s="749" t="s">
        <v>1126</v>
      </c>
      <c r="K269" s="749" t="s">
        <v>1127</v>
      </c>
      <c r="L269" s="752">
        <v>29.709999999999997</v>
      </c>
      <c r="M269" s="752">
        <v>6</v>
      </c>
      <c r="N269" s="753">
        <v>178.26</v>
      </c>
    </row>
    <row r="270" spans="1:14" ht="14.4" customHeight="1" x14ac:dyDescent="0.3">
      <c r="A270" s="747" t="s">
        <v>577</v>
      </c>
      <c r="B270" s="748" t="s">
        <v>578</v>
      </c>
      <c r="C270" s="749" t="s">
        <v>596</v>
      </c>
      <c r="D270" s="750" t="s">
        <v>597</v>
      </c>
      <c r="E270" s="751">
        <v>50113001</v>
      </c>
      <c r="F270" s="750" t="s">
        <v>662</v>
      </c>
      <c r="G270" s="749" t="s">
        <v>663</v>
      </c>
      <c r="H270" s="749">
        <v>147085</v>
      </c>
      <c r="I270" s="749">
        <v>47085</v>
      </c>
      <c r="J270" s="749" t="s">
        <v>1128</v>
      </c>
      <c r="K270" s="749" t="s">
        <v>1129</v>
      </c>
      <c r="L270" s="752">
        <v>141.01</v>
      </c>
      <c r="M270" s="752">
        <v>1</v>
      </c>
      <c r="N270" s="753">
        <v>141.01</v>
      </c>
    </row>
    <row r="271" spans="1:14" ht="14.4" customHeight="1" x14ac:dyDescent="0.3">
      <c r="A271" s="747" t="s">
        <v>577</v>
      </c>
      <c r="B271" s="748" t="s">
        <v>578</v>
      </c>
      <c r="C271" s="749" t="s">
        <v>596</v>
      </c>
      <c r="D271" s="750" t="s">
        <v>597</v>
      </c>
      <c r="E271" s="751">
        <v>50113001</v>
      </c>
      <c r="F271" s="750" t="s">
        <v>662</v>
      </c>
      <c r="G271" s="749" t="s">
        <v>663</v>
      </c>
      <c r="H271" s="749">
        <v>173196</v>
      </c>
      <c r="I271" s="749">
        <v>173196</v>
      </c>
      <c r="J271" s="749" t="s">
        <v>1130</v>
      </c>
      <c r="K271" s="749" t="s">
        <v>1131</v>
      </c>
      <c r="L271" s="752">
        <v>102.94999999999993</v>
      </c>
      <c r="M271" s="752">
        <v>1</v>
      </c>
      <c r="N271" s="753">
        <v>102.94999999999993</v>
      </c>
    </row>
    <row r="272" spans="1:14" ht="14.4" customHeight="1" x14ac:dyDescent="0.3">
      <c r="A272" s="747" t="s">
        <v>577</v>
      </c>
      <c r="B272" s="748" t="s">
        <v>578</v>
      </c>
      <c r="C272" s="749" t="s">
        <v>596</v>
      </c>
      <c r="D272" s="750" t="s">
        <v>597</v>
      </c>
      <c r="E272" s="751">
        <v>50113001</v>
      </c>
      <c r="F272" s="750" t="s">
        <v>662</v>
      </c>
      <c r="G272" s="749" t="s">
        <v>663</v>
      </c>
      <c r="H272" s="749">
        <v>173197</v>
      </c>
      <c r="I272" s="749">
        <v>173197</v>
      </c>
      <c r="J272" s="749" t="s">
        <v>1130</v>
      </c>
      <c r="K272" s="749" t="s">
        <v>1132</v>
      </c>
      <c r="L272" s="752">
        <v>102.94999999999999</v>
      </c>
      <c r="M272" s="752">
        <v>2</v>
      </c>
      <c r="N272" s="753">
        <v>205.89999999999998</v>
      </c>
    </row>
    <row r="273" spans="1:14" ht="14.4" customHeight="1" x14ac:dyDescent="0.3">
      <c r="A273" s="747" t="s">
        <v>577</v>
      </c>
      <c r="B273" s="748" t="s">
        <v>578</v>
      </c>
      <c r="C273" s="749" t="s">
        <v>596</v>
      </c>
      <c r="D273" s="750" t="s">
        <v>597</v>
      </c>
      <c r="E273" s="751">
        <v>50113001</v>
      </c>
      <c r="F273" s="750" t="s">
        <v>662</v>
      </c>
      <c r="G273" s="749" t="s">
        <v>663</v>
      </c>
      <c r="H273" s="749">
        <v>166646</v>
      </c>
      <c r="I273" s="749">
        <v>66646</v>
      </c>
      <c r="J273" s="749" t="s">
        <v>1133</v>
      </c>
      <c r="K273" s="749" t="s">
        <v>1134</v>
      </c>
      <c r="L273" s="752">
        <v>56.1</v>
      </c>
      <c r="M273" s="752">
        <v>1</v>
      </c>
      <c r="N273" s="753">
        <v>56.1</v>
      </c>
    </row>
    <row r="274" spans="1:14" ht="14.4" customHeight="1" x14ac:dyDescent="0.3">
      <c r="A274" s="747" t="s">
        <v>577</v>
      </c>
      <c r="B274" s="748" t="s">
        <v>578</v>
      </c>
      <c r="C274" s="749" t="s">
        <v>596</v>
      </c>
      <c r="D274" s="750" t="s">
        <v>597</v>
      </c>
      <c r="E274" s="751">
        <v>50113001</v>
      </c>
      <c r="F274" s="750" t="s">
        <v>662</v>
      </c>
      <c r="G274" s="749" t="s">
        <v>670</v>
      </c>
      <c r="H274" s="749">
        <v>130073</v>
      </c>
      <c r="I274" s="749">
        <v>30073</v>
      </c>
      <c r="J274" s="749" t="s">
        <v>1135</v>
      </c>
      <c r="K274" s="749" t="s">
        <v>1136</v>
      </c>
      <c r="L274" s="752">
        <v>159.36000000000004</v>
      </c>
      <c r="M274" s="752">
        <v>2</v>
      </c>
      <c r="N274" s="753">
        <v>318.72000000000008</v>
      </c>
    </row>
    <row r="275" spans="1:14" ht="14.4" customHeight="1" x14ac:dyDescent="0.3">
      <c r="A275" s="747" t="s">
        <v>577</v>
      </c>
      <c r="B275" s="748" t="s">
        <v>578</v>
      </c>
      <c r="C275" s="749" t="s">
        <v>596</v>
      </c>
      <c r="D275" s="750" t="s">
        <v>597</v>
      </c>
      <c r="E275" s="751">
        <v>50113001</v>
      </c>
      <c r="F275" s="750" t="s">
        <v>662</v>
      </c>
      <c r="G275" s="749" t="s">
        <v>663</v>
      </c>
      <c r="H275" s="749">
        <v>131345</v>
      </c>
      <c r="I275" s="749">
        <v>31345</v>
      </c>
      <c r="J275" s="749" t="s">
        <v>1137</v>
      </c>
      <c r="K275" s="749" t="s">
        <v>1138</v>
      </c>
      <c r="L275" s="752">
        <v>3341.88</v>
      </c>
      <c r="M275" s="752">
        <v>1</v>
      </c>
      <c r="N275" s="753">
        <v>3341.88</v>
      </c>
    </row>
    <row r="276" spans="1:14" ht="14.4" customHeight="1" x14ac:dyDescent="0.3">
      <c r="A276" s="747" t="s">
        <v>577</v>
      </c>
      <c r="B276" s="748" t="s">
        <v>578</v>
      </c>
      <c r="C276" s="749" t="s">
        <v>596</v>
      </c>
      <c r="D276" s="750" t="s">
        <v>597</v>
      </c>
      <c r="E276" s="751">
        <v>50113001</v>
      </c>
      <c r="F276" s="750" t="s">
        <v>662</v>
      </c>
      <c r="G276" s="749" t="s">
        <v>663</v>
      </c>
      <c r="H276" s="749">
        <v>111671</v>
      </c>
      <c r="I276" s="749">
        <v>11671</v>
      </c>
      <c r="J276" s="749" t="s">
        <v>1139</v>
      </c>
      <c r="K276" s="749" t="s">
        <v>932</v>
      </c>
      <c r="L276" s="752">
        <v>209</v>
      </c>
      <c r="M276" s="752">
        <v>82</v>
      </c>
      <c r="N276" s="753">
        <v>17138</v>
      </c>
    </row>
    <row r="277" spans="1:14" ht="14.4" customHeight="1" x14ac:dyDescent="0.3">
      <c r="A277" s="747" t="s">
        <v>577</v>
      </c>
      <c r="B277" s="748" t="s">
        <v>578</v>
      </c>
      <c r="C277" s="749" t="s">
        <v>596</v>
      </c>
      <c r="D277" s="750" t="s">
        <v>597</v>
      </c>
      <c r="E277" s="751">
        <v>50113001</v>
      </c>
      <c r="F277" s="750" t="s">
        <v>662</v>
      </c>
      <c r="G277" s="749" t="s">
        <v>670</v>
      </c>
      <c r="H277" s="749">
        <v>849430</v>
      </c>
      <c r="I277" s="749">
        <v>124091</v>
      </c>
      <c r="J277" s="749" t="s">
        <v>1140</v>
      </c>
      <c r="K277" s="749" t="s">
        <v>1141</v>
      </c>
      <c r="L277" s="752">
        <v>387.13</v>
      </c>
      <c r="M277" s="752">
        <v>1</v>
      </c>
      <c r="N277" s="753">
        <v>387.13</v>
      </c>
    </row>
    <row r="278" spans="1:14" ht="14.4" customHeight="1" x14ac:dyDescent="0.3">
      <c r="A278" s="747" t="s">
        <v>577</v>
      </c>
      <c r="B278" s="748" t="s">
        <v>578</v>
      </c>
      <c r="C278" s="749" t="s">
        <v>596</v>
      </c>
      <c r="D278" s="750" t="s">
        <v>597</v>
      </c>
      <c r="E278" s="751">
        <v>50113001</v>
      </c>
      <c r="F278" s="750" t="s">
        <v>662</v>
      </c>
      <c r="G278" s="749" t="s">
        <v>670</v>
      </c>
      <c r="H278" s="749">
        <v>846340</v>
      </c>
      <c r="I278" s="749">
        <v>122690</v>
      </c>
      <c r="J278" s="749" t="s">
        <v>1142</v>
      </c>
      <c r="K278" s="749" t="s">
        <v>1143</v>
      </c>
      <c r="L278" s="752">
        <v>277.66000000000008</v>
      </c>
      <c r="M278" s="752">
        <v>1</v>
      </c>
      <c r="N278" s="753">
        <v>277.66000000000008</v>
      </c>
    </row>
    <row r="279" spans="1:14" ht="14.4" customHeight="1" x14ac:dyDescent="0.3">
      <c r="A279" s="747" t="s">
        <v>577</v>
      </c>
      <c r="B279" s="748" t="s">
        <v>578</v>
      </c>
      <c r="C279" s="749" t="s">
        <v>596</v>
      </c>
      <c r="D279" s="750" t="s">
        <v>597</v>
      </c>
      <c r="E279" s="751">
        <v>50113001</v>
      </c>
      <c r="F279" s="750" t="s">
        <v>662</v>
      </c>
      <c r="G279" s="749" t="s">
        <v>579</v>
      </c>
      <c r="H279" s="749">
        <v>118167</v>
      </c>
      <c r="I279" s="749">
        <v>18167</v>
      </c>
      <c r="J279" s="749" t="s">
        <v>1144</v>
      </c>
      <c r="K279" s="749" t="s">
        <v>1145</v>
      </c>
      <c r="L279" s="752">
        <v>231.12</v>
      </c>
      <c r="M279" s="752">
        <v>4</v>
      </c>
      <c r="N279" s="753">
        <v>924.48</v>
      </c>
    </row>
    <row r="280" spans="1:14" ht="14.4" customHeight="1" x14ac:dyDescent="0.3">
      <c r="A280" s="747" t="s">
        <v>577</v>
      </c>
      <c r="B280" s="748" t="s">
        <v>578</v>
      </c>
      <c r="C280" s="749" t="s">
        <v>596</v>
      </c>
      <c r="D280" s="750" t="s">
        <v>597</v>
      </c>
      <c r="E280" s="751">
        <v>50113001</v>
      </c>
      <c r="F280" s="750" t="s">
        <v>662</v>
      </c>
      <c r="G280" s="749" t="s">
        <v>579</v>
      </c>
      <c r="H280" s="749">
        <v>118172</v>
      </c>
      <c r="I280" s="749">
        <v>18172</v>
      </c>
      <c r="J280" s="749" t="s">
        <v>1144</v>
      </c>
      <c r="K280" s="749" t="s">
        <v>1146</v>
      </c>
      <c r="L280" s="752">
        <v>817.73999999999978</v>
      </c>
      <c r="M280" s="752">
        <v>5</v>
      </c>
      <c r="N280" s="753">
        <v>4088.6999999999989</v>
      </c>
    </row>
    <row r="281" spans="1:14" ht="14.4" customHeight="1" x14ac:dyDescent="0.3">
      <c r="A281" s="747" t="s">
        <v>577</v>
      </c>
      <c r="B281" s="748" t="s">
        <v>578</v>
      </c>
      <c r="C281" s="749" t="s">
        <v>596</v>
      </c>
      <c r="D281" s="750" t="s">
        <v>597</v>
      </c>
      <c r="E281" s="751">
        <v>50113001</v>
      </c>
      <c r="F281" s="750" t="s">
        <v>662</v>
      </c>
      <c r="G281" s="749" t="s">
        <v>579</v>
      </c>
      <c r="H281" s="749">
        <v>118175</v>
      </c>
      <c r="I281" s="749">
        <v>18175</v>
      </c>
      <c r="J281" s="749" t="s">
        <v>1144</v>
      </c>
      <c r="K281" s="749" t="s">
        <v>1147</v>
      </c>
      <c r="L281" s="752">
        <v>851.4</v>
      </c>
      <c r="M281" s="752">
        <v>121</v>
      </c>
      <c r="N281" s="753">
        <v>103019.4</v>
      </c>
    </row>
    <row r="282" spans="1:14" ht="14.4" customHeight="1" x14ac:dyDescent="0.3">
      <c r="A282" s="747" t="s">
        <v>577</v>
      </c>
      <c r="B282" s="748" t="s">
        <v>578</v>
      </c>
      <c r="C282" s="749" t="s">
        <v>596</v>
      </c>
      <c r="D282" s="750" t="s">
        <v>597</v>
      </c>
      <c r="E282" s="751">
        <v>50113001</v>
      </c>
      <c r="F282" s="750" t="s">
        <v>662</v>
      </c>
      <c r="G282" s="749" t="s">
        <v>663</v>
      </c>
      <c r="H282" s="749">
        <v>849310</v>
      </c>
      <c r="I282" s="749">
        <v>126689</v>
      </c>
      <c r="J282" s="749" t="s">
        <v>1148</v>
      </c>
      <c r="K282" s="749" t="s">
        <v>1149</v>
      </c>
      <c r="L282" s="752">
        <v>218.9</v>
      </c>
      <c r="M282" s="752">
        <v>2</v>
      </c>
      <c r="N282" s="753">
        <v>437.8</v>
      </c>
    </row>
    <row r="283" spans="1:14" ht="14.4" customHeight="1" x14ac:dyDescent="0.3">
      <c r="A283" s="747" t="s">
        <v>577</v>
      </c>
      <c r="B283" s="748" t="s">
        <v>578</v>
      </c>
      <c r="C283" s="749" t="s">
        <v>596</v>
      </c>
      <c r="D283" s="750" t="s">
        <v>597</v>
      </c>
      <c r="E283" s="751">
        <v>50113001</v>
      </c>
      <c r="F283" s="750" t="s">
        <v>662</v>
      </c>
      <c r="G283" s="749" t="s">
        <v>663</v>
      </c>
      <c r="H283" s="749">
        <v>191731</v>
      </c>
      <c r="I283" s="749">
        <v>91731</v>
      </c>
      <c r="J283" s="749" t="s">
        <v>1150</v>
      </c>
      <c r="K283" s="749" t="s">
        <v>1151</v>
      </c>
      <c r="L283" s="752">
        <v>3891.5000000000014</v>
      </c>
      <c r="M283" s="752">
        <v>3</v>
      </c>
      <c r="N283" s="753">
        <v>11674.500000000004</v>
      </c>
    </row>
    <row r="284" spans="1:14" ht="14.4" customHeight="1" x14ac:dyDescent="0.3">
      <c r="A284" s="747" t="s">
        <v>577</v>
      </c>
      <c r="B284" s="748" t="s">
        <v>578</v>
      </c>
      <c r="C284" s="749" t="s">
        <v>596</v>
      </c>
      <c r="D284" s="750" t="s">
        <v>597</v>
      </c>
      <c r="E284" s="751">
        <v>50113001</v>
      </c>
      <c r="F284" s="750" t="s">
        <v>662</v>
      </c>
      <c r="G284" s="749" t="s">
        <v>663</v>
      </c>
      <c r="H284" s="749">
        <v>113373</v>
      </c>
      <c r="I284" s="749">
        <v>154858</v>
      </c>
      <c r="J284" s="749" t="s">
        <v>1152</v>
      </c>
      <c r="K284" s="749" t="s">
        <v>1153</v>
      </c>
      <c r="L284" s="752">
        <v>257.90000000000003</v>
      </c>
      <c r="M284" s="752">
        <v>1</v>
      </c>
      <c r="N284" s="753">
        <v>257.90000000000003</v>
      </c>
    </row>
    <row r="285" spans="1:14" ht="14.4" customHeight="1" x14ac:dyDescent="0.3">
      <c r="A285" s="747" t="s">
        <v>577</v>
      </c>
      <c r="B285" s="748" t="s">
        <v>578</v>
      </c>
      <c r="C285" s="749" t="s">
        <v>596</v>
      </c>
      <c r="D285" s="750" t="s">
        <v>597</v>
      </c>
      <c r="E285" s="751">
        <v>50113001</v>
      </c>
      <c r="F285" s="750" t="s">
        <v>662</v>
      </c>
      <c r="G285" s="749" t="s">
        <v>663</v>
      </c>
      <c r="H285" s="749">
        <v>113033</v>
      </c>
      <c r="I285" s="749">
        <v>13033</v>
      </c>
      <c r="J285" s="749" t="s">
        <v>1154</v>
      </c>
      <c r="K285" s="749" t="s">
        <v>1155</v>
      </c>
      <c r="L285" s="752">
        <v>430.18999999999994</v>
      </c>
      <c r="M285" s="752">
        <v>2</v>
      </c>
      <c r="N285" s="753">
        <v>860.37999999999988</v>
      </c>
    </row>
    <row r="286" spans="1:14" ht="14.4" customHeight="1" x14ac:dyDescent="0.3">
      <c r="A286" s="747" t="s">
        <v>577</v>
      </c>
      <c r="B286" s="748" t="s">
        <v>578</v>
      </c>
      <c r="C286" s="749" t="s">
        <v>596</v>
      </c>
      <c r="D286" s="750" t="s">
        <v>597</v>
      </c>
      <c r="E286" s="751">
        <v>50113001</v>
      </c>
      <c r="F286" s="750" t="s">
        <v>662</v>
      </c>
      <c r="G286" s="749" t="s">
        <v>663</v>
      </c>
      <c r="H286" s="749">
        <v>100584</v>
      </c>
      <c r="I286" s="749">
        <v>584</v>
      </c>
      <c r="J286" s="749" t="s">
        <v>1156</v>
      </c>
      <c r="K286" s="749" t="s">
        <v>1157</v>
      </c>
      <c r="L286" s="752">
        <v>73.938571428571436</v>
      </c>
      <c r="M286" s="752">
        <v>14</v>
      </c>
      <c r="N286" s="753">
        <v>1035.1400000000001</v>
      </c>
    </row>
    <row r="287" spans="1:14" ht="14.4" customHeight="1" x14ac:dyDescent="0.3">
      <c r="A287" s="747" t="s">
        <v>577</v>
      </c>
      <c r="B287" s="748" t="s">
        <v>578</v>
      </c>
      <c r="C287" s="749" t="s">
        <v>596</v>
      </c>
      <c r="D287" s="750" t="s">
        <v>597</v>
      </c>
      <c r="E287" s="751">
        <v>50113001</v>
      </c>
      <c r="F287" s="750" t="s">
        <v>662</v>
      </c>
      <c r="G287" s="749" t="s">
        <v>663</v>
      </c>
      <c r="H287" s="749">
        <v>845758</v>
      </c>
      <c r="I287" s="749">
        <v>280</v>
      </c>
      <c r="J287" s="749" t="s">
        <v>1158</v>
      </c>
      <c r="K287" s="749" t="s">
        <v>1159</v>
      </c>
      <c r="L287" s="752">
        <v>34.090000000000011</v>
      </c>
      <c r="M287" s="752">
        <v>2</v>
      </c>
      <c r="N287" s="753">
        <v>68.180000000000021</v>
      </c>
    </row>
    <row r="288" spans="1:14" ht="14.4" customHeight="1" x14ac:dyDescent="0.3">
      <c r="A288" s="747" t="s">
        <v>577</v>
      </c>
      <c r="B288" s="748" t="s">
        <v>578</v>
      </c>
      <c r="C288" s="749" t="s">
        <v>596</v>
      </c>
      <c r="D288" s="750" t="s">
        <v>597</v>
      </c>
      <c r="E288" s="751">
        <v>50113001</v>
      </c>
      <c r="F288" s="750" t="s">
        <v>662</v>
      </c>
      <c r="G288" s="749" t="s">
        <v>670</v>
      </c>
      <c r="H288" s="749">
        <v>130652</v>
      </c>
      <c r="I288" s="749">
        <v>30652</v>
      </c>
      <c r="J288" s="749" t="s">
        <v>1160</v>
      </c>
      <c r="K288" s="749" t="s">
        <v>1161</v>
      </c>
      <c r="L288" s="752">
        <v>103.77</v>
      </c>
      <c r="M288" s="752">
        <v>1</v>
      </c>
      <c r="N288" s="753">
        <v>103.77</v>
      </c>
    </row>
    <row r="289" spans="1:14" ht="14.4" customHeight="1" x14ac:dyDescent="0.3">
      <c r="A289" s="747" t="s">
        <v>577</v>
      </c>
      <c r="B289" s="748" t="s">
        <v>578</v>
      </c>
      <c r="C289" s="749" t="s">
        <v>596</v>
      </c>
      <c r="D289" s="750" t="s">
        <v>597</v>
      </c>
      <c r="E289" s="751">
        <v>50113001</v>
      </c>
      <c r="F289" s="750" t="s">
        <v>662</v>
      </c>
      <c r="G289" s="749" t="s">
        <v>663</v>
      </c>
      <c r="H289" s="749">
        <v>204356</v>
      </c>
      <c r="I289" s="749">
        <v>204356</v>
      </c>
      <c r="J289" s="749" t="s">
        <v>1162</v>
      </c>
      <c r="K289" s="749" t="s">
        <v>1075</v>
      </c>
      <c r="L289" s="752">
        <v>1133</v>
      </c>
      <c r="M289" s="752">
        <v>120</v>
      </c>
      <c r="N289" s="753">
        <v>135960</v>
      </c>
    </row>
    <row r="290" spans="1:14" ht="14.4" customHeight="1" x14ac:dyDescent="0.3">
      <c r="A290" s="747" t="s">
        <v>577</v>
      </c>
      <c r="B290" s="748" t="s">
        <v>578</v>
      </c>
      <c r="C290" s="749" t="s">
        <v>596</v>
      </c>
      <c r="D290" s="750" t="s">
        <v>597</v>
      </c>
      <c r="E290" s="751">
        <v>50113001</v>
      </c>
      <c r="F290" s="750" t="s">
        <v>662</v>
      </c>
      <c r="G290" s="749" t="s">
        <v>663</v>
      </c>
      <c r="H290" s="749">
        <v>144357</v>
      </c>
      <c r="I290" s="749">
        <v>44357</v>
      </c>
      <c r="J290" s="749" t="s">
        <v>1163</v>
      </c>
      <c r="K290" s="749" t="s">
        <v>1164</v>
      </c>
      <c r="L290" s="752">
        <v>3569.2799999999997</v>
      </c>
      <c r="M290" s="752">
        <v>7</v>
      </c>
      <c r="N290" s="753">
        <v>24984.959999999999</v>
      </c>
    </row>
    <row r="291" spans="1:14" ht="14.4" customHeight="1" x14ac:dyDescent="0.3">
      <c r="A291" s="747" t="s">
        <v>577</v>
      </c>
      <c r="B291" s="748" t="s">
        <v>578</v>
      </c>
      <c r="C291" s="749" t="s">
        <v>596</v>
      </c>
      <c r="D291" s="750" t="s">
        <v>597</v>
      </c>
      <c r="E291" s="751">
        <v>50113001</v>
      </c>
      <c r="F291" s="750" t="s">
        <v>662</v>
      </c>
      <c r="G291" s="749" t="s">
        <v>670</v>
      </c>
      <c r="H291" s="749">
        <v>183132</v>
      </c>
      <c r="I291" s="749">
        <v>183132</v>
      </c>
      <c r="J291" s="749" t="s">
        <v>1165</v>
      </c>
      <c r="K291" s="749" t="s">
        <v>1166</v>
      </c>
      <c r="L291" s="752">
        <v>3319.82</v>
      </c>
      <c r="M291" s="752">
        <v>1</v>
      </c>
      <c r="N291" s="753">
        <v>3319.82</v>
      </c>
    </row>
    <row r="292" spans="1:14" ht="14.4" customHeight="1" x14ac:dyDescent="0.3">
      <c r="A292" s="747" t="s">
        <v>577</v>
      </c>
      <c r="B292" s="748" t="s">
        <v>578</v>
      </c>
      <c r="C292" s="749" t="s">
        <v>596</v>
      </c>
      <c r="D292" s="750" t="s">
        <v>597</v>
      </c>
      <c r="E292" s="751">
        <v>50113001</v>
      </c>
      <c r="F292" s="750" t="s">
        <v>662</v>
      </c>
      <c r="G292" s="749" t="s">
        <v>663</v>
      </c>
      <c r="H292" s="749">
        <v>118305</v>
      </c>
      <c r="I292" s="749">
        <v>18305</v>
      </c>
      <c r="J292" s="749" t="s">
        <v>1167</v>
      </c>
      <c r="K292" s="749" t="s">
        <v>1168</v>
      </c>
      <c r="L292" s="752">
        <v>242.00000000000003</v>
      </c>
      <c r="M292" s="752">
        <v>3</v>
      </c>
      <c r="N292" s="753">
        <v>726.00000000000011</v>
      </c>
    </row>
    <row r="293" spans="1:14" ht="14.4" customHeight="1" x14ac:dyDescent="0.3">
      <c r="A293" s="747" t="s">
        <v>577</v>
      </c>
      <c r="B293" s="748" t="s">
        <v>578</v>
      </c>
      <c r="C293" s="749" t="s">
        <v>596</v>
      </c>
      <c r="D293" s="750" t="s">
        <v>597</v>
      </c>
      <c r="E293" s="751">
        <v>50113001</v>
      </c>
      <c r="F293" s="750" t="s">
        <v>662</v>
      </c>
      <c r="G293" s="749" t="s">
        <v>663</v>
      </c>
      <c r="H293" s="749">
        <v>13440</v>
      </c>
      <c r="I293" s="749">
        <v>13440</v>
      </c>
      <c r="J293" s="749" t="s">
        <v>1169</v>
      </c>
      <c r="K293" s="749" t="s">
        <v>931</v>
      </c>
      <c r="L293" s="752">
        <v>396.00001304332704</v>
      </c>
      <c r="M293" s="752">
        <v>12.8</v>
      </c>
      <c r="N293" s="753">
        <v>5068.8001669545865</v>
      </c>
    </row>
    <row r="294" spans="1:14" ht="14.4" customHeight="1" x14ac:dyDescent="0.3">
      <c r="A294" s="747" t="s">
        <v>577</v>
      </c>
      <c r="B294" s="748" t="s">
        <v>578</v>
      </c>
      <c r="C294" s="749" t="s">
        <v>596</v>
      </c>
      <c r="D294" s="750" t="s">
        <v>597</v>
      </c>
      <c r="E294" s="751">
        <v>50113001</v>
      </c>
      <c r="F294" s="750" t="s">
        <v>662</v>
      </c>
      <c r="G294" s="749" t="s">
        <v>579</v>
      </c>
      <c r="H294" s="749">
        <v>114709</v>
      </c>
      <c r="I294" s="749">
        <v>14709</v>
      </c>
      <c r="J294" s="749" t="s">
        <v>1170</v>
      </c>
      <c r="K294" s="749" t="s">
        <v>1171</v>
      </c>
      <c r="L294" s="752">
        <v>72.697500000000019</v>
      </c>
      <c r="M294" s="752">
        <v>4</v>
      </c>
      <c r="N294" s="753">
        <v>290.79000000000008</v>
      </c>
    </row>
    <row r="295" spans="1:14" ht="14.4" customHeight="1" x14ac:dyDescent="0.3">
      <c r="A295" s="747" t="s">
        <v>577</v>
      </c>
      <c r="B295" s="748" t="s">
        <v>578</v>
      </c>
      <c r="C295" s="749" t="s">
        <v>596</v>
      </c>
      <c r="D295" s="750" t="s">
        <v>597</v>
      </c>
      <c r="E295" s="751">
        <v>50113001</v>
      </c>
      <c r="F295" s="750" t="s">
        <v>662</v>
      </c>
      <c r="G295" s="749" t="s">
        <v>663</v>
      </c>
      <c r="H295" s="749">
        <v>114989</v>
      </c>
      <c r="I295" s="749">
        <v>14989</v>
      </c>
      <c r="J295" s="749" t="s">
        <v>1172</v>
      </c>
      <c r="K295" s="749" t="s">
        <v>1173</v>
      </c>
      <c r="L295" s="752">
        <v>86.413478260869553</v>
      </c>
      <c r="M295" s="752">
        <v>23</v>
      </c>
      <c r="N295" s="753">
        <v>1987.5099999999998</v>
      </c>
    </row>
    <row r="296" spans="1:14" ht="14.4" customHeight="1" x14ac:dyDescent="0.3">
      <c r="A296" s="747" t="s">
        <v>577</v>
      </c>
      <c r="B296" s="748" t="s">
        <v>578</v>
      </c>
      <c r="C296" s="749" t="s">
        <v>596</v>
      </c>
      <c r="D296" s="750" t="s">
        <v>597</v>
      </c>
      <c r="E296" s="751">
        <v>50113001</v>
      </c>
      <c r="F296" s="750" t="s">
        <v>662</v>
      </c>
      <c r="G296" s="749" t="s">
        <v>663</v>
      </c>
      <c r="H296" s="749">
        <v>114938</v>
      </c>
      <c r="I296" s="749">
        <v>14938</v>
      </c>
      <c r="J296" s="749" t="s">
        <v>1174</v>
      </c>
      <c r="K296" s="749" t="s">
        <v>1175</v>
      </c>
      <c r="L296" s="752">
        <v>94.86</v>
      </c>
      <c r="M296" s="752">
        <v>1</v>
      </c>
      <c r="N296" s="753">
        <v>94.86</v>
      </c>
    </row>
    <row r="297" spans="1:14" ht="14.4" customHeight="1" x14ac:dyDescent="0.3">
      <c r="A297" s="747" t="s">
        <v>577</v>
      </c>
      <c r="B297" s="748" t="s">
        <v>578</v>
      </c>
      <c r="C297" s="749" t="s">
        <v>596</v>
      </c>
      <c r="D297" s="750" t="s">
        <v>597</v>
      </c>
      <c r="E297" s="751">
        <v>50113001</v>
      </c>
      <c r="F297" s="750" t="s">
        <v>662</v>
      </c>
      <c r="G297" s="749" t="s">
        <v>663</v>
      </c>
      <c r="H297" s="749">
        <v>122629</v>
      </c>
      <c r="I297" s="749">
        <v>122629</v>
      </c>
      <c r="J297" s="749" t="s">
        <v>1176</v>
      </c>
      <c r="K297" s="749" t="s">
        <v>1177</v>
      </c>
      <c r="L297" s="752">
        <v>75.45320002742838</v>
      </c>
      <c r="M297" s="752">
        <v>25</v>
      </c>
      <c r="N297" s="753">
        <v>1886.3300006857094</v>
      </c>
    </row>
    <row r="298" spans="1:14" ht="14.4" customHeight="1" x14ac:dyDescent="0.3">
      <c r="A298" s="747" t="s">
        <v>577</v>
      </c>
      <c r="B298" s="748" t="s">
        <v>578</v>
      </c>
      <c r="C298" s="749" t="s">
        <v>596</v>
      </c>
      <c r="D298" s="750" t="s">
        <v>597</v>
      </c>
      <c r="E298" s="751">
        <v>50113001</v>
      </c>
      <c r="F298" s="750" t="s">
        <v>662</v>
      </c>
      <c r="G298" s="749" t="s">
        <v>663</v>
      </c>
      <c r="H298" s="749">
        <v>115640</v>
      </c>
      <c r="I298" s="749">
        <v>15640</v>
      </c>
      <c r="J298" s="749" t="s">
        <v>1178</v>
      </c>
      <c r="K298" s="749" t="s">
        <v>1179</v>
      </c>
      <c r="L298" s="752">
        <v>265.47000000000008</v>
      </c>
      <c r="M298" s="752">
        <v>1</v>
      </c>
      <c r="N298" s="753">
        <v>265.47000000000008</v>
      </c>
    </row>
    <row r="299" spans="1:14" ht="14.4" customHeight="1" x14ac:dyDescent="0.3">
      <c r="A299" s="747" t="s">
        <v>577</v>
      </c>
      <c r="B299" s="748" t="s">
        <v>578</v>
      </c>
      <c r="C299" s="749" t="s">
        <v>596</v>
      </c>
      <c r="D299" s="750" t="s">
        <v>597</v>
      </c>
      <c r="E299" s="751">
        <v>50113001</v>
      </c>
      <c r="F299" s="750" t="s">
        <v>662</v>
      </c>
      <c r="G299" s="749" t="s">
        <v>663</v>
      </c>
      <c r="H299" s="749">
        <v>115641</v>
      </c>
      <c r="I299" s="749">
        <v>15641</v>
      </c>
      <c r="J299" s="749" t="s">
        <v>1180</v>
      </c>
      <c r="K299" s="749" t="s">
        <v>1181</v>
      </c>
      <c r="L299" s="752">
        <v>588.29999999999995</v>
      </c>
      <c r="M299" s="752">
        <v>1</v>
      </c>
      <c r="N299" s="753">
        <v>588.29999999999995</v>
      </c>
    </row>
    <row r="300" spans="1:14" ht="14.4" customHeight="1" x14ac:dyDescent="0.3">
      <c r="A300" s="747" t="s">
        <v>577</v>
      </c>
      <c r="B300" s="748" t="s">
        <v>578</v>
      </c>
      <c r="C300" s="749" t="s">
        <v>596</v>
      </c>
      <c r="D300" s="750" t="s">
        <v>597</v>
      </c>
      <c r="E300" s="751">
        <v>50113001</v>
      </c>
      <c r="F300" s="750" t="s">
        <v>662</v>
      </c>
      <c r="G300" s="749" t="s">
        <v>670</v>
      </c>
      <c r="H300" s="749">
        <v>115245</v>
      </c>
      <c r="I300" s="749">
        <v>15245</v>
      </c>
      <c r="J300" s="749" t="s">
        <v>1182</v>
      </c>
      <c r="K300" s="749" t="s">
        <v>1183</v>
      </c>
      <c r="L300" s="752">
        <v>1375</v>
      </c>
      <c r="M300" s="752">
        <v>8</v>
      </c>
      <c r="N300" s="753">
        <v>11000</v>
      </c>
    </row>
    <row r="301" spans="1:14" ht="14.4" customHeight="1" x14ac:dyDescent="0.3">
      <c r="A301" s="747" t="s">
        <v>577</v>
      </c>
      <c r="B301" s="748" t="s">
        <v>578</v>
      </c>
      <c r="C301" s="749" t="s">
        <v>596</v>
      </c>
      <c r="D301" s="750" t="s">
        <v>597</v>
      </c>
      <c r="E301" s="751">
        <v>50113001</v>
      </c>
      <c r="F301" s="750" t="s">
        <v>662</v>
      </c>
      <c r="G301" s="749" t="s">
        <v>663</v>
      </c>
      <c r="H301" s="749">
        <v>172564</v>
      </c>
      <c r="I301" s="749">
        <v>72564</v>
      </c>
      <c r="J301" s="749" t="s">
        <v>1184</v>
      </c>
      <c r="K301" s="749" t="s">
        <v>1185</v>
      </c>
      <c r="L301" s="752">
        <v>475.49866666666674</v>
      </c>
      <c r="M301" s="752">
        <v>15</v>
      </c>
      <c r="N301" s="753">
        <v>7132.4800000000014</v>
      </c>
    </row>
    <row r="302" spans="1:14" ht="14.4" customHeight="1" x14ac:dyDescent="0.3">
      <c r="A302" s="747" t="s">
        <v>577</v>
      </c>
      <c r="B302" s="748" t="s">
        <v>578</v>
      </c>
      <c r="C302" s="749" t="s">
        <v>596</v>
      </c>
      <c r="D302" s="750" t="s">
        <v>597</v>
      </c>
      <c r="E302" s="751">
        <v>50113001</v>
      </c>
      <c r="F302" s="750" t="s">
        <v>662</v>
      </c>
      <c r="G302" s="749" t="s">
        <v>670</v>
      </c>
      <c r="H302" s="749">
        <v>144127</v>
      </c>
      <c r="I302" s="749">
        <v>144127</v>
      </c>
      <c r="J302" s="749" t="s">
        <v>1186</v>
      </c>
      <c r="K302" s="749" t="s">
        <v>1187</v>
      </c>
      <c r="L302" s="752">
        <v>115.60999999999997</v>
      </c>
      <c r="M302" s="752">
        <v>1</v>
      </c>
      <c r="N302" s="753">
        <v>115.60999999999997</v>
      </c>
    </row>
    <row r="303" spans="1:14" ht="14.4" customHeight="1" x14ac:dyDescent="0.3">
      <c r="A303" s="747" t="s">
        <v>577</v>
      </c>
      <c r="B303" s="748" t="s">
        <v>578</v>
      </c>
      <c r="C303" s="749" t="s">
        <v>596</v>
      </c>
      <c r="D303" s="750" t="s">
        <v>597</v>
      </c>
      <c r="E303" s="751">
        <v>50113001</v>
      </c>
      <c r="F303" s="750" t="s">
        <v>662</v>
      </c>
      <c r="G303" s="749" t="s">
        <v>663</v>
      </c>
      <c r="H303" s="749">
        <v>208204</v>
      </c>
      <c r="I303" s="749">
        <v>208204</v>
      </c>
      <c r="J303" s="749" t="s">
        <v>1188</v>
      </c>
      <c r="K303" s="749" t="s">
        <v>1189</v>
      </c>
      <c r="L303" s="752">
        <v>48.979999999999968</v>
      </c>
      <c r="M303" s="752">
        <v>2</v>
      </c>
      <c r="N303" s="753">
        <v>97.959999999999937</v>
      </c>
    </row>
    <row r="304" spans="1:14" ht="14.4" customHeight="1" x14ac:dyDescent="0.3">
      <c r="A304" s="747" t="s">
        <v>577</v>
      </c>
      <c r="B304" s="748" t="s">
        <v>578</v>
      </c>
      <c r="C304" s="749" t="s">
        <v>596</v>
      </c>
      <c r="D304" s="750" t="s">
        <v>597</v>
      </c>
      <c r="E304" s="751">
        <v>50113001</v>
      </c>
      <c r="F304" s="750" t="s">
        <v>662</v>
      </c>
      <c r="G304" s="749" t="s">
        <v>663</v>
      </c>
      <c r="H304" s="749">
        <v>116052</v>
      </c>
      <c r="I304" s="749">
        <v>16052</v>
      </c>
      <c r="J304" s="749" t="s">
        <v>1190</v>
      </c>
      <c r="K304" s="749" t="s">
        <v>1191</v>
      </c>
      <c r="L304" s="752">
        <v>87.370000000000019</v>
      </c>
      <c r="M304" s="752">
        <v>1</v>
      </c>
      <c r="N304" s="753">
        <v>87.370000000000019</v>
      </c>
    </row>
    <row r="305" spans="1:14" ht="14.4" customHeight="1" x14ac:dyDescent="0.3">
      <c r="A305" s="747" t="s">
        <v>577</v>
      </c>
      <c r="B305" s="748" t="s">
        <v>578</v>
      </c>
      <c r="C305" s="749" t="s">
        <v>596</v>
      </c>
      <c r="D305" s="750" t="s">
        <v>597</v>
      </c>
      <c r="E305" s="751">
        <v>50113001</v>
      </c>
      <c r="F305" s="750" t="s">
        <v>662</v>
      </c>
      <c r="G305" s="749" t="s">
        <v>663</v>
      </c>
      <c r="H305" s="749">
        <v>159941</v>
      </c>
      <c r="I305" s="749">
        <v>59941</v>
      </c>
      <c r="J305" s="749" t="s">
        <v>1192</v>
      </c>
      <c r="K305" s="749" t="s">
        <v>1193</v>
      </c>
      <c r="L305" s="752">
        <v>231.93000000000009</v>
      </c>
      <c r="M305" s="752">
        <v>4</v>
      </c>
      <c r="N305" s="753">
        <v>927.72000000000037</v>
      </c>
    </row>
    <row r="306" spans="1:14" ht="14.4" customHeight="1" x14ac:dyDescent="0.3">
      <c r="A306" s="747" t="s">
        <v>577</v>
      </c>
      <c r="B306" s="748" t="s">
        <v>578</v>
      </c>
      <c r="C306" s="749" t="s">
        <v>596</v>
      </c>
      <c r="D306" s="750" t="s">
        <v>597</v>
      </c>
      <c r="E306" s="751">
        <v>50113001</v>
      </c>
      <c r="F306" s="750" t="s">
        <v>662</v>
      </c>
      <c r="G306" s="749" t="s">
        <v>670</v>
      </c>
      <c r="H306" s="749">
        <v>109709</v>
      </c>
      <c r="I306" s="749">
        <v>9709</v>
      </c>
      <c r="J306" s="749" t="s">
        <v>692</v>
      </c>
      <c r="K306" s="749" t="s">
        <v>693</v>
      </c>
      <c r="L306" s="752">
        <v>85.997888888888895</v>
      </c>
      <c r="M306" s="752">
        <v>270</v>
      </c>
      <c r="N306" s="753">
        <v>23219.43</v>
      </c>
    </row>
    <row r="307" spans="1:14" ht="14.4" customHeight="1" x14ac:dyDescent="0.3">
      <c r="A307" s="747" t="s">
        <v>577</v>
      </c>
      <c r="B307" s="748" t="s">
        <v>578</v>
      </c>
      <c r="C307" s="749" t="s">
        <v>596</v>
      </c>
      <c r="D307" s="750" t="s">
        <v>597</v>
      </c>
      <c r="E307" s="751">
        <v>50113001</v>
      </c>
      <c r="F307" s="750" t="s">
        <v>662</v>
      </c>
      <c r="G307" s="749" t="s">
        <v>670</v>
      </c>
      <c r="H307" s="749">
        <v>109710</v>
      </c>
      <c r="I307" s="749">
        <v>9710</v>
      </c>
      <c r="J307" s="749" t="s">
        <v>692</v>
      </c>
      <c r="K307" s="749" t="s">
        <v>1194</v>
      </c>
      <c r="L307" s="752">
        <v>67.349999999999994</v>
      </c>
      <c r="M307" s="752">
        <v>13</v>
      </c>
      <c r="N307" s="753">
        <v>875.55</v>
      </c>
    </row>
    <row r="308" spans="1:14" ht="14.4" customHeight="1" x14ac:dyDescent="0.3">
      <c r="A308" s="747" t="s">
        <v>577</v>
      </c>
      <c r="B308" s="748" t="s">
        <v>578</v>
      </c>
      <c r="C308" s="749" t="s">
        <v>596</v>
      </c>
      <c r="D308" s="750" t="s">
        <v>597</v>
      </c>
      <c r="E308" s="751">
        <v>50113001</v>
      </c>
      <c r="F308" s="750" t="s">
        <v>662</v>
      </c>
      <c r="G308" s="749" t="s">
        <v>670</v>
      </c>
      <c r="H308" s="749">
        <v>109711</v>
      </c>
      <c r="I308" s="749">
        <v>9711</v>
      </c>
      <c r="J308" s="749" t="s">
        <v>692</v>
      </c>
      <c r="K308" s="749" t="s">
        <v>1195</v>
      </c>
      <c r="L308" s="752">
        <v>170.49799999999999</v>
      </c>
      <c r="M308" s="752">
        <v>10</v>
      </c>
      <c r="N308" s="753">
        <v>1704.98</v>
      </c>
    </row>
    <row r="309" spans="1:14" ht="14.4" customHeight="1" x14ac:dyDescent="0.3">
      <c r="A309" s="747" t="s">
        <v>577</v>
      </c>
      <c r="B309" s="748" t="s">
        <v>578</v>
      </c>
      <c r="C309" s="749" t="s">
        <v>596</v>
      </c>
      <c r="D309" s="750" t="s">
        <v>597</v>
      </c>
      <c r="E309" s="751">
        <v>50113001</v>
      </c>
      <c r="F309" s="750" t="s">
        <v>662</v>
      </c>
      <c r="G309" s="749" t="s">
        <v>670</v>
      </c>
      <c r="H309" s="749">
        <v>109712</v>
      </c>
      <c r="I309" s="749">
        <v>9712</v>
      </c>
      <c r="J309" s="749" t="s">
        <v>692</v>
      </c>
      <c r="K309" s="749" t="s">
        <v>1196</v>
      </c>
      <c r="L309" s="752">
        <v>259.89999999999998</v>
      </c>
      <c r="M309" s="752">
        <v>3</v>
      </c>
      <c r="N309" s="753">
        <v>779.69999999999993</v>
      </c>
    </row>
    <row r="310" spans="1:14" ht="14.4" customHeight="1" x14ac:dyDescent="0.3">
      <c r="A310" s="747" t="s">
        <v>577</v>
      </c>
      <c r="B310" s="748" t="s">
        <v>578</v>
      </c>
      <c r="C310" s="749" t="s">
        <v>596</v>
      </c>
      <c r="D310" s="750" t="s">
        <v>597</v>
      </c>
      <c r="E310" s="751">
        <v>50113001</v>
      </c>
      <c r="F310" s="750" t="s">
        <v>662</v>
      </c>
      <c r="G310" s="749" t="s">
        <v>670</v>
      </c>
      <c r="H310" s="749">
        <v>194882</v>
      </c>
      <c r="I310" s="749">
        <v>94882</v>
      </c>
      <c r="J310" s="749" t="s">
        <v>692</v>
      </c>
      <c r="K310" s="749" t="s">
        <v>1197</v>
      </c>
      <c r="L310" s="752">
        <v>142.64000000000004</v>
      </c>
      <c r="M310" s="752">
        <v>6</v>
      </c>
      <c r="N310" s="753">
        <v>855.84000000000026</v>
      </c>
    </row>
    <row r="311" spans="1:14" ht="14.4" customHeight="1" x14ac:dyDescent="0.3">
      <c r="A311" s="747" t="s">
        <v>577</v>
      </c>
      <c r="B311" s="748" t="s">
        <v>578</v>
      </c>
      <c r="C311" s="749" t="s">
        <v>596</v>
      </c>
      <c r="D311" s="750" t="s">
        <v>597</v>
      </c>
      <c r="E311" s="751">
        <v>50113001</v>
      </c>
      <c r="F311" s="750" t="s">
        <v>662</v>
      </c>
      <c r="G311" s="749" t="s">
        <v>663</v>
      </c>
      <c r="H311" s="749">
        <v>117163</v>
      </c>
      <c r="I311" s="749">
        <v>17163</v>
      </c>
      <c r="J311" s="749" t="s">
        <v>1198</v>
      </c>
      <c r="K311" s="749" t="s">
        <v>1199</v>
      </c>
      <c r="L311" s="752">
        <v>180.60999999999999</v>
      </c>
      <c r="M311" s="752">
        <v>1</v>
      </c>
      <c r="N311" s="753">
        <v>180.60999999999999</v>
      </c>
    </row>
    <row r="312" spans="1:14" ht="14.4" customHeight="1" x14ac:dyDescent="0.3">
      <c r="A312" s="747" t="s">
        <v>577</v>
      </c>
      <c r="B312" s="748" t="s">
        <v>578</v>
      </c>
      <c r="C312" s="749" t="s">
        <v>596</v>
      </c>
      <c r="D312" s="750" t="s">
        <v>597</v>
      </c>
      <c r="E312" s="751">
        <v>50113001</v>
      </c>
      <c r="F312" s="750" t="s">
        <v>662</v>
      </c>
      <c r="G312" s="749" t="s">
        <v>663</v>
      </c>
      <c r="H312" s="749">
        <v>842351</v>
      </c>
      <c r="I312" s="749">
        <v>3929</v>
      </c>
      <c r="J312" s="749" t="s">
        <v>1200</v>
      </c>
      <c r="K312" s="749" t="s">
        <v>579</v>
      </c>
      <c r="L312" s="752">
        <v>76.230000000000018</v>
      </c>
      <c r="M312" s="752">
        <v>30</v>
      </c>
      <c r="N312" s="753">
        <v>2286.9000000000005</v>
      </c>
    </row>
    <row r="313" spans="1:14" ht="14.4" customHeight="1" x14ac:dyDescent="0.3">
      <c r="A313" s="747" t="s">
        <v>577</v>
      </c>
      <c r="B313" s="748" t="s">
        <v>578</v>
      </c>
      <c r="C313" s="749" t="s">
        <v>596</v>
      </c>
      <c r="D313" s="750" t="s">
        <v>597</v>
      </c>
      <c r="E313" s="751">
        <v>50113001</v>
      </c>
      <c r="F313" s="750" t="s">
        <v>662</v>
      </c>
      <c r="G313" s="749" t="s">
        <v>663</v>
      </c>
      <c r="H313" s="749">
        <v>202822</v>
      </c>
      <c r="I313" s="749">
        <v>202822</v>
      </c>
      <c r="J313" s="749" t="s">
        <v>1201</v>
      </c>
      <c r="K313" s="749" t="s">
        <v>1202</v>
      </c>
      <c r="L313" s="752">
        <v>109.41999999999997</v>
      </c>
      <c r="M313" s="752">
        <v>1</v>
      </c>
      <c r="N313" s="753">
        <v>109.41999999999997</v>
      </c>
    </row>
    <row r="314" spans="1:14" ht="14.4" customHeight="1" x14ac:dyDescent="0.3">
      <c r="A314" s="747" t="s">
        <v>577</v>
      </c>
      <c r="B314" s="748" t="s">
        <v>578</v>
      </c>
      <c r="C314" s="749" t="s">
        <v>596</v>
      </c>
      <c r="D314" s="750" t="s">
        <v>597</v>
      </c>
      <c r="E314" s="751">
        <v>50113001</v>
      </c>
      <c r="F314" s="750" t="s">
        <v>662</v>
      </c>
      <c r="G314" s="749" t="s">
        <v>670</v>
      </c>
      <c r="H314" s="749">
        <v>130779</v>
      </c>
      <c r="I314" s="749">
        <v>30779</v>
      </c>
      <c r="J314" s="749" t="s">
        <v>1203</v>
      </c>
      <c r="K314" s="749" t="s">
        <v>1204</v>
      </c>
      <c r="L314" s="752">
        <v>147.76</v>
      </c>
      <c r="M314" s="752">
        <v>6</v>
      </c>
      <c r="N314" s="753">
        <v>886.56</v>
      </c>
    </row>
    <row r="315" spans="1:14" ht="14.4" customHeight="1" x14ac:dyDescent="0.3">
      <c r="A315" s="747" t="s">
        <v>577</v>
      </c>
      <c r="B315" s="748" t="s">
        <v>578</v>
      </c>
      <c r="C315" s="749" t="s">
        <v>596</v>
      </c>
      <c r="D315" s="750" t="s">
        <v>597</v>
      </c>
      <c r="E315" s="751">
        <v>50113001</v>
      </c>
      <c r="F315" s="750" t="s">
        <v>662</v>
      </c>
      <c r="G315" s="749" t="s">
        <v>670</v>
      </c>
      <c r="H315" s="749">
        <v>121088</v>
      </c>
      <c r="I315" s="749">
        <v>21088</v>
      </c>
      <c r="J315" s="749" t="s">
        <v>1205</v>
      </c>
      <c r="K315" s="749" t="s">
        <v>1206</v>
      </c>
      <c r="L315" s="752">
        <v>685.40000000000009</v>
      </c>
      <c r="M315" s="752">
        <v>380</v>
      </c>
      <c r="N315" s="753">
        <v>260452.00000000003</v>
      </c>
    </row>
    <row r="316" spans="1:14" ht="14.4" customHeight="1" x14ac:dyDescent="0.3">
      <c r="A316" s="747" t="s">
        <v>577</v>
      </c>
      <c r="B316" s="748" t="s">
        <v>578</v>
      </c>
      <c r="C316" s="749" t="s">
        <v>596</v>
      </c>
      <c r="D316" s="750" t="s">
        <v>597</v>
      </c>
      <c r="E316" s="751">
        <v>50113001</v>
      </c>
      <c r="F316" s="750" t="s">
        <v>662</v>
      </c>
      <c r="G316" s="749" t="s">
        <v>663</v>
      </c>
      <c r="H316" s="749">
        <v>988179</v>
      </c>
      <c r="I316" s="749">
        <v>0</v>
      </c>
      <c r="J316" s="749" t="s">
        <v>1207</v>
      </c>
      <c r="K316" s="749" t="s">
        <v>579</v>
      </c>
      <c r="L316" s="752">
        <v>87.310000000000016</v>
      </c>
      <c r="M316" s="752">
        <v>2</v>
      </c>
      <c r="N316" s="753">
        <v>174.62000000000003</v>
      </c>
    </row>
    <row r="317" spans="1:14" ht="14.4" customHeight="1" x14ac:dyDescent="0.3">
      <c r="A317" s="747" t="s">
        <v>577</v>
      </c>
      <c r="B317" s="748" t="s">
        <v>578</v>
      </c>
      <c r="C317" s="749" t="s">
        <v>596</v>
      </c>
      <c r="D317" s="750" t="s">
        <v>597</v>
      </c>
      <c r="E317" s="751">
        <v>50113001</v>
      </c>
      <c r="F317" s="750" t="s">
        <v>662</v>
      </c>
      <c r="G317" s="749" t="s">
        <v>663</v>
      </c>
      <c r="H317" s="749">
        <v>103688</v>
      </c>
      <c r="I317" s="749">
        <v>3688</v>
      </c>
      <c r="J317" s="749" t="s">
        <v>1208</v>
      </c>
      <c r="K317" s="749" t="s">
        <v>1209</v>
      </c>
      <c r="L317" s="752">
        <v>44.389999999999993</v>
      </c>
      <c r="M317" s="752">
        <v>5</v>
      </c>
      <c r="N317" s="753">
        <v>221.94999999999996</v>
      </c>
    </row>
    <row r="318" spans="1:14" ht="14.4" customHeight="1" x14ac:dyDescent="0.3">
      <c r="A318" s="747" t="s">
        <v>577</v>
      </c>
      <c r="B318" s="748" t="s">
        <v>578</v>
      </c>
      <c r="C318" s="749" t="s">
        <v>596</v>
      </c>
      <c r="D318" s="750" t="s">
        <v>597</v>
      </c>
      <c r="E318" s="751">
        <v>50113001</v>
      </c>
      <c r="F318" s="750" t="s">
        <v>662</v>
      </c>
      <c r="G318" s="749" t="s">
        <v>663</v>
      </c>
      <c r="H318" s="749">
        <v>216573</v>
      </c>
      <c r="I318" s="749">
        <v>216573</v>
      </c>
      <c r="J318" s="749" t="s">
        <v>1210</v>
      </c>
      <c r="K318" s="749" t="s">
        <v>1211</v>
      </c>
      <c r="L318" s="752">
        <v>61.780000000000008</v>
      </c>
      <c r="M318" s="752">
        <v>10</v>
      </c>
      <c r="N318" s="753">
        <v>617.80000000000007</v>
      </c>
    </row>
    <row r="319" spans="1:14" ht="14.4" customHeight="1" x14ac:dyDescent="0.3">
      <c r="A319" s="747" t="s">
        <v>577</v>
      </c>
      <c r="B319" s="748" t="s">
        <v>578</v>
      </c>
      <c r="C319" s="749" t="s">
        <v>596</v>
      </c>
      <c r="D319" s="750" t="s">
        <v>597</v>
      </c>
      <c r="E319" s="751">
        <v>50113001</v>
      </c>
      <c r="F319" s="750" t="s">
        <v>662</v>
      </c>
      <c r="G319" s="749" t="s">
        <v>663</v>
      </c>
      <c r="H319" s="749">
        <v>100610</v>
      </c>
      <c r="I319" s="749">
        <v>610</v>
      </c>
      <c r="J319" s="749" t="s">
        <v>1212</v>
      </c>
      <c r="K319" s="749" t="s">
        <v>1213</v>
      </c>
      <c r="L319" s="752">
        <v>72.512962962962959</v>
      </c>
      <c r="M319" s="752">
        <v>135</v>
      </c>
      <c r="N319" s="753">
        <v>9789.25</v>
      </c>
    </row>
    <row r="320" spans="1:14" ht="14.4" customHeight="1" x14ac:dyDescent="0.3">
      <c r="A320" s="747" t="s">
        <v>577</v>
      </c>
      <c r="B320" s="748" t="s">
        <v>578</v>
      </c>
      <c r="C320" s="749" t="s">
        <v>596</v>
      </c>
      <c r="D320" s="750" t="s">
        <v>597</v>
      </c>
      <c r="E320" s="751">
        <v>50113001</v>
      </c>
      <c r="F320" s="750" t="s">
        <v>662</v>
      </c>
      <c r="G320" s="749" t="s">
        <v>663</v>
      </c>
      <c r="H320" s="749">
        <v>100612</v>
      </c>
      <c r="I320" s="749">
        <v>612</v>
      </c>
      <c r="J320" s="749" t="s">
        <v>1214</v>
      </c>
      <c r="K320" s="749" t="s">
        <v>756</v>
      </c>
      <c r="L320" s="752">
        <v>67.227777777777774</v>
      </c>
      <c r="M320" s="752">
        <v>90</v>
      </c>
      <c r="N320" s="753">
        <v>6050.5</v>
      </c>
    </row>
    <row r="321" spans="1:14" ht="14.4" customHeight="1" x14ac:dyDescent="0.3">
      <c r="A321" s="747" t="s">
        <v>577</v>
      </c>
      <c r="B321" s="748" t="s">
        <v>578</v>
      </c>
      <c r="C321" s="749" t="s">
        <v>596</v>
      </c>
      <c r="D321" s="750" t="s">
        <v>597</v>
      </c>
      <c r="E321" s="751">
        <v>50113001</v>
      </c>
      <c r="F321" s="750" t="s">
        <v>662</v>
      </c>
      <c r="G321" s="749" t="s">
        <v>663</v>
      </c>
      <c r="H321" s="749">
        <v>127698</v>
      </c>
      <c r="I321" s="749">
        <v>27698</v>
      </c>
      <c r="J321" s="749" t="s">
        <v>1215</v>
      </c>
      <c r="K321" s="749" t="s">
        <v>1216</v>
      </c>
      <c r="L321" s="752">
        <v>399.96</v>
      </c>
      <c r="M321" s="752">
        <v>16</v>
      </c>
      <c r="N321" s="753">
        <v>6399.36</v>
      </c>
    </row>
    <row r="322" spans="1:14" ht="14.4" customHeight="1" x14ac:dyDescent="0.3">
      <c r="A322" s="747" t="s">
        <v>577</v>
      </c>
      <c r="B322" s="748" t="s">
        <v>578</v>
      </c>
      <c r="C322" s="749" t="s">
        <v>596</v>
      </c>
      <c r="D322" s="750" t="s">
        <v>597</v>
      </c>
      <c r="E322" s="751">
        <v>50113001</v>
      </c>
      <c r="F322" s="750" t="s">
        <v>662</v>
      </c>
      <c r="G322" s="749" t="s">
        <v>663</v>
      </c>
      <c r="H322" s="749">
        <v>395294</v>
      </c>
      <c r="I322" s="749">
        <v>180306</v>
      </c>
      <c r="J322" s="749" t="s">
        <v>1217</v>
      </c>
      <c r="K322" s="749" t="s">
        <v>1218</v>
      </c>
      <c r="L322" s="752">
        <v>175.82041666666657</v>
      </c>
      <c r="M322" s="752">
        <v>120</v>
      </c>
      <c r="N322" s="753">
        <v>21098.44999999999</v>
      </c>
    </row>
    <row r="323" spans="1:14" ht="14.4" customHeight="1" x14ac:dyDescent="0.3">
      <c r="A323" s="747" t="s">
        <v>577</v>
      </c>
      <c r="B323" s="748" t="s">
        <v>578</v>
      </c>
      <c r="C323" s="749" t="s">
        <v>596</v>
      </c>
      <c r="D323" s="750" t="s">
        <v>597</v>
      </c>
      <c r="E323" s="751">
        <v>50113001</v>
      </c>
      <c r="F323" s="750" t="s">
        <v>662</v>
      </c>
      <c r="G323" s="749" t="s">
        <v>663</v>
      </c>
      <c r="H323" s="749">
        <v>131391</v>
      </c>
      <c r="I323" s="749">
        <v>131391</v>
      </c>
      <c r="J323" s="749" t="s">
        <v>1219</v>
      </c>
      <c r="K323" s="749" t="s">
        <v>1220</v>
      </c>
      <c r="L323" s="752">
        <v>0</v>
      </c>
      <c r="M323" s="752">
        <v>0</v>
      </c>
      <c r="N323" s="753">
        <v>0</v>
      </c>
    </row>
    <row r="324" spans="1:14" ht="14.4" customHeight="1" x14ac:dyDescent="0.3">
      <c r="A324" s="747" t="s">
        <v>577</v>
      </c>
      <c r="B324" s="748" t="s">
        <v>578</v>
      </c>
      <c r="C324" s="749" t="s">
        <v>596</v>
      </c>
      <c r="D324" s="750" t="s">
        <v>597</v>
      </c>
      <c r="E324" s="751">
        <v>50113001</v>
      </c>
      <c r="F324" s="750" t="s">
        <v>662</v>
      </c>
      <c r="G324" s="749" t="s">
        <v>663</v>
      </c>
      <c r="H324" s="749">
        <v>846846</v>
      </c>
      <c r="I324" s="749">
        <v>0</v>
      </c>
      <c r="J324" s="749" t="s">
        <v>1221</v>
      </c>
      <c r="K324" s="749" t="s">
        <v>579</v>
      </c>
      <c r="L324" s="752">
        <v>37.079999999999991</v>
      </c>
      <c r="M324" s="752">
        <v>1</v>
      </c>
      <c r="N324" s="753">
        <v>37.079999999999991</v>
      </c>
    </row>
    <row r="325" spans="1:14" ht="14.4" customHeight="1" x14ac:dyDescent="0.3">
      <c r="A325" s="747" t="s">
        <v>577</v>
      </c>
      <c r="B325" s="748" t="s">
        <v>578</v>
      </c>
      <c r="C325" s="749" t="s">
        <v>596</v>
      </c>
      <c r="D325" s="750" t="s">
        <v>597</v>
      </c>
      <c r="E325" s="751">
        <v>50113001</v>
      </c>
      <c r="F325" s="750" t="s">
        <v>662</v>
      </c>
      <c r="G325" s="749" t="s">
        <v>663</v>
      </c>
      <c r="H325" s="749">
        <v>990345</v>
      </c>
      <c r="I325" s="749">
        <v>0</v>
      </c>
      <c r="J325" s="749" t="s">
        <v>1222</v>
      </c>
      <c r="K325" s="749" t="s">
        <v>579</v>
      </c>
      <c r="L325" s="752">
        <v>63.390000000000008</v>
      </c>
      <c r="M325" s="752">
        <v>3</v>
      </c>
      <c r="N325" s="753">
        <v>190.17000000000002</v>
      </c>
    </row>
    <row r="326" spans="1:14" ht="14.4" customHeight="1" x14ac:dyDescent="0.3">
      <c r="A326" s="747" t="s">
        <v>577</v>
      </c>
      <c r="B326" s="748" t="s">
        <v>578</v>
      </c>
      <c r="C326" s="749" t="s">
        <v>596</v>
      </c>
      <c r="D326" s="750" t="s">
        <v>597</v>
      </c>
      <c r="E326" s="751">
        <v>50113001</v>
      </c>
      <c r="F326" s="750" t="s">
        <v>662</v>
      </c>
      <c r="G326" s="749" t="s">
        <v>663</v>
      </c>
      <c r="H326" s="749">
        <v>100616</v>
      </c>
      <c r="I326" s="749">
        <v>616</v>
      </c>
      <c r="J326" s="749" t="s">
        <v>1223</v>
      </c>
      <c r="K326" s="749" t="s">
        <v>1224</v>
      </c>
      <c r="L326" s="752">
        <v>94.824166666666656</v>
      </c>
      <c r="M326" s="752">
        <v>24</v>
      </c>
      <c r="N326" s="753">
        <v>2275.7799999999997</v>
      </c>
    </row>
    <row r="327" spans="1:14" ht="14.4" customHeight="1" x14ac:dyDescent="0.3">
      <c r="A327" s="747" t="s">
        <v>577</v>
      </c>
      <c r="B327" s="748" t="s">
        <v>578</v>
      </c>
      <c r="C327" s="749" t="s">
        <v>596</v>
      </c>
      <c r="D327" s="750" t="s">
        <v>597</v>
      </c>
      <c r="E327" s="751">
        <v>50113001</v>
      </c>
      <c r="F327" s="750" t="s">
        <v>662</v>
      </c>
      <c r="G327" s="749" t="s">
        <v>663</v>
      </c>
      <c r="H327" s="749">
        <v>175025</v>
      </c>
      <c r="I327" s="749">
        <v>75025</v>
      </c>
      <c r="J327" s="749" t="s">
        <v>1223</v>
      </c>
      <c r="K327" s="749" t="s">
        <v>1225</v>
      </c>
      <c r="L327" s="752">
        <v>40.950000000000003</v>
      </c>
      <c r="M327" s="752">
        <v>4</v>
      </c>
      <c r="N327" s="753">
        <v>163.80000000000001</v>
      </c>
    </row>
    <row r="328" spans="1:14" ht="14.4" customHeight="1" x14ac:dyDescent="0.3">
      <c r="A328" s="747" t="s">
        <v>577</v>
      </c>
      <c r="B328" s="748" t="s">
        <v>578</v>
      </c>
      <c r="C328" s="749" t="s">
        <v>596</v>
      </c>
      <c r="D328" s="750" t="s">
        <v>597</v>
      </c>
      <c r="E328" s="751">
        <v>50113001</v>
      </c>
      <c r="F328" s="750" t="s">
        <v>662</v>
      </c>
      <c r="G328" s="749" t="s">
        <v>663</v>
      </c>
      <c r="H328" s="749">
        <v>152225</v>
      </c>
      <c r="I328" s="749">
        <v>52225</v>
      </c>
      <c r="J328" s="749" t="s">
        <v>1226</v>
      </c>
      <c r="K328" s="749" t="s">
        <v>1227</v>
      </c>
      <c r="L328" s="752">
        <v>608.62000000000012</v>
      </c>
      <c r="M328" s="752">
        <v>2</v>
      </c>
      <c r="N328" s="753">
        <v>1217.2400000000002</v>
      </c>
    </row>
    <row r="329" spans="1:14" ht="14.4" customHeight="1" x14ac:dyDescent="0.3">
      <c r="A329" s="747" t="s">
        <v>577</v>
      </c>
      <c r="B329" s="748" t="s">
        <v>578</v>
      </c>
      <c r="C329" s="749" t="s">
        <v>596</v>
      </c>
      <c r="D329" s="750" t="s">
        <v>597</v>
      </c>
      <c r="E329" s="751">
        <v>50113001</v>
      </c>
      <c r="F329" s="750" t="s">
        <v>662</v>
      </c>
      <c r="G329" s="749" t="s">
        <v>670</v>
      </c>
      <c r="H329" s="749">
        <v>216674</v>
      </c>
      <c r="I329" s="749">
        <v>216674</v>
      </c>
      <c r="J329" s="749" t="s">
        <v>1228</v>
      </c>
      <c r="K329" s="749" t="s">
        <v>1229</v>
      </c>
      <c r="L329" s="752">
        <v>577.69235294117652</v>
      </c>
      <c r="M329" s="752">
        <v>17</v>
      </c>
      <c r="N329" s="753">
        <v>9820.77</v>
      </c>
    </row>
    <row r="330" spans="1:14" ht="14.4" customHeight="1" x14ac:dyDescent="0.3">
      <c r="A330" s="747" t="s">
        <v>577</v>
      </c>
      <c r="B330" s="748" t="s">
        <v>578</v>
      </c>
      <c r="C330" s="749" t="s">
        <v>596</v>
      </c>
      <c r="D330" s="750" t="s">
        <v>597</v>
      </c>
      <c r="E330" s="751">
        <v>50113001</v>
      </c>
      <c r="F330" s="750" t="s">
        <v>662</v>
      </c>
      <c r="G330" s="749" t="s">
        <v>663</v>
      </c>
      <c r="H330" s="749">
        <v>848632</v>
      </c>
      <c r="I330" s="749">
        <v>125315</v>
      </c>
      <c r="J330" s="749" t="s">
        <v>1230</v>
      </c>
      <c r="K330" s="749" t="s">
        <v>1231</v>
      </c>
      <c r="L330" s="752">
        <v>58.42173913043478</v>
      </c>
      <c r="M330" s="752">
        <v>115</v>
      </c>
      <c r="N330" s="753">
        <v>6718.5</v>
      </c>
    </row>
    <row r="331" spans="1:14" ht="14.4" customHeight="1" x14ac:dyDescent="0.3">
      <c r="A331" s="747" t="s">
        <v>577</v>
      </c>
      <c r="B331" s="748" t="s">
        <v>578</v>
      </c>
      <c r="C331" s="749" t="s">
        <v>596</v>
      </c>
      <c r="D331" s="750" t="s">
        <v>597</v>
      </c>
      <c r="E331" s="751">
        <v>50113001</v>
      </c>
      <c r="F331" s="750" t="s">
        <v>662</v>
      </c>
      <c r="G331" s="749" t="s">
        <v>670</v>
      </c>
      <c r="H331" s="749">
        <v>187804</v>
      </c>
      <c r="I331" s="749">
        <v>187804</v>
      </c>
      <c r="J331" s="749" t="s">
        <v>1232</v>
      </c>
      <c r="K331" s="749" t="s">
        <v>1058</v>
      </c>
      <c r="L331" s="752">
        <v>135.43999999999994</v>
      </c>
      <c r="M331" s="752">
        <v>1</v>
      </c>
      <c r="N331" s="753">
        <v>135.43999999999994</v>
      </c>
    </row>
    <row r="332" spans="1:14" ht="14.4" customHeight="1" x14ac:dyDescent="0.3">
      <c r="A332" s="747" t="s">
        <v>577</v>
      </c>
      <c r="B332" s="748" t="s">
        <v>578</v>
      </c>
      <c r="C332" s="749" t="s">
        <v>596</v>
      </c>
      <c r="D332" s="750" t="s">
        <v>597</v>
      </c>
      <c r="E332" s="751">
        <v>50113001</v>
      </c>
      <c r="F332" s="750" t="s">
        <v>662</v>
      </c>
      <c r="G332" s="749" t="s">
        <v>663</v>
      </c>
      <c r="H332" s="749">
        <v>215851</v>
      </c>
      <c r="I332" s="749">
        <v>215851</v>
      </c>
      <c r="J332" s="749" t="s">
        <v>1233</v>
      </c>
      <c r="K332" s="749" t="s">
        <v>1234</v>
      </c>
      <c r="L332" s="752">
        <v>288.52</v>
      </c>
      <c r="M332" s="752">
        <v>6</v>
      </c>
      <c r="N332" s="753">
        <v>1731.12</v>
      </c>
    </row>
    <row r="333" spans="1:14" ht="14.4" customHeight="1" x14ac:dyDescent="0.3">
      <c r="A333" s="747" t="s">
        <v>577</v>
      </c>
      <c r="B333" s="748" t="s">
        <v>578</v>
      </c>
      <c r="C333" s="749" t="s">
        <v>596</v>
      </c>
      <c r="D333" s="750" t="s">
        <v>597</v>
      </c>
      <c r="E333" s="751">
        <v>50113001</v>
      </c>
      <c r="F333" s="750" t="s">
        <v>662</v>
      </c>
      <c r="G333" s="749" t="s">
        <v>663</v>
      </c>
      <c r="H333" s="749">
        <v>216283</v>
      </c>
      <c r="I333" s="749">
        <v>216283</v>
      </c>
      <c r="J333" s="749" t="s">
        <v>1235</v>
      </c>
      <c r="K333" s="749" t="s">
        <v>1236</v>
      </c>
      <c r="L333" s="752">
        <v>187.88999999999996</v>
      </c>
      <c r="M333" s="752">
        <v>1</v>
      </c>
      <c r="N333" s="753">
        <v>187.88999999999996</v>
      </c>
    </row>
    <row r="334" spans="1:14" ht="14.4" customHeight="1" x14ac:dyDescent="0.3">
      <c r="A334" s="747" t="s">
        <v>577</v>
      </c>
      <c r="B334" s="748" t="s">
        <v>578</v>
      </c>
      <c r="C334" s="749" t="s">
        <v>596</v>
      </c>
      <c r="D334" s="750" t="s">
        <v>597</v>
      </c>
      <c r="E334" s="751">
        <v>50113001</v>
      </c>
      <c r="F334" s="750" t="s">
        <v>662</v>
      </c>
      <c r="G334" s="749" t="s">
        <v>670</v>
      </c>
      <c r="H334" s="749">
        <v>214628</v>
      </c>
      <c r="I334" s="749">
        <v>214628</v>
      </c>
      <c r="J334" s="749" t="s">
        <v>1237</v>
      </c>
      <c r="K334" s="749" t="s">
        <v>1238</v>
      </c>
      <c r="L334" s="752">
        <v>71.81</v>
      </c>
      <c r="M334" s="752">
        <v>1</v>
      </c>
      <c r="N334" s="753">
        <v>71.81</v>
      </c>
    </row>
    <row r="335" spans="1:14" ht="14.4" customHeight="1" x14ac:dyDescent="0.3">
      <c r="A335" s="747" t="s">
        <v>577</v>
      </c>
      <c r="B335" s="748" t="s">
        <v>578</v>
      </c>
      <c r="C335" s="749" t="s">
        <v>596</v>
      </c>
      <c r="D335" s="750" t="s">
        <v>597</v>
      </c>
      <c r="E335" s="751">
        <v>50113001</v>
      </c>
      <c r="F335" s="750" t="s">
        <v>662</v>
      </c>
      <c r="G335" s="749" t="s">
        <v>670</v>
      </c>
      <c r="H335" s="749">
        <v>142083</v>
      </c>
      <c r="I335" s="749">
        <v>142083</v>
      </c>
      <c r="J335" s="749" t="s">
        <v>1239</v>
      </c>
      <c r="K335" s="749" t="s">
        <v>1240</v>
      </c>
      <c r="L335" s="752">
        <v>301.83000000000004</v>
      </c>
      <c r="M335" s="752">
        <v>1</v>
      </c>
      <c r="N335" s="753">
        <v>301.83000000000004</v>
      </c>
    </row>
    <row r="336" spans="1:14" ht="14.4" customHeight="1" x14ac:dyDescent="0.3">
      <c r="A336" s="747" t="s">
        <v>577</v>
      </c>
      <c r="B336" s="748" t="s">
        <v>578</v>
      </c>
      <c r="C336" s="749" t="s">
        <v>596</v>
      </c>
      <c r="D336" s="750" t="s">
        <v>597</v>
      </c>
      <c r="E336" s="751">
        <v>50113001</v>
      </c>
      <c r="F336" s="750" t="s">
        <v>662</v>
      </c>
      <c r="G336" s="749" t="s">
        <v>670</v>
      </c>
      <c r="H336" s="749">
        <v>131934</v>
      </c>
      <c r="I336" s="749">
        <v>31934</v>
      </c>
      <c r="J336" s="749" t="s">
        <v>1241</v>
      </c>
      <c r="K336" s="749" t="s">
        <v>1242</v>
      </c>
      <c r="L336" s="752">
        <v>49.819999999999986</v>
      </c>
      <c r="M336" s="752">
        <v>3</v>
      </c>
      <c r="N336" s="753">
        <v>149.45999999999995</v>
      </c>
    </row>
    <row r="337" spans="1:14" ht="14.4" customHeight="1" x14ac:dyDescent="0.3">
      <c r="A337" s="747" t="s">
        <v>577</v>
      </c>
      <c r="B337" s="748" t="s">
        <v>578</v>
      </c>
      <c r="C337" s="749" t="s">
        <v>596</v>
      </c>
      <c r="D337" s="750" t="s">
        <v>597</v>
      </c>
      <c r="E337" s="751">
        <v>50113001</v>
      </c>
      <c r="F337" s="750" t="s">
        <v>662</v>
      </c>
      <c r="G337" s="749" t="s">
        <v>670</v>
      </c>
      <c r="H337" s="749">
        <v>158380</v>
      </c>
      <c r="I337" s="749">
        <v>58380</v>
      </c>
      <c r="J337" s="749" t="s">
        <v>1243</v>
      </c>
      <c r="K337" s="749" t="s">
        <v>1244</v>
      </c>
      <c r="L337" s="752">
        <v>81.203666666666678</v>
      </c>
      <c r="M337" s="752">
        <v>30</v>
      </c>
      <c r="N337" s="753">
        <v>2436.11</v>
      </c>
    </row>
    <row r="338" spans="1:14" ht="14.4" customHeight="1" x14ac:dyDescent="0.3">
      <c r="A338" s="747" t="s">
        <v>577</v>
      </c>
      <c r="B338" s="748" t="s">
        <v>578</v>
      </c>
      <c r="C338" s="749" t="s">
        <v>596</v>
      </c>
      <c r="D338" s="750" t="s">
        <v>597</v>
      </c>
      <c r="E338" s="751">
        <v>50113001</v>
      </c>
      <c r="F338" s="750" t="s">
        <v>662</v>
      </c>
      <c r="G338" s="749" t="s">
        <v>663</v>
      </c>
      <c r="H338" s="749">
        <v>846948</v>
      </c>
      <c r="I338" s="749">
        <v>122198</v>
      </c>
      <c r="J338" s="749" t="s">
        <v>1245</v>
      </c>
      <c r="K338" s="749" t="s">
        <v>1246</v>
      </c>
      <c r="L338" s="752">
        <v>36.11999999999999</v>
      </c>
      <c r="M338" s="752">
        <v>2</v>
      </c>
      <c r="N338" s="753">
        <v>72.239999999999981</v>
      </c>
    </row>
    <row r="339" spans="1:14" ht="14.4" customHeight="1" x14ac:dyDescent="0.3">
      <c r="A339" s="747" t="s">
        <v>577</v>
      </c>
      <c r="B339" s="748" t="s">
        <v>578</v>
      </c>
      <c r="C339" s="749" t="s">
        <v>596</v>
      </c>
      <c r="D339" s="750" t="s">
        <v>597</v>
      </c>
      <c r="E339" s="751">
        <v>50113001</v>
      </c>
      <c r="F339" s="750" t="s">
        <v>662</v>
      </c>
      <c r="G339" s="749" t="s">
        <v>663</v>
      </c>
      <c r="H339" s="749">
        <v>103550</v>
      </c>
      <c r="I339" s="749">
        <v>3550</v>
      </c>
      <c r="J339" s="749" t="s">
        <v>1247</v>
      </c>
      <c r="K339" s="749" t="s">
        <v>968</v>
      </c>
      <c r="L339" s="752">
        <v>39.859999999999992</v>
      </c>
      <c r="M339" s="752">
        <v>10</v>
      </c>
      <c r="N339" s="753">
        <v>398.59999999999991</v>
      </c>
    </row>
    <row r="340" spans="1:14" ht="14.4" customHeight="1" x14ac:dyDescent="0.3">
      <c r="A340" s="747" t="s">
        <v>577</v>
      </c>
      <c r="B340" s="748" t="s">
        <v>578</v>
      </c>
      <c r="C340" s="749" t="s">
        <v>596</v>
      </c>
      <c r="D340" s="750" t="s">
        <v>597</v>
      </c>
      <c r="E340" s="751">
        <v>50113001</v>
      </c>
      <c r="F340" s="750" t="s">
        <v>662</v>
      </c>
      <c r="G340" s="749" t="s">
        <v>663</v>
      </c>
      <c r="H340" s="749">
        <v>130434</v>
      </c>
      <c r="I340" s="749">
        <v>30434</v>
      </c>
      <c r="J340" s="749" t="s">
        <v>1247</v>
      </c>
      <c r="K340" s="749" t="s">
        <v>1248</v>
      </c>
      <c r="L340" s="752">
        <v>156.62333333333331</v>
      </c>
      <c r="M340" s="752">
        <v>3</v>
      </c>
      <c r="N340" s="753">
        <v>469.86999999999989</v>
      </c>
    </row>
    <row r="341" spans="1:14" ht="14.4" customHeight="1" x14ac:dyDescent="0.3">
      <c r="A341" s="747" t="s">
        <v>577</v>
      </c>
      <c r="B341" s="748" t="s">
        <v>578</v>
      </c>
      <c r="C341" s="749" t="s">
        <v>596</v>
      </c>
      <c r="D341" s="750" t="s">
        <v>597</v>
      </c>
      <c r="E341" s="751">
        <v>50113001</v>
      </c>
      <c r="F341" s="750" t="s">
        <v>662</v>
      </c>
      <c r="G341" s="749" t="s">
        <v>663</v>
      </c>
      <c r="H341" s="749">
        <v>225452</v>
      </c>
      <c r="I341" s="749">
        <v>225452</v>
      </c>
      <c r="J341" s="749" t="s">
        <v>1249</v>
      </c>
      <c r="K341" s="749" t="s">
        <v>1250</v>
      </c>
      <c r="L341" s="752">
        <v>515.64</v>
      </c>
      <c r="M341" s="752">
        <v>1</v>
      </c>
      <c r="N341" s="753">
        <v>515.64</v>
      </c>
    </row>
    <row r="342" spans="1:14" ht="14.4" customHeight="1" x14ac:dyDescent="0.3">
      <c r="A342" s="747" t="s">
        <v>577</v>
      </c>
      <c r="B342" s="748" t="s">
        <v>578</v>
      </c>
      <c r="C342" s="749" t="s">
        <v>596</v>
      </c>
      <c r="D342" s="750" t="s">
        <v>597</v>
      </c>
      <c r="E342" s="751">
        <v>50113001</v>
      </c>
      <c r="F342" s="750" t="s">
        <v>662</v>
      </c>
      <c r="G342" s="749" t="s">
        <v>663</v>
      </c>
      <c r="H342" s="749">
        <v>184785</v>
      </c>
      <c r="I342" s="749">
        <v>84785</v>
      </c>
      <c r="J342" s="749" t="s">
        <v>1251</v>
      </c>
      <c r="K342" s="749" t="s">
        <v>1252</v>
      </c>
      <c r="L342" s="752">
        <v>192.95999999999998</v>
      </c>
      <c r="M342" s="752">
        <v>5</v>
      </c>
      <c r="N342" s="753">
        <v>964.8</v>
      </c>
    </row>
    <row r="343" spans="1:14" ht="14.4" customHeight="1" x14ac:dyDescent="0.3">
      <c r="A343" s="747" t="s">
        <v>577</v>
      </c>
      <c r="B343" s="748" t="s">
        <v>578</v>
      </c>
      <c r="C343" s="749" t="s">
        <v>596</v>
      </c>
      <c r="D343" s="750" t="s">
        <v>597</v>
      </c>
      <c r="E343" s="751">
        <v>50113001</v>
      </c>
      <c r="F343" s="750" t="s">
        <v>662</v>
      </c>
      <c r="G343" s="749" t="s">
        <v>663</v>
      </c>
      <c r="H343" s="749">
        <v>112023</v>
      </c>
      <c r="I343" s="749">
        <v>12023</v>
      </c>
      <c r="J343" s="749" t="s">
        <v>1253</v>
      </c>
      <c r="K343" s="749" t="s">
        <v>1254</v>
      </c>
      <c r="L343" s="752">
        <v>70.501999999999995</v>
      </c>
      <c r="M343" s="752">
        <v>5</v>
      </c>
      <c r="N343" s="753">
        <v>352.51</v>
      </c>
    </row>
    <row r="344" spans="1:14" ht="14.4" customHeight="1" x14ac:dyDescent="0.3">
      <c r="A344" s="747" t="s">
        <v>577</v>
      </c>
      <c r="B344" s="748" t="s">
        <v>578</v>
      </c>
      <c r="C344" s="749" t="s">
        <v>596</v>
      </c>
      <c r="D344" s="750" t="s">
        <v>597</v>
      </c>
      <c r="E344" s="751">
        <v>50113001</v>
      </c>
      <c r="F344" s="750" t="s">
        <v>662</v>
      </c>
      <c r="G344" s="749" t="s">
        <v>663</v>
      </c>
      <c r="H344" s="749">
        <v>100643</v>
      </c>
      <c r="I344" s="749">
        <v>643</v>
      </c>
      <c r="J344" s="749" t="s">
        <v>1255</v>
      </c>
      <c r="K344" s="749" t="s">
        <v>1256</v>
      </c>
      <c r="L344" s="752">
        <v>63.640000000000022</v>
      </c>
      <c r="M344" s="752">
        <v>3</v>
      </c>
      <c r="N344" s="753">
        <v>190.92000000000007</v>
      </c>
    </row>
    <row r="345" spans="1:14" ht="14.4" customHeight="1" x14ac:dyDescent="0.3">
      <c r="A345" s="747" t="s">
        <v>577</v>
      </c>
      <c r="B345" s="748" t="s">
        <v>578</v>
      </c>
      <c r="C345" s="749" t="s">
        <v>596</v>
      </c>
      <c r="D345" s="750" t="s">
        <v>597</v>
      </c>
      <c r="E345" s="751">
        <v>50113001</v>
      </c>
      <c r="F345" s="750" t="s">
        <v>662</v>
      </c>
      <c r="G345" s="749" t="s">
        <v>663</v>
      </c>
      <c r="H345" s="749">
        <v>990977</v>
      </c>
      <c r="I345" s="749">
        <v>0</v>
      </c>
      <c r="J345" s="749" t="s">
        <v>1257</v>
      </c>
      <c r="K345" s="749" t="s">
        <v>579</v>
      </c>
      <c r="L345" s="752">
        <v>111.09</v>
      </c>
      <c r="M345" s="752">
        <v>1</v>
      </c>
      <c r="N345" s="753">
        <v>111.09</v>
      </c>
    </row>
    <row r="346" spans="1:14" ht="14.4" customHeight="1" x14ac:dyDescent="0.3">
      <c r="A346" s="747" t="s">
        <v>577</v>
      </c>
      <c r="B346" s="748" t="s">
        <v>578</v>
      </c>
      <c r="C346" s="749" t="s">
        <v>596</v>
      </c>
      <c r="D346" s="750" t="s">
        <v>597</v>
      </c>
      <c r="E346" s="751">
        <v>50113001</v>
      </c>
      <c r="F346" s="750" t="s">
        <v>662</v>
      </c>
      <c r="G346" s="749" t="s">
        <v>663</v>
      </c>
      <c r="H346" s="749">
        <v>840813</v>
      </c>
      <c r="I346" s="749">
        <v>135844</v>
      </c>
      <c r="J346" s="749" t="s">
        <v>1258</v>
      </c>
      <c r="K346" s="749" t="s">
        <v>1259</v>
      </c>
      <c r="L346" s="752">
        <v>2145</v>
      </c>
      <c r="M346" s="752">
        <v>3</v>
      </c>
      <c r="N346" s="753">
        <v>6435</v>
      </c>
    </row>
    <row r="347" spans="1:14" ht="14.4" customHeight="1" x14ac:dyDescent="0.3">
      <c r="A347" s="747" t="s">
        <v>577</v>
      </c>
      <c r="B347" s="748" t="s">
        <v>578</v>
      </c>
      <c r="C347" s="749" t="s">
        <v>596</v>
      </c>
      <c r="D347" s="750" t="s">
        <v>597</v>
      </c>
      <c r="E347" s="751">
        <v>50113001</v>
      </c>
      <c r="F347" s="750" t="s">
        <v>662</v>
      </c>
      <c r="G347" s="749" t="s">
        <v>663</v>
      </c>
      <c r="H347" s="749">
        <v>147544</v>
      </c>
      <c r="I347" s="749">
        <v>47544</v>
      </c>
      <c r="J347" s="749" t="s">
        <v>1260</v>
      </c>
      <c r="K347" s="749" t="s">
        <v>1261</v>
      </c>
      <c r="L347" s="752">
        <v>213.22</v>
      </c>
      <c r="M347" s="752">
        <v>1</v>
      </c>
      <c r="N347" s="753">
        <v>213.22</v>
      </c>
    </row>
    <row r="348" spans="1:14" ht="14.4" customHeight="1" x14ac:dyDescent="0.3">
      <c r="A348" s="747" t="s">
        <v>577</v>
      </c>
      <c r="B348" s="748" t="s">
        <v>578</v>
      </c>
      <c r="C348" s="749" t="s">
        <v>596</v>
      </c>
      <c r="D348" s="750" t="s">
        <v>597</v>
      </c>
      <c r="E348" s="751">
        <v>50113001</v>
      </c>
      <c r="F348" s="750" t="s">
        <v>662</v>
      </c>
      <c r="G348" s="749" t="s">
        <v>663</v>
      </c>
      <c r="H348" s="749">
        <v>117926</v>
      </c>
      <c r="I348" s="749">
        <v>201609</v>
      </c>
      <c r="J348" s="749" t="s">
        <v>1262</v>
      </c>
      <c r="K348" s="749" t="s">
        <v>1263</v>
      </c>
      <c r="L348" s="752">
        <v>41.180000000000007</v>
      </c>
      <c r="M348" s="752">
        <v>2</v>
      </c>
      <c r="N348" s="753">
        <v>82.360000000000014</v>
      </c>
    </row>
    <row r="349" spans="1:14" ht="14.4" customHeight="1" x14ac:dyDescent="0.3">
      <c r="A349" s="747" t="s">
        <v>577</v>
      </c>
      <c r="B349" s="748" t="s">
        <v>578</v>
      </c>
      <c r="C349" s="749" t="s">
        <v>596</v>
      </c>
      <c r="D349" s="750" t="s">
        <v>597</v>
      </c>
      <c r="E349" s="751">
        <v>50113001</v>
      </c>
      <c r="F349" s="750" t="s">
        <v>662</v>
      </c>
      <c r="G349" s="749" t="s">
        <v>663</v>
      </c>
      <c r="H349" s="749">
        <v>201608</v>
      </c>
      <c r="I349" s="749">
        <v>201608</v>
      </c>
      <c r="J349" s="749" t="s">
        <v>1262</v>
      </c>
      <c r="K349" s="749" t="s">
        <v>1264</v>
      </c>
      <c r="L349" s="752">
        <v>36.149999999999991</v>
      </c>
      <c r="M349" s="752">
        <v>2</v>
      </c>
      <c r="N349" s="753">
        <v>72.299999999999983</v>
      </c>
    </row>
    <row r="350" spans="1:14" ht="14.4" customHeight="1" x14ac:dyDescent="0.3">
      <c r="A350" s="747" t="s">
        <v>577</v>
      </c>
      <c r="B350" s="748" t="s">
        <v>578</v>
      </c>
      <c r="C350" s="749" t="s">
        <v>596</v>
      </c>
      <c r="D350" s="750" t="s">
        <v>597</v>
      </c>
      <c r="E350" s="751">
        <v>50113001</v>
      </c>
      <c r="F350" s="750" t="s">
        <v>662</v>
      </c>
      <c r="G350" s="749" t="s">
        <v>670</v>
      </c>
      <c r="H350" s="749">
        <v>500570</v>
      </c>
      <c r="I350" s="749">
        <v>500570</v>
      </c>
      <c r="J350" s="749" t="s">
        <v>1265</v>
      </c>
      <c r="K350" s="749" t="s">
        <v>1266</v>
      </c>
      <c r="L350" s="752">
        <v>533.58000000000004</v>
      </c>
      <c r="M350" s="752">
        <v>1</v>
      </c>
      <c r="N350" s="753">
        <v>533.58000000000004</v>
      </c>
    </row>
    <row r="351" spans="1:14" ht="14.4" customHeight="1" x14ac:dyDescent="0.3">
      <c r="A351" s="747" t="s">
        <v>577</v>
      </c>
      <c r="B351" s="748" t="s">
        <v>578</v>
      </c>
      <c r="C351" s="749" t="s">
        <v>596</v>
      </c>
      <c r="D351" s="750" t="s">
        <v>597</v>
      </c>
      <c r="E351" s="751">
        <v>50113001</v>
      </c>
      <c r="F351" s="750" t="s">
        <v>662</v>
      </c>
      <c r="G351" s="749" t="s">
        <v>670</v>
      </c>
      <c r="H351" s="749">
        <v>166030</v>
      </c>
      <c r="I351" s="749">
        <v>66030</v>
      </c>
      <c r="J351" s="749" t="s">
        <v>1267</v>
      </c>
      <c r="K351" s="749" t="s">
        <v>1268</v>
      </c>
      <c r="L351" s="752">
        <v>29.87</v>
      </c>
      <c r="M351" s="752">
        <v>6</v>
      </c>
      <c r="N351" s="753">
        <v>179.22</v>
      </c>
    </row>
    <row r="352" spans="1:14" ht="14.4" customHeight="1" x14ac:dyDescent="0.3">
      <c r="A352" s="747" t="s">
        <v>577</v>
      </c>
      <c r="B352" s="748" t="s">
        <v>578</v>
      </c>
      <c r="C352" s="749" t="s">
        <v>596</v>
      </c>
      <c r="D352" s="750" t="s">
        <v>597</v>
      </c>
      <c r="E352" s="751">
        <v>50113001</v>
      </c>
      <c r="F352" s="750" t="s">
        <v>662</v>
      </c>
      <c r="G352" s="749" t="s">
        <v>670</v>
      </c>
      <c r="H352" s="749">
        <v>987473</v>
      </c>
      <c r="I352" s="749">
        <v>146894</v>
      </c>
      <c r="J352" s="749" t="s">
        <v>1269</v>
      </c>
      <c r="K352" s="749" t="s">
        <v>1270</v>
      </c>
      <c r="L352" s="752">
        <v>21.96</v>
      </c>
      <c r="M352" s="752">
        <v>2</v>
      </c>
      <c r="N352" s="753">
        <v>43.92</v>
      </c>
    </row>
    <row r="353" spans="1:14" ht="14.4" customHeight="1" x14ac:dyDescent="0.3">
      <c r="A353" s="747" t="s">
        <v>577</v>
      </c>
      <c r="B353" s="748" t="s">
        <v>578</v>
      </c>
      <c r="C353" s="749" t="s">
        <v>596</v>
      </c>
      <c r="D353" s="750" t="s">
        <v>597</v>
      </c>
      <c r="E353" s="751">
        <v>50113001</v>
      </c>
      <c r="F353" s="750" t="s">
        <v>662</v>
      </c>
      <c r="G353" s="749" t="s">
        <v>670</v>
      </c>
      <c r="H353" s="749">
        <v>989453</v>
      </c>
      <c r="I353" s="749">
        <v>146899</v>
      </c>
      <c r="J353" s="749" t="s">
        <v>1269</v>
      </c>
      <c r="K353" s="749" t="s">
        <v>1271</v>
      </c>
      <c r="L353" s="752">
        <v>45.49</v>
      </c>
      <c r="M353" s="752">
        <v>26</v>
      </c>
      <c r="N353" s="753">
        <v>1182.74</v>
      </c>
    </row>
    <row r="354" spans="1:14" ht="14.4" customHeight="1" x14ac:dyDescent="0.3">
      <c r="A354" s="747" t="s">
        <v>577</v>
      </c>
      <c r="B354" s="748" t="s">
        <v>578</v>
      </c>
      <c r="C354" s="749" t="s">
        <v>596</v>
      </c>
      <c r="D354" s="750" t="s">
        <v>597</v>
      </c>
      <c r="E354" s="751">
        <v>50113001</v>
      </c>
      <c r="F354" s="750" t="s">
        <v>662</v>
      </c>
      <c r="G354" s="749" t="s">
        <v>663</v>
      </c>
      <c r="H354" s="749">
        <v>113703</v>
      </c>
      <c r="I354" s="749">
        <v>13703</v>
      </c>
      <c r="J354" s="749" t="s">
        <v>1272</v>
      </c>
      <c r="K354" s="749" t="s">
        <v>1273</v>
      </c>
      <c r="L354" s="752">
        <v>174.41</v>
      </c>
      <c r="M354" s="752">
        <v>1</v>
      </c>
      <c r="N354" s="753">
        <v>174.41</v>
      </c>
    </row>
    <row r="355" spans="1:14" ht="14.4" customHeight="1" x14ac:dyDescent="0.3">
      <c r="A355" s="747" t="s">
        <v>577</v>
      </c>
      <c r="B355" s="748" t="s">
        <v>578</v>
      </c>
      <c r="C355" s="749" t="s">
        <v>596</v>
      </c>
      <c r="D355" s="750" t="s">
        <v>597</v>
      </c>
      <c r="E355" s="751">
        <v>50113002</v>
      </c>
      <c r="F355" s="750" t="s">
        <v>1274</v>
      </c>
      <c r="G355" s="749" t="s">
        <v>663</v>
      </c>
      <c r="H355" s="749">
        <v>396914</v>
      </c>
      <c r="I355" s="749">
        <v>52301</v>
      </c>
      <c r="J355" s="749" t="s">
        <v>1275</v>
      </c>
      <c r="K355" s="749" t="s">
        <v>1138</v>
      </c>
      <c r="L355" s="752">
        <v>2221.34</v>
      </c>
      <c r="M355" s="752">
        <v>5</v>
      </c>
      <c r="N355" s="753">
        <v>11106.7</v>
      </c>
    </row>
    <row r="356" spans="1:14" ht="14.4" customHeight="1" x14ac:dyDescent="0.3">
      <c r="A356" s="747" t="s">
        <v>577</v>
      </c>
      <c r="B356" s="748" t="s">
        <v>578</v>
      </c>
      <c r="C356" s="749" t="s">
        <v>596</v>
      </c>
      <c r="D356" s="750" t="s">
        <v>597</v>
      </c>
      <c r="E356" s="751">
        <v>50113002</v>
      </c>
      <c r="F356" s="750" t="s">
        <v>1274</v>
      </c>
      <c r="G356" s="749" t="s">
        <v>663</v>
      </c>
      <c r="H356" s="749">
        <v>397297</v>
      </c>
      <c r="I356" s="749">
        <v>192101</v>
      </c>
      <c r="J356" s="749" t="s">
        <v>1276</v>
      </c>
      <c r="K356" s="749" t="s">
        <v>1277</v>
      </c>
      <c r="L356" s="752">
        <v>1671.92</v>
      </c>
      <c r="M356" s="752">
        <v>5</v>
      </c>
      <c r="N356" s="753">
        <v>8359.6</v>
      </c>
    </row>
    <row r="357" spans="1:14" ht="14.4" customHeight="1" x14ac:dyDescent="0.3">
      <c r="A357" s="747" t="s">
        <v>577</v>
      </c>
      <c r="B357" s="748" t="s">
        <v>578</v>
      </c>
      <c r="C357" s="749" t="s">
        <v>596</v>
      </c>
      <c r="D357" s="750" t="s">
        <v>597</v>
      </c>
      <c r="E357" s="751">
        <v>50113002</v>
      </c>
      <c r="F357" s="750" t="s">
        <v>1274</v>
      </c>
      <c r="G357" s="749" t="s">
        <v>663</v>
      </c>
      <c r="H357" s="749">
        <v>142003</v>
      </c>
      <c r="I357" s="749">
        <v>142003</v>
      </c>
      <c r="J357" s="749" t="s">
        <v>1278</v>
      </c>
      <c r="K357" s="749" t="s">
        <v>1279</v>
      </c>
      <c r="L357" s="752">
        <v>3410</v>
      </c>
      <c r="M357" s="752">
        <v>41</v>
      </c>
      <c r="N357" s="753">
        <v>139810</v>
      </c>
    </row>
    <row r="358" spans="1:14" ht="14.4" customHeight="1" x14ac:dyDescent="0.3">
      <c r="A358" s="747" t="s">
        <v>577</v>
      </c>
      <c r="B358" s="748" t="s">
        <v>578</v>
      </c>
      <c r="C358" s="749" t="s">
        <v>596</v>
      </c>
      <c r="D358" s="750" t="s">
        <v>597</v>
      </c>
      <c r="E358" s="751">
        <v>50113002</v>
      </c>
      <c r="F358" s="750" t="s">
        <v>1274</v>
      </c>
      <c r="G358" s="749" t="s">
        <v>663</v>
      </c>
      <c r="H358" s="749">
        <v>158628</v>
      </c>
      <c r="I358" s="749">
        <v>58628</v>
      </c>
      <c r="J358" s="749" t="s">
        <v>1280</v>
      </c>
      <c r="K358" s="749" t="s">
        <v>738</v>
      </c>
      <c r="L358" s="752">
        <v>297</v>
      </c>
      <c r="M358" s="752">
        <v>40</v>
      </c>
      <c r="N358" s="753">
        <v>11880</v>
      </c>
    </row>
    <row r="359" spans="1:14" ht="14.4" customHeight="1" x14ac:dyDescent="0.3">
      <c r="A359" s="747" t="s">
        <v>577</v>
      </c>
      <c r="B359" s="748" t="s">
        <v>578</v>
      </c>
      <c r="C359" s="749" t="s">
        <v>596</v>
      </c>
      <c r="D359" s="750" t="s">
        <v>597</v>
      </c>
      <c r="E359" s="751">
        <v>50113002</v>
      </c>
      <c r="F359" s="750" t="s">
        <v>1274</v>
      </c>
      <c r="G359" s="749" t="s">
        <v>663</v>
      </c>
      <c r="H359" s="749">
        <v>103513</v>
      </c>
      <c r="I359" s="749">
        <v>3513</v>
      </c>
      <c r="J359" s="749" t="s">
        <v>1281</v>
      </c>
      <c r="K359" s="749" t="s">
        <v>1282</v>
      </c>
      <c r="L359" s="752">
        <v>2228.8200000000002</v>
      </c>
      <c r="M359" s="752">
        <v>14</v>
      </c>
      <c r="N359" s="753">
        <v>31203.48</v>
      </c>
    </row>
    <row r="360" spans="1:14" ht="14.4" customHeight="1" x14ac:dyDescent="0.3">
      <c r="A360" s="747" t="s">
        <v>577</v>
      </c>
      <c r="B360" s="748" t="s">
        <v>578</v>
      </c>
      <c r="C360" s="749" t="s">
        <v>596</v>
      </c>
      <c r="D360" s="750" t="s">
        <v>597</v>
      </c>
      <c r="E360" s="751">
        <v>50113002</v>
      </c>
      <c r="F360" s="750" t="s">
        <v>1274</v>
      </c>
      <c r="G360" s="749" t="s">
        <v>663</v>
      </c>
      <c r="H360" s="749">
        <v>103414</v>
      </c>
      <c r="I360" s="749">
        <v>3414</v>
      </c>
      <c r="J360" s="749" t="s">
        <v>1283</v>
      </c>
      <c r="K360" s="749" t="s">
        <v>1282</v>
      </c>
      <c r="L360" s="752">
        <v>2443.19</v>
      </c>
      <c r="M360" s="752">
        <v>1</v>
      </c>
      <c r="N360" s="753">
        <v>2443.19</v>
      </c>
    </row>
    <row r="361" spans="1:14" ht="14.4" customHeight="1" x14ac:dyDescent="0.3">
      <c r="A361" s="747" t="s">
        <v>577</v>
      </c>
      <c r="B361" s="748" t="s">
        <v>578</v>
      </c>
      <c r="C361" s="749" t="s">
        <v>596</v>
      </c>
      <c r="D361" s="750" t="s">
        <v>597</v>
      </c>
      <c r="E361" s="751">
        <v>50113002</v>
      </c>
      <c r="F361" s="750" t="s">
        <v>1274</v>
      </c>
      <c r="G361" s="749" t="s">
        <v>663</v>
      </c>
      <c r="H361" s="749">
        <v>500831</v>
      </c>
      <c r="I361" s="749">
        <v>157109</v>
      </c>
      <c r="J361" s="749" t="s">
        <v>1284</v>
      </c>
      <c r="K361" s="749" t="s">
        <v>1285</v>
      </c>
      <c r="L361" s="752">
        <v>3234.1294117647058</v>
      </c>
      <c r="M361" s="752">
        <v>17</v>
      </c>
      <c r="N361" s="753">
        <v>54980.2</v>
      </c>
    </row>
    <row r="362" spans="1:14" ht="14.4" customHeight="1" x14ac:dyDescent="0.3">
      <c r="A362" s="747" t="s">
        <v>577</v>
      </c>
      <c r="B362" s="748" t="s">
        <v>578</v>
      </c>
      <c r="C362" s="749" t="s">
        <v>596</v>
      </c>
      <c r="D362" s="750" t="s">
        <v>597</v>
      </c>
      <c r="E362" s="751">
        <v>50113002</v>
      </c>
      <c r="F362" s="750" t="s">
        <v>1274</v>
      </c>
      <c r="G362" s="749" t="s">
        <v>663</v>
      </c>
      <c r="H362" s="749">
        <v>500716</v>
      </c>
      <c r="I362" s="749">
        <v>157112</v>
      </c>
      <c r="J362" s="749" t="s">
        <v>1286</v>
      </c>
      <c r="K362" s="749" t="s">
        <v>1285</v>
      </c>
      <c r="L362" s="752">
        <v>3190.1833333333329</v>
      </c>
      <c r="M362" s="752">
        <v>18</v>
      </c>
      <c r="N362" s="753">
        <v>57423.299999999996</v>
      </c>
    </row>
    <row r="363" spans="1:14" ht="14.4" customHeight="1" x14ac:dyDescent="0.3">
      <c r="A363" s="747" t="s">
        <v>577</v>
      </c>
      <c r="B363" s="748" t="s">
        <v>578</v>
      </c>
      <c r="C363" s="749" t="s">
        <v>596</v>
      </c>
      <c r="D363" s="750" t="s">
        <v>597</v>
      </c>
      <c r="E363" s="751">
        <v>50113002</v>
      </c>
      <c r="F363" s="750" t="s">
        <v>1274</v>
      </c>
      <c r="G363" s="749" t="s">
        <v>663</v>
      </c>
      <c r="H363" s="749">
        <v>118734</v>
      </c>
      <c r="I363" s="749">
        <v>18734</v>
      </c>
      <c r="J363" s="749" t="s">
        <v>1287</v>
      </c>
      <c r="K363" s="749" t="s">
        <v>1288</v>
      </c>
      <c r="L363" s="752">
        <v>2739.17</v>
      </c>
      <c r="M363" s="752">
        <v>4</v>
      </c>
      <c r="N363" s="753">
        <v>10956.68</v>
      </c>
    </row>
    <row r="364" spans="1:14" ht="14.4" customHeight="1" x14ac:dyDescent="0.3">
      <c r="A364" s="747" t="s">
        <v>577</v>
      </c>
      <c r="B364" s="748" t="s">
        <v>578</v>
      </c>
      <c r="C364" s="749" t="s">
        <v>596</v>
      </c>
      <c r="D364" s="750" t="s">
        <v>597</v>
      </c>
      <c r="E364" s="751">
        <v>50113006</v>
      </c>
      <c r="F364" s="750" t="s">
        <v>1289</v>
      </c>
      <c r="G364" s="749" t="s">
        <v>663</v>
      </c>
      <c r="H364" s="749">
        <v>217162</v>
      </c>
      <c r="I364" s="749">
        <v>217162</v>
      </c>
      <c r="J364" s="749" t="s">
        <v>1290</v>
      </c>
      <c r="K364" s="749" t="s">
        <v>1291</v>
      </c>
      <c r="L364" s="752">
        <v>183.45</v>
      </c>
      <c r="M364" s="752">
        <v>2</v>
      </c>
      <c r="N364" s="753">
        <v>366.9</v>
      </c>
    </row>
    <row r="365" spans="1:14" ht="14.4" customHeight="1" x14ac:dyDescent="0.3">
      <c r="A365" s="747" t="s">
        <v>577</v>
      </c>
      <c r="B365" s="748" t="s">
        <v>578</v>
      </c>
      <c r="C365" s="749" t="s">
        <v>596</v>
      </c>
      <c r="D365" s="750" t="s">
        <v>597</v>
      </c>
      <c r="E365" s="751">
        <v>50113006</v>
      </c>
      <c r="F365" s="750" t="s">
        <v>1289</v>
      </c>
      <c r="G365" s="749" t="s">
        <v>663</v>
      </c>
      <c r="H365" s="749">
        <v>841569</v>
      </c>
      <c r="I365" s="749">
        <v>0</v>
      </c>
      <c r="J365" s="749" t="s">
        <v>1292</v>
      </c>
      <c r="K365" s="749" t="s">
        <v>579</v>
      </c>
      <c r="L365" s="752">
        <v>1161.0999999999999</v>
      </c>
      <c r="M365" s="752">
        <v>3</v>
      </c>
      <c r="N365" s="753">
        <v>3483.2999999999997</v>
      </c>
    </row>
    <row r="366" spans="1:14" ht="14.4" customHeight="1" x14ac:dyDescent="0.3">
      <c r="A366" s="747" t="s">
        <v>577</v>
      </c>
      <c r="B366" s="748" t="s">
        <v>578</v>
      </c>
      <c r="C366" s="749" t="s">
        <v>596</v>
      </c>
      <c r="D366" s="750" t="s">
        <v>597</v>
      </c>
      <c r="E366" s="751">
        <v>50113006</v>
      </c>
      <c r="F366" s="750" t="s">
        <v>1289</v>
      </c>
      <c r="G366" s="749" t="s">
        <v>663</v>
      </c>
      <c r="H366" s="749">
        <v>993379</v>
      </c>
      <c r="I366" s="749">
        <v>0</v>
      </c>
      <c r="J366" s="749" t="s">
        <v>1293</v>
      </c>
      <c r="K366" s="749" t="s">
        <v>579</v>
      </c>
      <c r="L366" s="752">
        <v>3415.5</v>
      </c>
      <c r="M366" s="752">
        <v>1</v>
      </c>
      <c r="N366" s="753">
        <v>3415.5</v>
      </c>
    </row>
    <row r="367" spans="1:14" ht="14.4" customHeight="1" x14ac:dyDescent="0.3">
      <c r="A367" s="747" t="s">
        <v>577</v>
      </c>
      <c r="B367" s="748" t="s">
        <v>578</v>
      </c>
      <c r="C367" s="749" t="s">
        <v>596</v>
      </c>
      <c r="D367" s="750" t="s">
        <v>597</v>
      </c>
      <c r="E367" s="751">
        <v>50113006</v>
      </c>
      <c r="F367" s="750" t="s">
        <v>1289</v>
      </c>
      <c r="G367" s="749" t="s">
        <v>663</v>
      </c>
      <c r="H367" s="749">
        <v>990223</v>
      </c>
      <c r="I367" s="749">
        <v>0</v>
      </c>
      <c r="J367" s="749" t="s">
        <v>1294</v>
      </c>
      <c r="K367" s="749" t="s">
        <v>579</v>
      </c>
      <c r="L367" s="752">
        <v>177.34999999999994</v>
      </c>
      <c r="M367" s="752">
        <v>202</v>
      </c>
      <c r="N367" s="753">
        <v>35824.69999999999</v>
      </c>
    </row>
    <row r="368" spans="1:14" ht="14.4" customHeight="1" x14ac:dyDescent="0.3">
      <c r="A368" s="747" t="s">
        <v>577</v>
      </c>
      <c r="B368" s="748" t="s">
        <v>578</v>
      </c>
      <c r="C368" s="749" t="s">
        <v>596</v>
      </c>
      <c r="D368" s="750" t="s">
        <v>597</v>
      </c>
      <c r="E368" s="751">
        <v>50113006</v>
      </c>
      <c r="F368" s="750" t="s">
        <v>1289</v>
      </c>
      <c r="G368" s="749" t="s">
        <v>670</v>
      </c>
      <c r="H368" s="749">
        <v>33739</v>
      </c>
      <c r="I368" s="749">
        <v>33739</v>
      </c>
      <c r="J368" s="749" t="s">
        <v>1295</v>
      </c>
      <c r="K368" s="749" t="s">
        <v>1291</v>
      </c>
      <c r="L368" s="752">
        <v>144.53250000000003</v>
      </c>
      <c r="M368" s="752">
        <v>4</v>
      </c>
      <c r="N368" s="753">
        <v>578.13000000000011</v>
      </c>
    </row>
    <row r="369" spans="1:14" ht="14.4" customHeight="1" x14ac:dyDescent="0.3">
      <c r="A369" s="747" t="s">
        <v>577</v>
      </c>
      <c r="B369" s="748" t="s">
        <v>578</v>
      </c>
      <c r="C369" s="749" t="s">
        <v>596</v>
      </c>
      <c r="D369" s="750" t="s">
        <v>597</v>
      </c>
      <c r="E369" s="751">
        <v>50113006</v>
      </c>
      <c r="F369" s="750" t="s">
        <v>1289</v>
      </c>
      <c r="G369" s="749" t="s">
        <v>670</v>
      </c>
      <c r="H369" s="749">
        <v>33865</v>
      </c>
      <c r="I369" s="749">
        <v>33865</v>
      </c>
      <c r="J369" s="749" t="s">
        <v>1296</v>
      </c>
      <c r="K369" s="749" t="s">
        <v>1291</v>
      </c>
      <c r="L369" s="752">
        <v>135.6</v>
      </c>
      <c r="M369" s="752">
        <v>1</v>
      </c>
      <c r="N369" s="753">
        <v>135.6</v>
      </c>
    </row>
    <row r="370" spans="1:14" ht="14.4" customHeight="1" x14ac:dyDescent="0.3">
      <c r="A370" s="747" t="s">
        <v>577</v>
      </c>
      <c r="B370" s="748" t="s">
        <v>578</v>
      </c>
      <c r="C370" s="749" t="s">
        <v>596</v>
      </c>
      <c r="D370" s="750" t="s">
        <v>597</v>
      </c>
      <c r="E370" s="751">
        <v>50113006</v>
      </c>
      <c r="F370" s="750" t="s">
        <v>1289</v>
      </c>
      <c r="G370" s="749" t="s">
        <v>670</v>
      </c>
      <c r="H370" s="749">
        <v>846766</v>
      </c>
      <c r="I370" s="749">
        <v>33420</v>
      </c>
      <c r="J370" s="749" t="s">
        <v>1297</v>
      </c>
      <c r="K370" s="749" t="s">
        <v>1291</v>
      </c>
      <c r="L370" s="752">
        <v>135.6</v>
      </c>
      <c r="M370" s="752">
        <v>1</v>
      </c>
      <c r="N370" s="753">
        <v>135.6</v>
      </c>
    </row>
    <row r="371" spans="1:14" ht="14.4" customHeight="1" x14ac:dyDescent="0.3">
      <c r="A371" s="747" t="s">
        <v>577</v>
      </c>
      <c r="B371" s="748" t="s">
        <v>578</v>
      </c>
      <c r="C371" s="749" t="s">
        <v>596</v>
      </c>
      <c r="D371" s="750" t="s">
        <v>597</v>
      </c>
      <c r="E371" s="751">
        <v>50113006</v>
      </c>
      <c r="F371" s="750" t="s">
        <v>1289</v>
      </c>
      <c r="G371" s="749" t="s">
        <v>670</v>
      </c>
      <c r="H371" s="749">
        <v>33751</v>
      </c>
      <c r="I371" s="749">
        <v>33751</v>
      </c>
      <c r="J371" s="749" t="s">
        <v>1298</v>
      </c>
      <c r="K371" s="749" t="s">
        <v>1299</v>
      </c>
      <c r="L371" s="752">
        <v>111.95000000000003</v>
      </c>
      <c r="M371" s="752">
        <v>2</v>
      </c>
      <c r="N371" s="753">
        <v>223.90000000000006</v>
      </c>
    </row>
    <row r="372" spans="1:14" ht="14.4" customHeight="1" x14ac:dyDescent="0.3">
      <c r="A372" s="747" t="s">
        <v>577</v>
      </c>
      <c r="B372" s="748" t="s">
        <v>578</v>
      </c>
      <c r="C372" s="749" t="s">
        <v>596</v>
      </c>
      <c r="D372" s="750" t="s">
        <v>597</v>
      </c>
      <c r="E372" s="751">
        <v>50113006</v>
      </c>
      <c r="F372" s="750" t="s">
        <v>1289</v>
      </c>
      <c r="G372" s="749" t="s">
        <v>670</v>
      </c>
      <c r="H372" s="749">
        <v>33750</v>
      </c>
      <c r="I372" s="749">
        <v>33750</v>
      </c>
      <c r="J372" s="749" t="s">
        <v>1300</v>
      </c>
      <c r="K372" s="749" t="s">
        <v>1299</v>
      </c>
      <c r="L372" s="752">
        <v>111.95</v>
      </c>
      <c r="M372" s="752">
        <v>2</v>
      </c>
      <c r="N372" s="753">
        <v>223.9</v>
      </c>
    </row>
    <row r="373" spans="1:14" ht="14.4" customHeight="1" x14ac:dyDescent="0.3">
      <c r="A373" s="747" t="s">
        <v>577</v>
      </c>
      <c r="B373" s="748" t="s">
        <v>578</v>
      </c>
      <c r="C373" s="749" t="s">
        <v>596</v>
      </c>
      <c r="D373" s="750" t="s">
        <v>597</v>
      </c>
      <c r="E373" s="751">
        <v>50113006</v>
      </c>
      <c r="F373" s="750" t="s">
        <v>1289</v>
      </c>
      <c r="G373" s="749" t="s">
        <v>670</v>
      </c>
      <c r="H373" s="749">
        <v>33859</v>
      </c>
      <c r="I373" s="749">
        <v>33859</v>
      </c>
      <c r="J373" s="749" t="s">
        <v>1301</v>
      </c>
      <c r="K373" s="749" t="s">
        <v>1302</v>
      </c>
      <c r="L373" s="752">
        <v>129.97</v>
      </c>
      <c r="M373" s="752">
        <v>14</v>
      </c>
      <c r="N373" s="753">
        <v>1819.58</v>
      </c>
    </row>
    <row r="374" spans="1:14" ht="14.4" customHeight="1" x14ac:dyDescent="0.3">
      <c r="A374" s="747" t="s">
        <v>577</v>
      </c>
      <c r="B374" s="748" t="s">
        <v>578</v>
      </c>
      <c r="C374" s="749" t="s">
        <v>596</v>
      </c>
      <c r="D374" s="750" t="s">
        <v>597</v>
      </c>
      <c r="E374" s="751">
        <v>50113006</v>
      </c>
      <c r="F374" s="750" t="s">
        <v>1289</v>
      </c>
      <c r="G374" s="749" t="s">
        <v>670</v>
      </c>
      <c r="H374" s="749">
        <v>33858</v>
      </c>
      <c r="I374" s="749">
        <v>33858</v>
      </c>
      <c r="J374" s="749" t="s">
        <v>1303</v>
      </c>
      <c r="K374" s="749" t="s">
        <v>1302</v>
      </c>
      <c r="L374" s="752">
        <v>129.97</v>
      </c>
      <c r="M374" s="752">
        <v>12</v>
      </c>
      <c r="N374" s="753">
        <v>1559.64</v>
      </c>
    </row>
    <row r="375" spans="1:14" ht="14.4" customHeight="1" x14ac:dyDescent="0.3">
      <c r="A375" s="747" t="s">
        <v>577</v>
      </c>
      <c r="B375" s="748" t="s">
        <v>578</v>
      </c>
      <c r="C375" s="749" t="s">
        <v>596</v>
      </c>
      <c r="D375" s="750" t="s">
        <v>597</v>
      </c>
      <c r="E375" s="751">
        <v>50113006</v>
      </c>
      <c r="F375" s="750" t="s">
        <v>1289</v>
      </c>
      <c r="G375" s="749" t="s">
        <v>670</v>
      </c>
      <c r="H375" s="749">
        <v>33850</v>
      </c>
      <c r="I375" s="749">
        <v>33850</v>
      </c>
      <c r="J375" s="749" t="s">
        <v>1304</v>
      </c>
      <c r="K375" s="749" t="s">
        <v>1302</v>
      </c>
      <c r="L375" s="752">
        <v>145.5</v>
      </c>
      <c r="M375" s="752">
        <v>8</v>
      </c>
      <c r="N375" s="753">
        <v>1164</v>
      </c>
    </row>
    <row r="376" spans="1:14" ht="14.4" customHeight="1" x14ac:dyDescent="0.3">
      <c r="A376" s="747" t="s">
        <v>577</v>
      </c>
      <c r="B376" s="748" t="s">
        <v>578</v>
      </c>
      <c r="C376" s="749" t="s">
        <v>596</v>
      </c>
      <c r="D376" s="750" t="s">
        <v>597</v>
      </c>
      <c r="E376" s="751">
        <v>50113006</v>
      </c>
      <c r="F376" s="750" t="s">
        <v>1289</v>
      </c>
      <c r="G376" s="749" t="s">
        <v>670</v>
      </c>
      <c r="H376" s="749">
        <v>33852</v>
      </c>
      <c r="I376" s="749">
        <v>33852</v>
      </c>
      <c r="J376" s="749" t="s">
        <v>1305</v>
      </c>
      <c r="K376" s="749" t="s">
        <v>1302</v>
      </c>
      <c r="L376" s="752">
        <v>145.5</v>
      </c>
      <c r="M376" s="752">
        <v>3</v>
      </c>
      <c r="N376" s="753">
        <v>436.5</v>
      </c>
    </row>
    <row r="377" spans="1:14" ht="14.4" customHeight="1" x14ac:dyDescent="0.3">
      <c r="A377" s="747" t="s">
        <v>577</v>
      </c>
      <c r="B377" s="748" t="s">
        <v>578</v>
      </c>
      <c r="C377" s="749" t="s">
        <v>596</v>
      </c>
      <c r="D377" s="750" t="s">
        <v>597</v>
      </c>
      <c r="E377" s="751">
        <v>50113006</v>
      </c>
      <c r="F377" s="750" t="s">
        <v>1289</v>
      </c>
      <c r="G377" s="749" t="s">
        <v>670</v>
      </c>
      <c r="H377" s="749">
        <v>990352</v>
      </c>
      <c r="I377" s="749">
        <v>33935</v>
      </c>
      <c r="J377" s="749" t="s">
        <v>1306</v>
      </c>
      <c r="K377" s="749" t="s">
        <v>1307</v>
      </c>
      <c r="L377" s="752">
        <v>30.67</v>
      </c>
      <c r="M377" s="752">
        <v>9</v>
      </c>
      <c r="N377" s="753">
        <v>276.03000000000003</v>
      </c>
    </row>
    <row r="378" spans="1:14" ht="14.4" customHeight="1" x14ac:dyDescent="0.3">
      <c r="A378" s="747" t="s">
        <v>577</v>
      </c>
      <c r="B378" s="748" t="s">
        <v>578</v>
      </c>
      <c r="C378" s="749" t="s">
        <v>596</v>
      </c>
      <c r="D378" s="750" t="s">
        <v>597</v>
      </c>
      <c r="E378" s="751">
        <v>50113006</v>
      </c>
      <c r="F378" s="750" t="s">
        <v>1289</v>
      </c>
      <c r="G378" s="749" t="s">
        <v>670</v>
      </c>
      <c r="H378" s="749">
        <v>33847</v>
      </c>
      <c r="I378" s="749">
        <v>33847</v>
      </c>
      <c r="J378" s="749" t="s">
        <v>1308</v>
      </c>
      <c r="K378" s="749" t="s">
        <v>1302</v>
      </c>
      <c r="L378" s="752">
        <v>122.69</v>
      </c>
      <c r="M378" s="752">
        <v>8</v>
      </c>
      <c r="N378" s="753">
        <v>981.52</v>
      </c>
    </row>
    <row r="379" spans="1:14" ht="14.4" customHeight="1" x14ac:dyDescent="0.3">
      <c r="A379" s="747" t="s">
        <v>577</v>
      </c>
      <c r="B379" s="748" t="s">
        <v>578</v>
      </c>
      <c r="C379" s="749" t="s">
        <v>596</v>
      </c>
      <c r="D379" s="750" t="s">
        <v>597</v>
      </c>
      <c r="E379" s="751">
        <v>50113006</v>
      </c>
      <c r="F379" s="750" t="s">
        <v>1289</v>
      </c>
      <c r="G379" s="749" t="s">
        <v>663</v>
      </c>
      <c r="H379" s="749">
        <v>217054</v>
      </c>
      <c r="I379" s="749">
        <v>217054</v>
      </c>
      <c r="J379" s="749" t="s">
        <v>1309</v>
      </c>
      <c r="K379" s="749" t="s">
        <v>1310</v>
      </c>
      <c r="L379" s="752">
        <v>1109.0400000000002</v>
      </c>
      <c r="M379" s="752">
        <v>23</v>
      </c>
      <c r="N379" s="753">
        <v>25507.920000000006</v>
      </c>
    </row>
    <row r="380" spans="1:14" ht="14.4" customHeight="1" x14ac:dyDescent="0.3">
      <c r="A380" s="747" t="s">
        <v>577</v>
      </c>
      <c r="B380" s="748" t="s">
        <v>578</v>
      </c>
      <c r="C380" s="749" t="s">
        <v>596</v>
      </c>
      <c r="D380" s="750" t="s">
        <v>597</v>
      </c>
      <c r="E380" s="751">
        <v>50113006</v>
      </c>
      <c r="F380" s="750" t="s">
        <v>1289</v>
      </c>
      <c r="G380" s="749" t="s">
        <v>663</v>
      </c>
      <c r="H380" s="749">
        <v>988740</v>
      </c>
      <c r="I380" s="749">
        <v>0</v>
      </c>
      <c r="J380" s="749" t="s">
        <v>1311</v>
      </c>
      <c r="K380" s="749" t="s">
        <v>579</v>
      </c>
      <c r="L380" s="752">
        <v>253.76</v>
      </c>
      <c r="M380" s="752">
        <v>8</v>
      </c>
      <c r="N380" s="753">
        <v>2030.08</v>
      </c>
    </row>
    <row r="381" spans="1:14" ht="14.4" customHeight="1" x14ac:dyDescent="0.3">
      <c r="A381" s="747" t="s">
        <v>577</v>
      </c>
      <c r="B381" s="748" t="s">
        <v>578</v>
      </c>
      <c r="C381" s="749" t="s">
        <v>596</v>
      </c>
      <c r="D381" s="750" t="s">
        <v>597</v>
      </c>
      <c r="E381" s="751">
        <v>50113006</v>
      </c>
      <c r="F381" s="750" t="s">
        <v>1289</v>
      </c>
      <c r="G381" s="749" t="s">
        <v>670</v>
      </c>
      <c r="H381" s="749">
        <v>848250</v>
      </c>
      <c r="I381" s="749">
        <v>33423</v>
      </c>
      <c r="J381" s="749" t="s">
        <v>1312</v>
      </c>
      <c r="K381" s="749" t="s">
        <v>1313</v>
      </c>
      <c r="L381" s="752">
        <v>295.20999999999998</v>
      </c>
      <c r="M381" s="752">
        <v>44</v>
      </c>
      <c r="N381" s="753">
        <v>12989.239999999998</v>
      </c>
    </row>
    <row r="382" spans="1:14" ht="14.4" customHeight="1" x14ac:dyDescent="0.3">
      <c r="A382" s="747" t="s">
        <v>577</v>
      </c>
      <c r="B382" s="748" t="s">
        <v>578</v>
      </c>
      <c r="C382" s="749" t="s">
        <v>596</v>
      </c>
      <c r="D382" s="750" t="s">
        <v>597</v>
      </c>
      <c r="E382" s="751">
        <v>50113006</v>
      </c>
      <c r="F382" s="750" t="s">
        <v>1289</v>
      </c>
      <c r="G382" s="749" t="s">
        <v>663</v>
      </c>
      <c r="H382" s="749">
        <v>846016</v>
      </c>
      <c r="I382" s="749">
        <v>0</v>
      </c>
      <c r="J382" s="749" t="s">
        <v>1314</v>
      </c>
      <c r="K382" s="749" t="s">
        <v>1315</v>
      </c>
      <c r="L382" s="752">
        <v>185.64</v>
      </c>
      <c r="M382" s="752">
        <v>48</v>
      </c>
      <c r="N382" s="753">
        <v>8910.7199999999993</v>
      </c>
    </row>
    <row r="383" spans="1:14" ht="14.4" customHeight="1" x14ac:dyDescent="0.3">
      <c r="A383" s="747" t="s">
        <v>577</v>
      </c>
      <c r="B383" s="748" t="s">
        <v>578</v>
      </c>
      <c r="C383" s="749" t="s">
        <v>596</v>
      </c>
      <c r="D383" s="750" t="s">
        <v>597</v>
      </c>
      <c r="E383" s="751">
        <v>50113006</v>
      </c>
      <c r="F383" s="750" t="s">
        <v>1289</v>
      </c>
      <c r="G383" s="749" t="s">
        <v>663</v>
      </c>
      <c r="H383" s="749">
        <v>217052</v>
      </c>
      <c r="I383" s="749">
        <v>217052</v>
      </c>
      <c r="J383" s="749" t="s">
        <v>1316</v>
      </c>
      <c r="K383" s="749" t="s">
        <v>1310</v>
      </c>
      <c r="L383" s="752">
        <v>2005.6937500000001</v>
      </c>
      <c r="M383" s="752">
        <v>8</v>
      </c>
      <c r="N383" s="753">
        <v>16045.550000000001</v>
      </c>
    </row>
    <row r="384" spans="1:14" ht="14.4" customHeight="1" x14ac:dyDescent="0.3">
      <c r="A384" s="747" t="s">
        <v>577</v>
      </c>
      <c r="B384" s="748" t="s">
        <v>578</v>
      </c>
      <c r="C384" s="749" t="s">
        <v>596</v>
      </c>
      <c r="D384" s="750" t="s">
        <v>597</v>
      </c>
      <c r="E384" s="751">
        <v>50113006</v>
      </c>
      <c r="F384" s="750" t="s">
        <v>1289</v>
      </c>
      <c r="G384" s="749" t="s">
        <v>670</v>
      </c>
      <c r="H384" s="749">
        <v>133146</v>
      </c>
      <c r="I384" s="749">
        <v>33530</v>
      </c>
      <c r="J384" s="749" t="s">
        <v>1317</v>
      </c>
      <c r="K384" s="749" t="s">
        <v>1318</v>
      </c>
      <c r="L384" s="752">
        <v>156.49</v>
      </c>
      <c r="M384" s="752">
        <v>83</v>
      </c>
      <c r="N384" s="753">
        <v>12988.67</v>
      </c>
    </row>
    <row r="385" spans="1:14" ht="14.4" customHeight="1" x14ac:dyDescent="0.3">
      <c r="A385" s="747" t="s">
        <v>577</v>
      </c>
      <c r="B385" s="748" t="s">
        <v>578</v>
      </c>
      <c r="C385" s="749" t="s">
        <v>596</v>
      </c>
      <c r="D385" s="750" t="s">
        <v>597</v>
      </c>
      <c r="E385" s="751">
        <v>50113006</v>
      </c>
      <c r="F385" s="750" t="s">
        <v>1289</v>
      </c>
      <c r="G385" s="749" t="s">
        <v>663</v>
      </c>
      <c r="H385" s="749">
        <v>217058</v>
      </c>
      <c r="I385" s="749">
        <v>217058</v>
      </c>
      <c r="J385" s="749" t="s">
        <v>1319</v>
      </c>
      <c r="K385" s="749" t="s">
        <v>1320</v>
      </c>
      <c r="L385" s="752">
        <v>1735.29</v>
      </c>
      <c r="M385" s="752">
        <v>8</v>
      </c>
      <c r="N385" s="753">
        <v>13882.32</v>
      </c>
    </row>
    <row r="386" spans="1:14" ht="14.4" customHeight="1" x14ac:dyDescent="0.3">
      <c r="A386" s="747" t="s">
        <v>577</v>
      </c>
      <c r="B386" s="748" t="s">
        <v>578</v>
      </c>
      <c r="C386" s="749" t="s">
        <v>596</v>
      </c>
      <c r="D386" s="750" t="s">
        <v>597</v>
      </c>
      <c r="E386" s="751">
        <v>50113006</v>
      </c>
      <c r="F386" s="750" t="s">
        <v>1289</v>
      </c>
      <c r="G386" s="749" t="s">
        <v>663</v>
      </c>
      <c r="H386" s="749">
        <v>153980</v>
      </c>
      <c r="I386" s="749">
        <v>153980</v>
      </c>
      <c r="J386" s="749" t="s">
        <v>1321</v>
      </c>
      <c r="K386" s="749" t="s">
        <v>1322</v>
      </c>
      <c r="L386" s="752">
        <v>325.07</v>
      </c>
      <c r="M386" s="752">
        <v>24</v>
      </c>
      <c r="N386" s="753">
        <v>7801.68</v>
      </c>
    </row>
    <row r="387" spans="1:14" ht="14.4" customHeight="1" x14ac:dyDescent="0.3">
      <c r="A387" s="747" t="s">
        <v>577</v>
      </c>
      <c r="B387" s="748" t="s">
        <v>578</v>
      </c>
      <c r="C387" s="749" t="s">
        <v>596</v>
      </c>
      <c r="D387" s="750" t="s">
        <v>597</v>
      </c>
      <c r="E387" s="751">
        <v>50113006</v>
      </c>
      <c r="F387" s="750" t="s">
        <v>1289</v>
      </c>
      <c r="G387" s="749" t="s">
        <v>663</v>
      </c>
      <c r="H387" s="749">
        <v>993484</v>
      </c>
      <c r="I387" s="749">
        <v>0</v>
      </c>
      <c r="J387" s="749" t="s">
        <v>1323</v>
      </c>
      <c r="K387" s="749" t="s">
        <v>579</v>
      </c>
      <c r="L387" s="752">
        <v>1.2</v>
      </c>
      <c r="M387" s="752">
        <v>2</v>
      </c>
      <c r="N387" s="753">
        <v>2.4</v>
      </c>
    </row>
    <row r="388" spans="1:14" ht="14.4" customHeight="1" x14ac:dyDescent="0.3">
      <c r="A388" s="747" t="s">
        <v>577</v>
      </c>
      <c r="B388" s="748" t="s">
        <v>578</v>
      </c>
      <c r="C388" s="749" t="s">
        <v>596</v>
      </c>
      <c r="D388" s="750" t="s">
        <v>597</v>
      </c>
      <c r="E388" s="751">
        <v>50113006</v>
      </c>
      <c r="F388" s="750" t="s">
        <v>1289</v>
      </c>
      <c r="G388" s="749" t="s">
        <v>663</v>
      </c>
      <c r="H388" s="749">
        <v>33525</v>
      </c>
      <c r="I388" s="749">
        <v>33525</v>
      </c>
      <c r="J388" s="749" t="s">
        <v>1324</v>
      </c>
      <c r="K388" s="749" t="s">
        <v>1322</v>
      </c>
      <c r="L388" s="752">
        <v>94.853636363636355</v>
      </c>
      <c r="M388" s="752">
        <v>44</v>
      </c>
      <c r="N388" s="753">
        <v>4173.5599999999995</v>
      </c>
    </row>
    <row r="389" spans="1:14" ht="14.4" customHeight="1" x14ac:dyDescent="0.3">
      <c r="A389" s="747" t="s">
        <v>577</v>
      </c>
      <c r="B389" s="748" t="s">
        <v>578</v>
      </c>
      <c r="C389" s="749" t="s">
        <v>596</v>
      </c>
      <c r="D389" s="750" t="s">
        <v>597</v>
      </c>
      <c r="E389" s="751">
        <v>50113008</v>
      </c>
      <c r="F389" s="750" t="s">
        <v>1325</v>
      </c>
      <c r="G389" s="749"/>
      <c r="H389" s="749"/>
      <c r="I389" s="749">
        <v>138455</v>
      </c>
      <c r="J389" s="749" t="s">
        <v>1326</v>
      </c>
      <c r="K389" s="749" t="s">
        <v>1327</v>
      </c>
      <c r="L389" s="752">
        <v>1287.0642622690352</v>
      </c>
      <c r="M389" s="752">
        <v>126</v>
      </c>
      <c r="N389" s="753">
        <v>162170.09704589844</v>
      </c>
    </row>
    <row r="390" spans="1:14" ht="14.4" customHeight="1" x14ac:dyDescent="0.3">
      <c r="A390" s="747" t="s">
        <v>577</v>
      </c>
      <c r="B390" s="748" t="s">
        <v>578</v>
      </c>
      <c r="C390" s="749" t="s">
        <v>596</v>
      </c>
      <c r="D390" s="750" t="s">
        <v>597</v>
      </c>
      <c r="E390" s="751">
        <v>50113008</v>
      </c>
      <c r="F390" s="750" t="s">
        <v>1325</v>
      </c>
      <c r="G390" s="749"/>
      <c r="H390" s="749"/>
      <c r="I390" s="749">
        <v>129056</v>
      </c>
      <c r="J390" s="749" t="s">
        <v>1328</v>
      </c>
      <c r="K390" s="749" t="s">
        <v>1329</v>
      </c>
      <c r="L390" s="752">
        <v>2168.56005859375</v>
      </c>
      <c r="M390" s="752">
        <v>17</v>
      </c>
      <c r="N390" s="753">
        <v>36865.52099609375</v>
      </c>
    </row>
    <row r="391" spans="1:14" ht="14.4" customHeight="1" x14ac:dyDescent="0.3">
      <c r="A391" s="747" t="s">
        <v>577</v>
      </c>
      <c r="B391" s="748" t="s">
        <v>578</v>
      </c>
      <c r="C391" s="749" t="s">
        <v>596</v>
      </c>
      <c r="D391" s="750" t="s">
        <v>597</v>
      </c>
      <c r="E391" s="751">
        <v>50113008</v>
      </c>
      <c r="F391" s="750" t="s">
        <v>1325</v>
      </c>
      <c r="G391" s="749"/>
      <c r="H391" s="749"/>
      <c r="I391" s="749">
        <v>129057</v>
      </c>
      <c r="J391" s="749" t="s">
        <v>1328</v>
      </c>
      <c r="K391" s="749" t="s">
        <v>1330</v>
      </c>
      <c r="L391" s="752">
        <v>4337.1201171875</v>
      </c>
      <c r="M391" s="752">
        <v>6</v>
      </c>
      <c r="N391" s="753">
        <v>26022.720703125</v>
      </c>
    </row>
    <row r="392" spans="1:14" ht="14.4" customHeight="1" x14ac:dyDescent="0.3">
      <c r="A392" s="747" t="s">
        <v>577</v>
      </c>
      <c r="B392" s="748" t="s">
        <v>578</v>
      </c>
      <c r="C392" s="749" t="s">
        <v>596</v>
      </c>
      <c r="D392" s="750" t="s">
        <v>597</v>
      </c>
      <c r="E392" s="751">
        <v>50113008</v>
      </c>
      <c r="F392" s="750" t="s">
        <v>1325</v>
      </c>
      <c r="G392" s="749"/>
      <c r="H392" s="749"/>
      <c r="I392" s="749">
        <v>29978</v>
      </c>
      <c r="J392" s="749" t="s">
        <v>1331</v>
      </c>
      <c r="K392" s="749" t="s">
        <v>1332</v>
      </c>
      <c r="L392" s="752">
        <v>2730.75</v>
      </c>
      <c r="M392" s="752">
        <v>2</v>
      </c>
      <c r="N392" s="753">
        <v>5461.5</v>
      </c>
    </row>
    <row r="393" spans="1:14" ht="14.4" customHeight="1" x14ac:dyDescent="0.3">
      <c r="A393" s="747" t="s">
        <v>577</v>
      </c>
      <c r="B393" s="748" t="s">
        <v>578</v>
      </c>
      <c r="C393" s="749" t="s">
        <v>596</v>
      </c>
      <c r="D393" s="750" t="s">
        <v>597</v>
      </c>
      <c r="E393" s="751">
        <v>50113008</v>
      </c>
      <c r="F393" s="750" t="s">
        <v>1325</v>
      </c>
      <c r="G393" s="749"/>
      <c r="H393" s="749"/>
      <c r="I393" s="749">
        <v>29979</v>
      </c>
      <c r="J393" s="749" t="s">
        <v>1331</v>
      </c>
      <c r="K393" s="749" t="s">
        <v>1333</v>
      </c>
      <c r="L393" s="752">
        <v>5461.5</v>
      </c>
      <c r="M393" s="752">
        <v>1</v>
      </c>
      <c r="N393" s="753">
        <v>5461.5</v>
      </c>
    </row>
    <row r="394" spans="1:14" ht="14.4" customHeight="1" x14ac:dyDescent="0.3">
      <c r="A394" s="747" t="s">
        <v>577</v>
      </c>
      <c r="B394" s="748" t="s">
        <v>578</v>
      </c>
      <c r="C394" s="749" t="s">
        <v>596</v>
      </c>
      <c r="D394" s="750" t="s">
        <v>597</v>
      </c>
      <c r="E394" s="751">
        <v>50113008</v>
      </c>
      <c r="F394" s="750" t="s">
        <v>1325</v>
      </c>
      <c r="G394" s="749"/>
      <c r="H394" s="749"/>
      <c r="I394" s="749">
        <v>29980</v>
      </c>
      <c r="J394" s="749" t="s">
        <v>1331</v>
      </c>
      <c r="K394" s="749" t="s">
        <v>1334</v>
      </c>
      <c r="L394" s="752">
        <v>10759.16015625</v>
      </c>
      <c r="M394" s="752">
        <v>15</v>
      </c>
      <c r="N394" s="753">
        <v>161387.40234375</v>
      </c>
    </row>
    <row r="395" spans="1:14" ht="14.4" customHeight="1" x14ac:dyDescent="0.3">
      <c r="A395" s="747" t="s">
        <v>577</v>
      </c>
      <c r="B395" s="748" t="s">
        <v>578</v>
      </c>
      <c r="C395" s="749" t="s">
        <v>596</v>
      </c>
      <c r="D395" s="750" t="s">
        <v>597</v>
      </c>
      <c r="E395" s="751">
        <v>50113008</v>
      </c>
      <c r="F395" s="750" t="s">
        <v>1325</v>
      </c>
      <c r="G395" s="749"/>
      <c r="H395" s="749"/>
      <c r="I395" s="749">
        <v>62464</v>
      </c>
      <c r="J395" s="749" t="s">
        <v>1335</v>
      </c>
      <c r="K395" s="749" t="s">
        <v>1336</v>
      </c>
      <c r="L395" s="752">
        <v>9157.759806743421</v>
      </c>
      <c r="M395" s="752">
        <v>95</v>
      </c>
      <c r="N395" s="753">
        <v>869987.181640625</v>
      </c>
    </row>
    <row r="396" spans="1:14" ht="14.4" customHeight="1" x14ac:dyDescent="0.3">
      <c r="A396" s="747" t="s">
        <v>577</v>
      </c>
      <c r="B396" s="748" t="s">
        <v>578</v>
      </c>
      <c r="C396" s="749" t="s">
        <v>596</v>
      </c>
      <c r="D396" s="750" t="s">
        <v>597</v>
      </c>
      <c r="E396" s="751">
        <v>50113008</v>
      </c>
      <c r="F396" s="750" t="s">
        <v>1325</v>
      </c>
      <c r="G396" s="749"/>
      <c r="H396" s="749"/>
      <c r="I396" s="749">
        <v>6480</v>
      </c>
      <c r="J396" s="749" t="s">
        <v>1337</v>
      </c>
      <c r="K396" s="749" t="s">
        <v>1338</v>
      </c>
      <c r="L396" s="752">
        <v>4305.3999310661766</v>
      </c>
      <c r="M396" s="752">
        <v>51</v>
      </c>
      <c r="N396" s="753">
        <v>219575.396484375</v>
      </c>
    </row>
    <row r="397" spans="1:14" ht="14.4" customHeight="1" x14ac:dyDescent="0.3">
      <c r="A397" s="747" t="s">
        <v>577</v>
      </c>
      <c r="B397" s="748" t="s">
        <v>578</v>
      </c>
      <c r="C397" s="749" t="s">
        <v>596</v>
      </c>
      <c r="D397" s="750" t="s">
        <v>597</v>
      </c>
      <c r="E397" s="751">
        <v>50113008</v>
      </c>
      <c r="F397" s="750" t="s">
        <v>1325</v>
      </c>
      <c r="G397" s="749"/>
      <c r="H397" s="749"/>
      <c r="I397" s="749">
        <v>212531</v>
      </c>
      <c r="J397" s="749" t="s">
        <v>1337</v>
      </c>
      <c r="K397" s="749" t="s">
        <v>1339</v>
      </c>
      <c r="L397" s="752">
        <v>8610.7998046875</v>
      </c>
      <c r="M397" s="752">
        <v>11</v>
      </c>
      <c r="N397" s="753">
        <v>94718.7978515625</v>
      </c>
    </row>
    <row r="398" spans="1:14" ht="14.4" customHeight="1" x14ac:dyDescent="0.3">
      <c r="A398" s="747" t="s">
        <v>577</v>
      </c>
      <c r="B398" s="748" t="s">
        <v>578</v>
      </c>
      <c r="C398" s="749" t="s">
        <v>596</v>
      </c>
      <c r="D398" s="750" t="s">
        <v>597</v>
      </c>
      <c r="E398" s="751">
        <v>50113008</v>
      </c>
      <c r="F398" s="750" t="s">
        <v>1325</v>
      </c>
      <c r="G398" s="749"/>
      <c r="H398" s="749"/>
      <c r="I398" s="749">
        <v>214076</v>
      </c>
      <c r="J398" s="749" t="s">
        <v>1340</v>
      </c>
      <c r="K398" s="749" t="s">
        <v>1341</v>
      </c>
      <c r="L398" s="752">
        <v>1971.4200439453125</v>
      </c>
      <c r="M398" s="752">
        <v>48</v>
      </c>
      <c r="N398" s="753">
        <v>94628.162109375</v>
      </c>
    </row>
    <row r="399" spans="1:14" ht="14.4" customHeight="1" x14ac:dyDescent="0.3">
      <c r="A399" s="747" t="s">
        <v>577</v>
      </c>
      <c r="B399" s="748" t="s">
        <v>578</v>
      </c>
      <c r="C399" s="749" t="s">
        <v>596</v>
      </c>
      <c r="D399" s="750" t="s">
        <v>597</v>
      </c>
      <c r="E399" s="751">
        <v>50113013</v>
      </c>
      <c r="F399" s="750" t="s">
        <v>1342</v>
      </c>
      <c r="G399" s="749" t="s">
        <v>670</v>
      </c>
      <c r="H399" s="749">
        <v>194155</v>
      </c>
      <c r="I399" s="749">
        <v>94155</v>
      </c>
      <c r="J399" s="749" t="s">
        <v>1343</v>
      </c>
      <c r="K399" s="749" t="s">
        <v>1344</v>
      </c>
      <c r="L399" s="752">
        <v>320.31999999999994</v>
      </c>
      <c r="M399" s="752">
        <v>3.9999999999999991</v>
      </c>
      <c r="N399" s="753">
        <v>1281.2799999999995</v>
      </c>
    </row>
    <row r="400" spans="1:14" ht="14.4" customHeight="1" x14ac:dyDescent="0.3">
      <c r="A400" s="747" t="s">
        <v>577</v>
      </c>
      <c r="B400" s="748" t="s">
        <v>578</v>
      </c>
      <c r="C400" s="749" t="s">
        <v>596</v>
      </c>
      <c r="D400" s="750" t="s">
        <v>597</v>
      </c>
      <c r="E400" s="751">
        <v>50113013</v>
      </c>
      <c r="F400" s="750" t="s">
        <v>1342</v>
      </c>
      <c r="G400" s="749" t="s">
        <v>301</v>
      </c>
      <c r="H400" s="749">
        <v>500696</v>
      </c>
      <c r="I400" s="749">
        <v>141836</v>
      </c>
      <c r="J400" s="749" t="s">
        <v>1345</v>
      </c>
      <c r="K400" s="749" t="s">
        <v>1346</v>
      </c>
      <c r="L400" s="752">
        <v>734.95000000000016</v>
      </c>
      <c r="M400" s="752">
        <v>3</v>
      </c>
      <c r="N400" s="753">
        <v>2204.8500000000004</v>
      </c>
    </row>
    <row r="401" spans="1:14" ht="14.4" customHeight="1" x14ac:dyDescent="0.3">
      <c r="A401" s="747" t="s">
        <v>577</v>
      </c>
      <c r="B401" s="748" t="s">
        <v>578</v>
      </c>
      <c r="C401" s="749" t="s">
        <v>596</v>
      </c>
      <c r="D401" s="750" t="s">
        <v>597</v>
      </c>
      <c r="E401" s="751">
        <v>50113013</v>
      </c>
      <c r="F401" s="750" t="s">
        <v>1342</v>
      </c>
      <c r="G401" s="749" t="s">
        <v>670</v>
      </c>
      <c r="H401" s="749">
        <v>195147</v>
      </c>
      <c r="I401" s="749">
        <v>195147</v>
      </c>
      <c r="J401" s="749" t="s">
        <v>1347</v>
      </c>
      <c r="K401" s="749" t="s">
        <v>1348</v>
      </c>
      <c r="L401" s="752">
        <v>561.5100000000001</v>
      </c>
      <c r="M401" s="752">
        <v>13</v>
      </c>
      <c r="N401" s="753">
        <v>7299.6300000000019</v>
      </c>
    </row>
    <row r="402" spans="1:14" ht="14.4" customHeight="1" x14ac:dyDescent="0.3">
      <c r="A402" s="747" t="s">
        <v>577</v>
      </c>
      <c r="B402" s="748" t="s">
        <v>578</v>
      </c>
      <c r="C402" s="749" t="s">
        <v>596</v>
      </c>
      <c r="D402" s="750" t="s">
        <v>597</v>
      </c>
      <c r="E402" s="751">
        <v>50113013</v>
      </c>
      <c r="F402" s="750" t="s">
        <v>1342</v>
      </c>
      <c r="G402" s="749" t="s">
        <v>670</v>
      </c>
      <c r="H402" s="749">
        <v>203097</v>
      </c>
      <c r="I402" s="749">
        <v>203097</v>
      </c>
      <c r="J402" s="749" t="s">
        <v>1349</v>
      </c>
      <c r="K402" s="749" t="s">
        <v>1350</v>
      </c>
      <c r="L402" s="752">
        <v>165.90999999999997</v>
      </c>
      <c r="M402" s="752">
        <v>3</v>
      </c>
      <c r="N402" s="753">
        <v>497.7299999999999</v>
      </c>
    </row>
    <row r="403" spans="1:14" ht="14.4" customHeight="1" x14ac:dyDescent="0.3">
      <c r="A403" s="747" t="s">
        <v>577</v>
      </c>
      <c r="B403" s="748" t="s">
        <v>578</v>
      </c>
      <c r="C403" s="749" t="s">
        <v>596</v>
      </c>
      <c r="D403" s="750" t="s">
        <v>597</v>
      </c>
      <c r="E403" s="751">
        <v>50113013</v>
      </c>
      <c r="F403" s="750" t="s">
        <v>1342</v>
      </c>
      <c r="G403" s="749" t="s">
        <v>663</v>
      </c>
      <c r="H403" s="749">
        <v>172972</v>
      </c>
      <c r="I403" s="749">
        <v>72972</v>
      </c>
      <c r="J403" s="749" t="s">
        <v>1351</v>
      </c>
      <c r="K403" s="749" t="s">
        <v>1352</v>
      </c>
      <c r="L403" s="752">
        <v>181.65</v>
      </c>
      <c r="M403" s="752">
        <v>102</v>
      </c>
      <c r="N403" s="753">
        <v>18528.3</v>
      </c>
    </row>
    <row r="404" spans="1:14" ht="14.4" customHeight="1" x14ac:dyDescent="0.3">
      <c r="A404" s="747" t="s">
        <v>577</v>
      </c>
      <c r="B404" s="748" t="s">
        <v>578</v>
      </c>
      <c r="C404" s="749" t="s">
        <v>596</v>
      </c>
      <c r="D404" s="750" t="s">
        <v>597</v>
      </c>
      <c r="E404" s="751">
        <v>50113013</v>
      </c>
      <c r="F404" s="750" t="s">
        <v>1342</v>
      </c>
      <c r="G404" s="749" t="s">
        <v>663</v>
      </c>
      <c r="H404" s="749">
        <v>201961</v>
      </c>
      <c r="I404" s="749">
        <v>201961</v>
      </c>
      <c r="J404" s="749" t="s">
        <v>1353</v>
      </c>
      <c r="K404" s="749" t="s">
        <v>1354</v>
      </c>
      <c r="L404" s="752">
        <v>319.92</v>
      </c>
      <c r="M404" s="752">
        <v>18</v>
      </c>
      <c r="N404" s="753">
        <v>5758.56</v>
      </c>
    </row>
    <row r="405" spans="1:14" ht="14.4" customHeight="1" x14ac:dyDescent="0.3">
      <c r="A405" s="747" t="s">
        <v>577</v>
      </c>
      <c r="B405" s="748" t="s">
        <v>578</v>
      </c>
      <c r="C405" s="749" t="s">
        <v>596</v>
      </c>
      <c r="D405" s="750" t="s">
        <v>597</v>
      </c>
      <c r="E405" s="751">
        <v>50113013</v>
      </c>
      <c r="F405" s="750" t="s">
        <v>1342</v>
      </c>
      <c r="G405" s="749" t="s">
        <v>670</v>
      </c>
      <c r="H405" s="749">
        <v>183817</v>
      </c>
      <c r="I405" s="749">
        <v>183817</v>
      </c>
      <c r="J405" s="749" t="s">
        <v>1355</v>
      </c>
      <c r="K405" s="749" t="s">
        <v>804</v>
      </c>
      <c r="L405" s="752">
        <v>918.5</v>
      </c>
      <c r="M405" s="752">
        <v>167</v>
      </c>
      <c r="N405" s="753">
        <v>153389.5</v>
      </c>
    </row>
    <row r="406" spans="1:14" ht="14.4" customHeight="1" x14ac:dyDescent="0.3">
      <c r="A406" s="747" t="s">
        <v>577</v>
      </c>
      <c r="B406" s="748" t="s">
        <v>578</v>
      </c>
      <c r="C406" s="749" t="s">
        <v>596</v>
      </c>
      <c r="D406" s="750" t="s">
        <v>597</v>
      </c>
      <c r="E406" s="751">
        <v>50113013</v>
      </c>
      <c r="F406" s="750" t="s">
        <v>1342</v>
      </c>
      <c r="G406" s="749" t="s">
        <v>663</v>
      </c>
      <c r="H406" s="749">
        <v>849202</v>
      </c>
      <c r="I406" s="749">
        <v>154165</v>
      </c>
      <c r="J406" s="749" t="s">
        <v>1356</v>
      </c>
      <c r="K406" s="749" t="s">
        <v>1357</v>
      </c>
      <c r="L406" s="752">
        <v>264.36</v>
      </c>
      <c r="M406" s="752">
        <v>2</v>
      </c>
      <c r="N406" s="753">
        <v>528.72</v>
      </c>
    </row>
    <row r="407" spans="1:14" ht="14.4" customHeight="1" x14ac:dyDescent="0.3">
      <c r="A407" s="747" t="s">
        <v>577</v>
      </c>
      <c r="B407" s="748" t="s">
        <v>578</v>
      </c>
      <c r="C407" s="749" t="s">
        <v>596</v>
      </c>
      <c r="D407" s="750" t="s">
        <v>597</v>
      </c>
      <c r="E407" s="751">
        <v>50113013</v>
      </c>
      <c r="F407" s="750" t="s">
        <v>1342</v>
      </c>
      <c r="G407" s="749" t="s">
        <v>663</v>
      </c>
      <c r="H407" s="749">
        <v>849206</v>
      </c>
      <c r="I407" s="749">
        <v>162809</v>
      </c>
      <c r="J407" s="749" t="s">
        <v>1358</v>
      </c>
      <c r="K407" s="749" t="s">
        <v>579</v>
      </c>
      <c r="L407" s="752">
        <v>660.35000000000014</v>
      </c>
      <c r="M407" s="752">
        <v>5</v>
      </c>
      <c r="N407" s="753">
        <v>3301.7500000000009</v>
      </c>
    </row>
    <row r="408" spans="1:14" ht="14.4" customHeight="1" x14ac:dyDescent="0.3">
      <c r="A408" s="747" t="s">
        <v>577</v>
      </c>
      <c r="B408" s="748" t="s">
        <v>578</v>
      </c>
      <c r="C408" s="749" t="s">
        <v>596</v>
      </c>
      <c r="D408" s="750" t="s">
        <v>597</v>
      </c>
      <c r="E408" s="751">
        <v>50113013</v>
      </c>
      <c r="F408" s="750" t="s">
        <v>1342</v>
      </c>
      <c r="G408" s="749" t="s">
        <v>663</v>
      </c>
      <c r="H408" s="749">
        <v>164831</v>
      </c>
      <c r="I408" s="749">
        <v>64831</v>
      </c>
      <c r="J408" s="749" t="s">
        <v>1359</v>
      </c>
      <c r="K408" s="749" t="s">
        <v>1360</v>
      </c>
      <c r="L408" s="752">
        <v>198.88</v>
      </c>
      <c r="M408" s="752">
        <v>2</v>
      </c>
      <c r="N408" s="753">
        <v>397.76</v>
      </c>
    </row>
    <row r="409" spans="1:14" ht="14.4" customHeight="1" x14ac:dyDescent="0.3">
      <c r="A409" s="747" t="s">
        <v>577</v>
      </c>
      <c r="B409" s="748" t="s">
        <v>578</v>
      </c>
      <c r="C409" s="749" t="s">
        <v>596</v>
      </c>
      <c r="D409" s="750" t="s">
        <v>597</v>
      </c>
      <c r="E409" s="751">
        <v>50113013</v>
      </c>
      <c r="F409" s="750" t="s">
        <v>1342</v>
      </c>
      <c r="G409" s="749" t="s">
        <v>663</v>
      </c>
      <c r="H409" s="749">
        <v>183926</v>
      </c>
      <c r="I409" s="749">
        <v>183926</v>
      </c>
      <c r="J409" s="749" t="s">
        <v>1361</v>
      </c>
      <c r="K409" s="749" t="s">
        <v>804</v>
      </c>
      <c r="L409" s="752">
        <v>132.66</v>
      </c>
      <c r="M409" s="752">
        <v>3</v>
      </c>
      <c r="N409" s="753">
        <v>397.98</v>
      </c>
    </row>
    <row r="410" spans="1:14" ht="14.4" customHeight="1" x14ac:dyDescent="0.3">
      <c r="A410" s="747" t="s">
        <v>577</v>
      </c>
      <c r="B410" s="748" t="s">
        <v>578</v>
      </c>
      <c r="C410" s="749" t="s">
        <v>596</v>
      </c>
      <c r="D410" s="750" t="s">
        <v>597</v>
      </c>
      <c r="E410" s="751">
        <v>50113013</v>
      </c>
      <c r="F410" s="750" t="s">
        <v>1342</v>
      </c>
      <c r="G410" s="749" t="s">
        <v>670</v>
      </c>
      <c r="H410" s="749">
        <v>153913</v>
      </c>
      <c r="I410" s="749">
        <v>53913</v>
      </c>
      <c r="J410" s="749" t="s">
        <v>1362</v>
      </c>
      <c r="K410" s="749" t="s">
        <v>1363</v>
      </c>
      <c r="L410" s="752">
        <v>77.040000000000006</v>
      </c>
      <c r="M410" s="752">
        <v>4</v>
      </c>
      <c r="N410" s="753">
        <v>308.16000000000003</v>
      </c>
    </row>
    <row r="411" spans="1:14" ht="14.4" customHeight="1" x14ac:dyDescent="0.3">
      <c r="A411" s="747" t="s">
        <v>577</v>
      </c>
      <c r="B411" s="748" t="s">
        <v>578</v>
      </c>
      <c r="C411" s="749" t="s">
        <v>596</v>
      </c>
      <c r="D411" s="750" t="s">
        <v>597</v>
      </c>
      <c r="E411" s="751">
        <v>50113013</v>
      </c>
      <c r="F411" s="750" t="s">
        <v>1342</v>
      </c>
      <c r="G411" s="749" t="s">
        <v>670</v>
      </c>
      <c r="H411" s="749">
        <v>145010</v>
      </c>
      <c r="I411" s="749">
        <v>45010</v>
      </c>
      <c r="J411" s="749" t="s">
        <v>1364</v>
      </c>
      <c r="K411" s="749" t="s">
        <v>1365</v>
      </c>
      <c r="L411" s="752">
        <v>41.33</v>
      </c>
      <c r="M411" s="752">
        <v>5</v>
      </c>
      <c r="N411" s="753">
        <v>206.64999999999998</v>
      </c>
    </row>
    <row r="412" spans="1:14" ht="14.4" customHeight="1" x14ac:dyDescent="0.3">
      <c r="A412" s="747" t="s">
        <v>577</v>
      </c>
      <c r="B412" s="748" t="s">
        <v>578</v>
      </c>
      <c r="C412" s="749" t="s">
        <v>596</v>
      </c>
      <c r="D412" s="750" t="s">
        <v>597</v>
      </c>
      <c r="E412" s="751">
        <v>50113013</v>
      </c>
      <c r="F412" s="750" t="s">
        <v>1342</v>
      </c>
      <c r="G412" s="749" t="s">
        <v>663</v>
      </c>
      <c r="H412" s="749">
        <v>117170</v>
      </c>
      <c r="I412" s="749">
        <v>17170</v>
      </c>
      <c r="J412" s="749" t="s">
        <v>1366</v>
      </c>
      <c r="K412" s="749" t="s">
        <v>1367</v>
      </c>
      <c r="L412" s="752">
        <v>72.58</v>
      </c>
      <c r="M412" s="752">
        <v>1</v>
      </c>
      <c r="N412" s="753">
        <v>72.58</v>
      </c>
    </row>
    <row r="413" spans="1:14" ht="14.4" customHeight="1" x14ac:dyDescent="0.3">
      <c r="A413" s="747" t="s">
        <v>577</v>
      </c>
      <c r="B413" s="748" t="s">
        <v>578</v>
      </c>
      <c r="C413" s="749" t="s">
        <v>596</v>
      </c>
      <c r="D413" s="750" t="s">
        <v>597</v>
      </c>
      <c r="E413" s="751">
        <v>50113013</v>
      </c>
      <c r="F413" s="750" t="s">
        <v>1342</v>
      </c>
      <c r="G413" s="749" t="s">
        <v>663</v>
      </c>
      <c r="H413" s="749">
        <v>111706</v>
      </c>
      <c r="I413" s="749">
        <v>11706</v>
      </c>
      <c r="J413" s="749" t="s">
        <v>785</v>
      </c>
      <c r="K413" s="749" t="s">
        <v>1368</v>
      </c>
      <c r="L413" s="752">
        <v>229.5200000000001</v>
      </c>
      <c r="M413" s="752">
        <v>83</v>
      </c>
      <c r="N413" s="753">
        <v>19050.160000000007</v>
      </c>
    </row>
    <row r="414" spans="1:14" ht="14.4" customHeight="1" x14ac:dyDescent="0.3">
      <c r="A414" s="747" t="s">
        <v>577</v>
      </c>
      <c r="B414" s="748" t="s">
        <v>578</v>
      </c>
      <c r="C414" s="749" t="s">
        <v>596</v>
      </c>
      <c r="D414" s="750" t="s">
        <v>597</v>
      </c>
      <c r="E414" s="751">
        <v>50113013</v>
      </c>
      <c r="F414" s="750" t="s">
        <v>1342</v>
      </c>
      <c r="G414" s="749" t="s">
        <v>663</v>
      </c>
      <c r="H414" s="749">
        <v>131654</v>
      </c>
      <c r="I414" s="749">
        <v>131654</v>
      </c>
      <c r="J414" s="749" t="s">
        <v>1369</v>
      </c>
      <c r="K414" s="749" t="s">
        <v>1370</v>
      </c>
      <c r="L414" s="752">
        <v>264</v>
      </c>
      <c r="M414" s="752">
        <v>5</v>
      </c>
      <c r="N414" s="753">
        <v>1320</v>
      </c>
    </row>
    <row r="415" spans="1:14" ht="14.4" customHeight="1" x14ac:dyDescent="0.3">
      <c r="A415" s="747" t="s">
        <v>577</v>
      </c>
      <c r="B415" s="748" t="s">
        <v>578</v>
      </c>
      <c r="C415" s="749" t="s">
        <v>596</v>
      </c>
      <c r="D415" s="750" t="s">
        <v>597</v>
      </c>
      <c r="E415" s="751">
        <v>50113013</v>
      </c>
      <c r="F415" s="750" t="s">
        <v>1342</v>
      </c>
      <c r="G415" s="749" t="s">
        <v>663</v>
      </c>
      <c r="H415" s="749">
        <v>131656</v>
      </c>
      <c r="I415" s="749">
        <v>131656</v>
      </c>
      <c r="J415" s="749" t="s">
        <v>1371</v>
      </c>
      <c r="K415" s="749" t="s">
        <v>1372</v>
      </c>
      <c r="L415" s="752">
        <v>517</v>
      </c>
      <c r="M415" s="752">
        <v>1</v>
      </c>
      <c r="N415" s="753">
        <v>517</v>
      </c>
    </row>
    <row r="416" spans="1:14" ht="14.4" customHeight="1" x14ac:dyDescent="0.3">
      <c r="A416" s="747" t="s">
        <v>577</v>
      </c>
      <c r="B416" s="748" t="s">
        <v>578</v>
      </c>
      <c r="C416" s="749" t="s">
        <v>596</v>
      </c>
      <c r="D416" s="750" t="s">
        <v>597</v>
      </c>
      <c r="E416" s="751">
        <v>50113013</v>
      </c>
      <c r="F416" s="750" t="s">
        <v>1342</v>
      </c>
      <c r="G416" s="749" t="s">
        <v>663</v>
      </c>
      <c r="H416" s="749">
        <v>121240</v>
      </c>
      <c r="I416" s="749">
        <v>121240</v>
      </c>
      <c r="J416" s="749" t="s">
        <v>1373</v>
      </c>
      <c r="K416" s="749" t="s">
        <v>1374</v>
      </c>
      <c r="L416" s="752">
        <v>374</v>
      </c>
      <c r="M416" s="752">
        <v>3</v>
      </c>
      <c r="N416" s="753">
        <v>1122</v>
      </c>
    </row>
    <row r="417" spans="1:14" ht="14.4" customHeight="1" x14ac:dyDescent="0.3">
      <c r="A417" s="747" t="s">
        <v>577</v>
      </c>
      <c r="B417" s="748" t="s">
        <v>578</v>
      </c>
      <c r="C417" s="749" t="s">
        <v>596</v>
      </c>
      <c r="D417" s="750" t="s">
        <v>597</v>
      </c>
      <c r="E417" s="751">
        <v>50113013</v>
      </c>
      <c r="F417" s="750" t="s">
        <v>1342</v>
      </c>
      <c r="G417" s="749" t="s">
        <v>663</v>
      </c>
      <c r="H417" s="749">
        <v>162180</v>
      </c>
      <c r="I417" s="749">
        <v>162180</v>
      </c>
      <c r="J417" s="749" t="s">
        <v>1375</v>
      </c>
      <c r="K417" s="749" t="s">
        <v>1376</v>
      </c>
      <c r="L417" s="752">
        <v>152.9</v>
      </c>
      <c r="M417" s="752">
        <v>5</v>
      </c>
      <c r="N417" s="753">
        <v>764.5</v>
      </c>
    </row>
    <row r="418" spans="1:14" ht="14.4" customHeight="1" x14ac:dyDescent="0.3">
      <c r="A418" s="747" t="s">
        <v>577</v>
      </c>
      <c r="B418" s="748" t="s">
        <v>578</v>
      </c>
      <c r="C418" s="749" t="s">
        <v>596</v>
      </c>
      <c r="D418" s="750" t="s">
        <v>597</v>
      </c>
      <c r="E418" s="751">
        <v>50113013</v>
      </c>
      <c r="F418" s="750" t="s">
        <v>1342</v>
      </c>
      <c r="G418" s="749" t="s">
        <v>663</v>
      </c>
      <c r="H418" s="749">
        <v>162187</v>
      </c>
      <c r="I418" s="749">
        <v>162187</v>
      </c>
      <c r="J418" s="749" t="s">
        <v>1377</v>
      </c>
      <c r="K418" s="749" t="s">
        <v>1378</v>
      </c>
      <c r="L418" s="752">
        <v>303.41666666666669</v>
      </c>
      <c r="M418" s="752">
        <v>12</v>
      </c>
      <c r="N418" s="753">
        <v>3641</v>
      </c>
    </row>
    <row r="419" spans="1:14" ht="14.4" customHeight="1" x14ac:dyDescent="0.3">
      <c r="A419" s="747" t="s">
        <v>577</v>
      </c>
      <c r="B419" s="748" t="s">
        <v>578</v>
      </c>
      <c r="C419" s="749" t="s">
        <v>596</v>
      </c>
      <c r="D419" s="750" t="s">
        <v>597</v>
      </c>
      <c r="E419" s="751">
        <v>50113013</v>
      </c>
      <c r="F419" s="750" t="s">
        <v>1342</v>
      </c>
      <c r="G419" s="749" t="s">
        <v>670</v>
      </c>
      <c r="H419" s="749">
        <v>849655</v>
      </c>
      <c r="I419" s="749">
        <v>129836</v>
      </c>
      <c r="J419" s="749" t="s">
        <v>1379</v>
      </c>
      <c r="K419" s="749" t="s">
        <v>1380</v>
      </c>
      <c r="L419" s="752">
        <v>262.89999999999998</v>
      </c>
      <c r="M419" s="752">
        <v>9</v>
      </c>
      <c r="N419" s="753">
        <v>2366.1</v>
      </c>
    </row>
    <row r="420" spans="1:14" ht="14.4" customHeight="1" x14ac:dyDescent="0.3">
      <c r="A420" s="747" t="s">
        <v>577</v>
      </c>
      <c r="B420" s="748" t="s">
        <v>578</v>
      </c>
      <c r="C420" s="749" t="s">
        <v>596</v>
      </c>
      <c r="D420" s="750" t="s">
        <v>597</v>
      </c>
      <c r="E420" s="751">
        <v>50113013</v>
      </c>
      <c r="F420" s="750" t="s">
        <v>1342</v>
      </c>
      <c r="G420" s="749" t="s">
        <v>663</v>
      </c>
      <c r="H420" s="749">
        <v>218400</v>
      </c>
      <c r="I420" s="749">
        <v>218400</v>
      </c>
      <c r="J420" s="749" t="s">
        <v>1381</v>
      </c>
      <c r="K420" s="749" t="s">
        <v>1382</v>
      </c>
      <c r="L420" s="752">
        <v>597.7399999999999</v>
      </c>
      <c r="M420" s="752">
        <v>22</v>
      </c>
      <c r="N420" s="753">
        <v>13150.279999999997</v>
      </c>
    </row>
    <row r="421" spans="1:14" ht="14.4" customHeight="1" x14ac:dyDescent="0.3">
      <c r="A421" s="747" t="s">
        <v>577</v>
      </c>
      <c r="B421" s="748" t="s">
        <v>578</v>
      </c>
      <c r="C421" s="749" t="s">
        <v>596</v>
      </c>
      <c r="D421" s="750" t="s">
        <v>597</v>
      </c>
      <c r="E421" s="751">
        <v>50113013</v>
      </c>
      <c r="F421" s="750" t="s">
        <v>1342</v>
      </c>
      <c r="G421" s="749" t="s">
        <v>579</v>
      </c>
      <c r="H421" s="749">
        <v>202911</v>
      </c>
      <c r="I421" s="749">
        <v>202911</v>
      </c>
      <c r="J421" s="749" t="s">
        <v>1383</v>
      </c>
      <c r="K421" s="749" t="s">
        <v>1384</v>
      </c>
      <c r="L421" s="752">
        <v>6272.2046666666656</v>
      </c>
      <c r="M421" s="752">
        <v>3</v>
      </c>
      <c r="N421" s="753">
        <v>18816.613999999998</v>
      </c>
    </row>
    <row r="422" spans="1:14" ht="14.4" customHeight="1" x14ac:dyDescent="0.3">
      <c r="A422" s="747" t="s">
        <v>577</v>
      </c>
      <c r="B422" s="748" t="s">
        <v>578</v>
      </c>
      <c r="C422" s="749" t="s">
        <v>596</v>
      </c>
      <c r="D422" s="750" t="s">
        <v>597</v>
      </c>
      <c r="E422" s="751">
        <v>50113013</v>
      </c>
      <c r="F422" s="750" t="s">
        <v>1342</v>
      </c>
      <c r="G422" s="749" t="s">
        <v>663</v>
      </c>
      <c r="H422" s="749">
        <v>101066</v>
      </c>
      <c r="I422" s="749">
        <v>1066</v>
      </c>
      <c r="J422" s="749" t="s">
        <v>1385</v>
      </c>
      <c r="K422" s="749" t="s">
        <v>1386</v>
      </c>
      <c r="L422" s="752">
        <v>50.69</v>
      </c>
      <c r="M422" s="752">
        <v>5</v>
      </c>
      <c r="N422" s="753">
        <v>253.45</v>
      </c>
    </row>
    <row r="423" spans="1:14" ht="14.4" customHeight="1" x14ac:dyDescent="0.3">
      <c r="A423" s="747" t="s">
        <v>577</v>
      </c>
      <c r="B423" s="748" t="s">
        <v>578</v>
      </c>
      <c r="C423" s="749" t="s">
        <v>596</v>
      </c>
      <c r="D423" s="750" t="s">
        <v>597</v>
      </c>
      <c r="E423" s="751">
        <v>50113013</v>
      </c>
      <c r="F423" s="750" t="s">
        <v>1342</v>
      </c>
      <c r="G423" s="749" t="s">
        <v>663</v>
      </c>
      <c r="H423" s="749">
        <v>148261</v>
      </c>
      <c r="I423" s="749">
        <v>48261</v>
      </c>
      <c r="J423" s="749" t="s">
        <v>1385</v>
      </c>
      <c r="K423" s="749" t="s">
        <v>1387</v>
      </c>
      <c r="L423" s="752">
        <v>68.990000000000009</v>
      </c>
      <c r="M423" s="752">
        <v>5</v>
      </c>
      <c r="N423" s="753">
        <v>344.95000000000005</v>
      </c>
    </row>
    <row r="424" spans="1:14" ht="14.4" customHeight="1" x14ac:dyDescent="0.3">
      <c r="A424" s="747" t="s">
        <v>577</v>
      </c>
      <c r="B424" s="748" t="s">
        <v>578</v>
      </c>
      <c r="C424" s="749" t="s">
        <v>596</v>
      </c>
      <c r="D424" s="750" t="s">
        <v>597</v>
      </c>
      <c r="E424" s="751">
        <v>50113013</v>
      </c>
      <c r="F424" s="750" t="s">
        <v>1342</v>
      </c>
      <c r="G424" s="749" t="s">
        <v>663</v>
      </c>
      <c r="H424" s="749">
        <v>148262</v>
      </c>
      <c r="I424" s="749">
        <v>48262</v>
      </c>
      <c r="J424" s="749" t="s">
        <v>1385</v>
      </c>
      <c r="K424" s="749" t="s">
        <v>1388</v>
      </c>
      <c r="L424" s="752">
        <v>37.790000000000013</v>
      </c>
      <c r="M424" s="752">
        <v>5</v>
      </c>
      <c r="N424" s="753">
        <v>188.95000000000007</v>
      </c>
    </row>
    <row r="425" spans="1:14" ht="14.4" customHeight="1" x14ac:dyDescent="0.3">
      <c r="A425" s="747" t="s">
        <v>577</v>
      </c>
      <c r="B425" s="748" t="s">
        <v>578</v>
      </c>
      <c r="C425" s="749" t="s">
        <v>596</v>
      </c>
      <c r="D425" s="750" t="s">
        <v>597</v>
      </c>
      <c r="E425" s="751">
        <v>50113013</v>
      </c>
      <c r="F425" s="750" t="s">
        <v>1342</v>
      </c>
      <c r="G425" s="749" t="s">
        <v>663</v>
      </c>
      <c r="H425" s="749">
        <v>184492</v>
      </c>
      <c r="I425" s="749">
        <v>84492</v>
      </c>
      <c r="J425" s="749" t="s">
        <v>1389</v>
      </c>
      <c r="K425" s="749" t="s">
        <v>1390</v>
      </c>
      <c r="L425" s="752">
        <v>51.810000000000016</v>
      </c>
      <c r="M425" s="752">
        <v>1</v>
      </c>
      <c r="N425" s="753">
        <v>51.810000000000016</v>
      </c>
    </row>
    <row r="426" spans="1:14" ht="14.4" customHeight="1" x14ac:dyDescent="0.3">
      <c r="A426" s="747" t="s">
        <v>577</v>
      </c>
      <c r="B426" s="748" t="s">
        <v>578</v>
      </c>
      <c r="C426" s="749" t="s">
        <v>596</v>
      </c>
      <c r="D426" s="750" t="s">
        <v>597</v>
      </c>
      <c r="E426" s="751">
        <v>50113013</v>
      </c>
      <c r="F426" s="750" t="s">
        <v>1342</v>
      </c>
      <c r="G426" s="749" t="s">
        <v>663</v>
      </c>
      <c r="H426" s="749">
        <v>188746</v>
      </c>
      <c r="I426" s="749">
        <v>88746</v>
      </c>
      <c r="J426" s="749" t="s">
        <v>1389</v>
      </c>
      <c r="K426" s="749" t="s">
        <v>1391</v>
      </c>
      <c r="L426" s="752">
        <v>52.019999999999989</v>
      </c>
      <c r="M426" s="752">
        <v>1</v>
      </c>
      <c r="N426" s="753">
        <v>52.019999999999989</v>
      </c>
    </row>
    <row r="427" spans="1:14" ht="14.4" customHeight="1" x14ac:dyDescent="0.3">
      <c r="A427" s="747" t="s">
        <v>577</v>
      </c>
      <c r="B427" s="748" t="s">
        <v>578</v>
      </c>
      <c r="C427" s="749" t="s">
        <v>596</v>
      </c>
      <c r="D427" s="750" t="s">
        <v>597</v>
      </c>
      <c r="E427" s="751">
        <v>50113013</v>
      </c>
      <c r="F427" s="750" t="s">
        <v>1342</v>
      </c>
      <c r="G427" s="749" t="s">
        <v>663</v>
      </c>
      <c r="H427" s="749">
        <v>100707</v>
      </c>
      <c r="I427" s="749">
        <v>707</v>
      </c>
      <c r="J427" s="749" t="s">
        <v>1392</v>
      </c>
      <c r="K427" s="749" t="s">
        <v>1393</v>
      </c>
      <c r="L427" s="752">
        <v>0</v>
      </c>
      <c r="M427" s="752">
        <v>0</v>
      </c>
      <c r="N427" s="753">
        <v>0</v>
      </c>
    </row>
    <row r="428" spans="1:14" ht="14.4" customHeight="1" x14ac:dyDescent="0.3">
      <c r="A428" s="747" t="s">
        <v>577</v>
      </c>
      <c r="B428" s="748" t="s">
        <v>578</v>
      </c>
      <c r="C428" s="749" t="s">
        <v>596</v>
      </c>
      <c r="D428" s="750" t="s">
        <v>597</v>
      </c>
      <c r="E428" s="751">
        <v>50113013</v>
      </c>
      <c r="F428" s="750" t="s">
        <v>1342</v>
      </c>
      <c r="G428" s="749" t="s">
        <v>663</v>
      </c>
      <c r="H428" s="749">
        <v>394618</v>
      </c>
      <c r="I428" s="749">
        <v>112786</v>
      </c>
      <c r="J428" s="749" t="s">
        <v>1394</v>
      </c>
      <c r="K428" s="749" t="s">
        <v>1395</v>
      </c>
      <c r="L428" s="752">
        <v>310.64478461538459</v>
      </c>
      <c r="M428" s="752">
        <v>6.5</v>
      </c>
      <c r="N428" s="753">
        <v>2019.1911</v>
      </c>
    </row>
    <row r="429" spans="1:14" ht="14.4" customHeight="1" x14ac:dyDescent="0.3">
      <c r="A429" s="747" t="s">
        <v>577</v>
      </c>
      <c r="B429" s="748" t="s">
        <v>578</v>
      </c>
      <c r="C429" s="749" t="s">
        <v>596</v>
      </c>
      <c r="D429" s="750" t="s">
        <v>597</v>
      </c>
      <c r="E429" s="751">
        <v>50113013</v>
      </c>
      <c r="F429" s="750" t="s">
        <v>1342</v>
      </c>
      <c r="G429" s="749" t="s">
        <v>663</v>
      </c>
      <c r="H429" s="749">
        <v>847476</v>
      </c>
      <c r="I429" s="749">
        <v>112782</v>
      </c>
      <c r="J429" s="749" t="s">
        <v>1396</v>
      </c>
      <c r="K429" s="749" t="s">
        <v>1397</v>
      </c>
      <c r="L429" s="752">
        <v>674.31030303030286</v>
      </c>
      <c r="M429" s="752">
        <v>10.999999999999993</v>
      </c>
      <c r="N429" s="753">
        <v>7417.4133333333266</v>
      </c>
    </row>
    <row r="430" spans="1:14" ht="14.4" customHeight="1" x14ac:dyDescent="0.3">
      <c r="A430" s="747" t="s">
        <v>577</v>
      </c>
      <c r="B430" s="748" t="s">
        <v>578</v>
      </c>
      <c r="C430" s="749" t="s">
        <v>596</v>
      </c>
      <c r="D430" s="750" t="s">
        <v>597</v>
      </c>
      <c r="E430" s="751">
        <v>50113013</v>
      </c>
      <c r="F430" s="750" t="s">
        <v>1342</v>
      </c>
      <c r="G430" s="749" t="s">
        <v>663</v>
      </c>
      <c r="H430" s="749">
        <v>96414</v>
      </c>
      <c r="I430" s="749">
        <v>96414</v>
      </c>
      <c r="J430" s="749" t="s">
        <v>1398</v>
      </c>
      <c r="K430" s="749" t="s">
        <v>1399</v>
      </c>
      <c r="L430" s="752">
        <v>58.739999999999995</v>
      </c>
      <c r="M430" s="752">
        <v>1</v>
      </c>
      <c r="N430" s="753">
        <v>58.739999999999995</v>
      </c>
    </row>
    <row r="431" spans="1:14" ht="14.4" customHeight="1" x14ac:dyDescent="0.3">
      <c r="A431" s="747" t="s">
        <v>577</v>
      </c>
      <c r="B431" s="748" t="s">
        <v>578</v>
      </c>
      <c r="C431" s="749" t="s">
        <v>596</v>
      </c>
      <c r="D431" s="750" t="s">
        <v>597</v>
      </c>
      <c r="E431" s="751">
        <v>50113013</v>
      </c>
      <c r="F431" s="750" t="s">
        <v>1342</v>
      </c>
      <c r="G431" s="749" t="s">
        <v>663</v>
      </c>
      <c r="H431" s="749">
        <v>137499</v>
      </c>
      <c r="I431" s="749">
        <v>137499</v>
      </c>
      <c r="J431" s="749" t="s">
        <v>1400</v>
      </c>
      <c r="K431" s="749" t="s">
        <v>1401</v>
      </c>
      <c r="L431" s="752">
        <v>304.79000000000002</v>
      </c>
      <c r="M431" s="752">
        <v>10</v>
      </c>
      <c r="N431" s="753">
        <v>3047.9</v>
      </c>
    </row>
    <row r="432" spans="1:14" ht="14.4" customHeight="1" x14ac:dyDescent="0.3">
      <c r="A432" s="747" t="s">
        <v>577</v>
      </c>
      <c r="B432" s="748" t="s">
        <v>578</v>
      </c>
      <c r="C432" s="749" t="s">
        <v>596</v>
      </c>
      <c r="D432" s="750" t="s">
        <v>597</v>
      </c>
      <c r="E432" s="751">
        <v>50113013</v>
      </c>
      <c r="F432" s="750" t="s">
        <v>1342</v>
      </c>
      <c r="G432" s="749" t="s">
        <v>663</v>
      </c>
      <c r="H432" s="749">
        <v>216183</v>
      </c>
      <c r="I432" s="749">
        <v>216183</v>
      </c>
      <c r="J432" s="749" t="s">
        <v>1400</v>
      </c>
      <c r="K432" s="749" t="s">
        <v>1401</v>
      </c>
      <c r="L432" s="752">
        <v>249.90031034482772</v>
      </c>
      <c r="M432" s="752">
        <v>580</v>
      </c>
      <c r="N432" s="753">
        <v>144942.18000000008</v>
      </c>
    </row>
    <row r="433" spans="1:14" ht="14.4" customHeight="1" x14ac:dyDescent="0.3">
      <c r="A433" s="747" t="s">
        <v>577</v>
      </c>
      <c r="B433" s="748" t="s">
        <v>578</v>
      </c>
      <c r="C433" s="749" t="s">
        <v>596</v>
      </c>
      <c r="D433" s="750" t="s">
        <v>597</v>
      </c>
      <c r="E433" s="751">
        <v>50113013</v>
      </c>
      <c r="F433" s="750" t="s">
        <v>1342</v>
      </c>
      <c r="G433" s="749" t="s">
        <v>663</v>
      </c>
      <c r="H433" s="749">
        <v>187199</v>
      </c>
      <c r="I433" s="749">
        <v>87199</v>
      </c>
      <c r="J433" s="749" t="s">
        <v>1402</v>
      </c>
      <c r="K433" s="749" t="s">
        <v>1403</v>
      </c>
      <c r="L433" s="752">
        <v>220.99000000000004</v>
      </c>
      <c r="M433" s="752">
        <v>60</v>
      </c>
      <c r="N433" s="753">
        <v>13259.400000000001</v>
      </c>
    </row>
    <row r="434" spans="1:14" ht="14.4" customHeight="1" x14ac:dyDescent="0.3">
      <c r="A434" s="747" t="s">
        <v>577</v>
      </c>
      <c r="B434" s="748" t="s">
        <v>578</v>
      </c>
      <c r="C434" s="749" t="s">
        <v>596</v>
      </c>
      <c r="D434" s="750" t="s">
        <v>597</v>
      </c>
      <c r="E434" s="751">
        <v>50113013</v>
      </c>
      <c r="F434" s="750" t="s">
        <v>1342</v>
      </c>
      <c r="G434" s="749" t="s">
        <v>670</v>
      </c>
      <c r="H434" s="749">
        <v>111592</v>
      </c>
      <c r="I434" s="749">
        <v>11592</v>
      </c>
      <c r="J434" s="749" t="s">
        <v>1404</v>
      </c>
      <c r="K434" s="749" t="s">
        <v>1405</v>
      </c>
      <c r="L434" s="752">
        <v>381.11096296296307</v>
      </c>
      <c r="M434" s="752">
        <v>54</v>
      </c>
      <c r="N434" s="753">
        <v>20579.992000000006</v>
      </c>
    </row>
    <row r="435" spans="1:14" ht="14.4" customHeight="1" x14ac:dyDescent="0.3">
      <c r="A435" s="747" t="s">
        <v>577</v>
      </c>
      <c r="B435" s="748" t="s">
        <v>578</v>
      </c>
      <c r="C435" s="749" t="s">
        <v>596</v>
      </c>
      <c r="D435" s="750" t="s">
        <v>597</v>
      </c>
      <c r="E435" s="751">
        <v>50113013</v>
      </c>
      <c r="F435" s="750" t="s">
        <v>1342</v>
      </c>
      <c r="G435" s="749" t="s">
        <v>670</v>
      </c>
      <c r="H435" s="749">
        <v>197000</v>
      </c>
      <c r="I435" s="749">
        <v>97000</v>
      </c>
      <c r="J435" s="749" t="s">
        <v>1406</v>
      </c>
      <c r="K435" s="749" t="s">
        <v>1407</v>
      </c>
      <c r="L435" s="752">
        <v>18.96</v>
      </c>
      <c r="M435" s="752">
        <v>10</v>
      </c>
      <c r="N435" s="753">
        <v>189.60000000000002</v>
      </c>
    </row>
    <row r="436" spans="1:14" ht="14.4" customHeight="1" x14ac:dyDescent="0.3">
      <c r="A436" s="747" t="s">
        <v>577</v>
      </c>
      <c r="B436" s="748" t="s">
        <v>578</v>
      </c>
      <c r="C436" s="749" t="s">
        <v>596</v>
      </c>
      <c r="D436" s="750" t="s">
        <v>597</v>
      </c>
      <c r="E436" s="751">
        <v>50113013</v>
      </c>
      <c r="F436" s="750" t="s">
        <v>1342</v>
      </c>
      <c r="G436" s="749" t="s">
        <v>663</v>
      </c>
      <c r="H436" s="749">
        <v>207116</v>
      </c>
      <c r="I436" s="749">
        <v>207116</v>
      </c>
      <c r="J436" s="749" t="s">
        <v>1408</v>
      </c>
      <c r="K436" s="749" t="s">
        <v>1409</v>
      </c>
      <c r="L436" s="752">
        <v>419.5200000000001</v>
      </c>
      <c r="M436" s="752">
        <v>21</v>
      </c>
      <c r="N436" s="753">
        <v>8809.9200000000019</v>
      </c>
    </row>
    <row r="437" spans="1:14" ht="14.4" customHeight="1" x14ac:dyDescent="0.3">
      <c r="A437" s="747" t="s">
        <v>577</v>
      </c>
      <c r="B437" s="748" t="s">
        <v>578</v>
      </c>
      <c r="C437" s="749" t="s">
        <v>596</v>
      </c>
      <c r="D437" s="750" t="s">
        <v>597</v>
      </c>
      <c r="E437" s="751">
        <v>50113013</v>
      </c>
      <c r="F437" s="750" t="s">
        <v>1342</v>
      </c>
      <c r="G437" s="749" t="s">
        <v>663</v>
      </c>
      <c r="H437" s="749">
        <v>101076</v>
      </c>
      <c r="I437" s="749">
        <v>1076</v>
      </c>
      <c r="J437" s="749" t="s">
        <v>1410</v>
      </c>
      <c r="K437" s="749" t="s">
        <v>1113</v>
      </c>
      <c r="L437" s="752">
        <v>78.423000000000002</v>
      </c>
      <c r="M437" s="752">
        <v>50</v>
      </c>
      <c r="N437" s="753">
        <v>3921.15</v>
      </c>
    </row>
    <row r="438" spans="1:14" ht="14.4" customHeight="1" x14ac:dyDescent="0.3">
      <c r="A438" s="747" t="s">
        <v>577</v>
      </c>
      <c r="B438" s="748" t="s">
        <v>578</v>
      </c>
      <c r="C438" s="749" t="s">
        <v>596</v>
      </c>
      <c r="D438" s="750" t="s">
        <v>597</v>
      </c>
      <c r="E438" s="751">
        <v>50113013</v>
      </c>
      <c r="F438" s="750" t="s">
        <v>1342</v>
      </c>
      <c r="G438" s="749" t="s">
        <v>670</v>
      </c>
      <c r="H438" s="749">
        <v>113453</v>
      </c>
      <c r="I438" s="749">
        <v>113453</v>
      </c>
      <c r="J438" s="749" t="s">
        <v>1411</v>
      </c>
      <c r="K438" s="749" t="s">
        <v>1412</v>
      </c>
      <c r="L438" s="752">
        <v>458.69999999999987</v>
      </c>
      <c r="M438" s="752">
        <v>118</v>
      </c>
      <c r="N438" s="753">
        <v>54126.599999999984</v>
      </c>
    </row>
    <row r="439" spans="1:14" ht="14.4" customHeight="1" x14ac:dyDescent="0.3">
      <c r="A439" s="747" t="s">
        <v>577</v>
      </c>
      <c r="B439" s="748" t="s">
        <v>578</v>
      </c>
      <c r="C439" s="749" t="s">
        <v>596</v>
      </c>
      <c r="D439" s="750" t="s">
        <v>597</v>
      </c>
      <c r="E439" s="751">
        <v>50113013</v>
      </c>
      <c r="F439" s="750" t="s">
        <v>1342</v>
      </c>
      <c r="G439" s="749" t="s">
        <v>579</v>
      </c>
      <c r="H439" s="749">
        <v>141263</v>
      </c>
      <c r="I439" s="749">
        <v>141263</v>
      </c>
      <c r="J439" s="749" t="s">
        <v>1413</v>
      </c>
      <c r="K439" s="749" t="s">
        <v>1414</v>
      </c>
      <c r="L439" s="752">
        <v>161.67000000000004</v>
      </c>
      <c r="M439" s="752">
        <v>60</v>
      </c>
      <c r="N439" s="753">
        <v>9700.2000000000025</v>
      </c>
    </row>
    <row r="440" spans="1:14" ht="14.4" customHeight="1" x14ac:dyDescent="0.3">
      <c r="A440" s="747" t="s">
        <v>577</v>
      </c>
      <c r="B440" s="748" t="s">
        <v>578</v>
      </c>
      <c r="C440" s="749" t="s">
        <v>596</v>
      </c>
      <c r="D440" s="750" t="s">
        <v>597</v>
      </c>
      <c r="E440" s="751">
        <v>50113013</v>
      </c>
      <c r="F440" s="750" t="s">
        <v>1342</v>
      </c>
      <c r="G440" s="749" t="s">
        <v>579</v>
      </c>
      <c r="H440" s="749">
        <v>201030</v>
      </c>
      <c r="I440" s="749">
        <v>201030</v>
      </c>
      <c r="J440" s="749" t="s">
        <v>1415</v>
      </c>
      <c r="K440" s="749" t="s">
        <v>884</v>
      </c>
      <c r="L440" s="752">
        <v>26.61000000000001</v>
      </c>
      <c r="M440" s="752">
        <v>400</v>
      </c>
      <c r="N440" s="753">
        <v>10644.000000000004</v>
      </c>
    </row>
    <row r="441" spans="1:14" ht="14.4" customHeight="1" x14ac:dyDescent="0.3">
      <c r="A441" s="747" t="s">
        <v>577</v>
      </c>
      <c r="B441" s="748" t="s">
        <v>578</v>
      </c>
      <c r="C441" s="749" t="s">
        <v>596</v>
      </c>
      <c r="D441" s="750" t="s">
        <v>597</v>
      </c>
      <c r="E441" s="751">
        <v>50113013</v>
      </c>
      <c r="F441" s="750" t="s">
        <v>1342</v>
      </c>
      <c r="G441" s="749" t="s">
        <v>663</v>
      </c>
      <c r="H441" s="749">
        <v>105113</v>
      </c>
      <c r="I441" s="749">
        <v>5113</v>
      </c>
      <c r="J441" s="749" t="s">
        <v>1416</v>
      </c>
      <c r="K441" s="749" t="s">
        <v>1417</v>
      </c>
      <c r="L441" s="752">
        <v>127.56000000000002</v>
      </c>
      <c r="M441" s="752">
        <v>10</v>
      </c>
      <c r="N441" s="753">
        <v>1275.6000000000001</v>
      </c>
    </row>
    <row r="442" spans="1:14" ht="14.4" customHeight="1" x14ac:dyDescent="0.3">
      <c r="A442" s="747" t="s">
        <v>577</v>
      </c>
      <c r="B442" s="748" t="s">
        <v>578</v>
      </c>
      <c r="C442" s="749" t="s">
        <v>596</v>
      </c>
      <c r="D442" s="750" t="s">
        <v>597</v>
      </c>
      <c r="E442" s="751">
        <v>50113013</v>
      </c>
      <c r="F442" s="750" t="s">
        <v>1342</v>
      </c>
      <c r="G442" s="749" t="s">
        <v>663</v>
      </c>
      <c r="H442" s="749">
        <v>847759</v>
      </c>
      <c r="I442" s="749">
        <v>142077</v>
      </c>
      <c r="J442" s="749" t="s">
        <v>1418</v>
      </c>
      <c r="K442" s="749" t="s">
        <v>1419</v>
      </c>
      <c r="L442" s="752">
        <v>1720.3</v>
      </c>
      <c r="M442" s="752">
        <v>4</v>
      </c>
      <c r="N442" s="753">
        <v>6881.2</v>
      </c>
    </row>
    <row r="443" spans="1:14" ht="14.4" customHeight="1" x14ac:dyDescent="0.3">
      <c r="A443" s="747" t="s">
        <v>577</v>
      </c>
      <c r="B443" s="748" t="s">
        <v>578</v>
      </c>
      <c r="C443" s="749" t="s">
        <v>596</v>
      </c>
      <c r="D443" s="750" t="s">
        <v>597</v>
      </c>
      <c r="E443" s="751">
        <v>50113013</v>
      </c>
      <c r="F443" s="750" t="s">
        <v>1342</v>
      </c>
      <c r="G443" s="749" t="s">
        <v>663</v>
      </c>
      <c r="H443" s="749">
        <v>193207</v>
      </c>
      <c r="I443" s="749">
        <v>93207</v>
      </c>
      <c r="J443" s="749" t="s">
        <v>1420</v>
      </c>
      <c r="K443" s="749" t="s">
        <v>1421</v>
      </c>
      <c r="L443" s="752">
        <v>43.850000000000009</v>
      </c>
      <c r="M443" s="752">
        <v>2</v>
      </c>
      <c r="N443" s="753">
        <v>87.700000000000017</v>
      </c>
    </row>
    <row r="444" spans="1:14" ht="14.4" customHeight="1" x14ac:dyDescent="0.3">
      <c r="A444" s="747" t="s">
        <v>577</v>
      </c>
      <c r="B444" s="748" t="s">
        <v>578</v>
      </c>
      <c r="C444" s="749" t="s">
        <v>596</v>
      </c>
      <c r="D444" s="750" t="s">
        <v>597</v>
      </c>
      <c r="E444" s="751">
        <v>50113013</v>
      </c>
      <c r="F444" s="750" t="s">
        <v>1342</v>
      </c>
      <c r="G444" s="749" t="s">
        <v>663</v>
      </c>
      <c r="H444" s="749">
        <v>225174</v>
      </c>
      <c r="I444" s="749">
        <v>225174</v>
      </c>
      <c r="J444" s="749" t="s">
        <v>1420</v>
      </c>
      <c r="K444" s="749" t="s">
        <v>1421</v>
      </c>
      <c r="L444" s="752">
        <v>43.276666666666671</v>
      </c>
      <c r="M444" s="752">
        <v>3</v>
      </c>
      <c r="N444" s="753">
        <v>129.83000000000001</v>
      </c>
    </row>
    <row r="445" spans="1:14" ht="14.4" customHeight="1" x14ac:dyDescent="0.3">
      <c r="A445" s="747" t="s">
        <v>577</v>
      </c>
      <c r="B445" s="748" t="s">
        <v>578</v>
      </c>
      <c r="C445" s="749" t="s">
        <v>596</v>
      </c>
      <c r="D445" s="750" t="s">
        <v>597</v>
      </c>
      <c r="E445" s="751">
        <v>50113013</v>
      </c>
      <c r="F445" s="750" t="s">
        <v>1342</v>
      </c>
      <c r="G445" s="749" t="s">
        <v>663</v>
      </c>
      <c r="H445" s="749">
        <v>225175</v>
      </c>
      <c r="I445" s="749">
        <v>225175</v>
      </c>
      <c r="J445" s="749" t="s">
        <v>1420</v>
      </c>
      <c r="K445" s="749" t="s">
        <v>1422</v>
      </c>
      <c r="L445" s="752">
        <v>46.49</v>
      </c>
      <c r="M445" s="752">
        <v>6</v>
      </c>
      <c r="N445" s="753">
        <v>278.94</v>
      </c>
    </row>
    <row r="446" spans="1:14" ht="14.4" customHeight="1" x14ac:dyDescent="0.3">
      <c r="A446" s="747" t="s">
        <v>577</v>
      </c>
      <c r="B446" s="748" t="s">
        <v>578</v>
      </c>
      <c r="C446" s="749" t="s">
        <v>596</v>
      </c>
      <c r="D446" s="750" t="s">
        <v>597</v>
      </c>
      <c r="E446" s="751">
        <v>50113013</v>
      </c>
      <c r="F446" s="750" t="s">
        <v>1342</v>
      </c>
      <c r="G446" s="749" t="s">
        <v>670</v>
      </c>
      <c r="H446" s="749">
        <v>126127</v>
      </c>
      <c r="I446" s="749">
        <v>26127</v>
      </c>
      <c r="J446" s="749" t="s">
        <v>1423</v>
      </c>
      <c r="K446" s="749" t="s">
        <v>1424</v>
      </c>
      <c r="L446" s="752">
        <v>12184.706988188516</v>
      </c>
      <c r="M446" s="752">
        <v>46</v>
      </c>
      <c r="N446" s="753">
        <v>560496.52145667176</v>
      </c>
    </row>
    <row r="447" spans="1:14" ht="14.4" customHeight="1" x14ac:dyDescent="0.3">
      <c r="A447" s="747" t="s">
        <v>577</v>
      </c>
      <c r="B447" s="748" t="s">
        <v>578</v>
      </c>
      <c r="C447" s="749" t="s">
        <v>596</v>
      </c>
      <c r="D447" s="750" t="s">
        <v>597</v>
      </c>
      <c r="E447" s="751">
        <v>50113013</v>
      </c>
      <c r="F447" s="750" t="s">
        <v>1342</v>
      </c>
      <c r="G447" s="749" t="s">
        <v>663</v>
      </c>
      <c r="H447" s="749">
        <v>116600</v>
      </c>
      <c r="I447" s="749">
        <v>16600</v>
      </c>
      <c r="J447" s="749" t="s">
        <v>1425</v>
      </c>
      <c r="K447" s="749" t="s">
        <v>1426</v>
      </c>
      <c r="L447" s="752">
        <v>24.847387096774192</v>
      </c>
      <c r="M447" s="752">
        <v>310</v>
      </c>
      <c r="N447" s="753">
        <v>7702.69</v>
      </c>
    </row>
    <row r="448" spans="1:14" ht="14.4" customHeight="1" x14ac:dyDescent="0.3">
      <c r="A448" s="747" t="s">
        <v>577</v>
      </c>
      <c r="B448" s="748" t="s">
        <v>578</v>
      </c>
      <c r="C448" s="749" t="s">
        <v>596</v>
      </c>
      <c r="D448" s="750" t="s">
        <v>597</v>
      </c>
      <c r="E448" s="751">
        <v>50113013</v>
      </c>
      <c r="F448" s="750" t="s">
        <v>1342</v>
      </c>
      <c r="G448" s="749" t="s">
        <v>670</v>
      </c>
      <c r="H448" s="749">
        <v>166269</v>
      </c>
      <c r="I448" s="749">
        <v>166269</v>
      </c>
      <c r="J448" s="749" t="s">
        <v>1427</v>
      </c>
      <c r="K448" s="749" t="s">
        <v>1428</v>
      </c>
      <c r="L448" s="752">
        <v>52.88000000000001</v>
      </c>
      <c r="M448" s="752">
        <v>90</v>
      </c>
      <c r="N448" s="753">
        <v>4759.2000000000007</v>
      </c>
    </row>
    <row r="449" spans="1:14" ht="14.4" customHeight="1" x14ac:dyDescent="0.3">
      <c r="A449" s="747" t="s">
        <v>577</v>
      </c>
      <c r="B449" s="748" t="s">
        <v>578</v>
      </c>
      <c r="C449" s="749" t="s">
        <v>596</v>
      </c>
      <c r="D449" s="750" t="s">
        <v>597</v>
      </c>
      <c r="E449" s="751">
        <v>50113013</v>
      </c>
      <c r="F449" s="750" t="s">
        <v>1342</v>
      </c>
      <c r="G449" s="749" t="s">
        <v>670</v>
      </c>
      <c r="H449" s="749">
        <v>166265</v>
      </c>
      <c r="I449" s="749">
        <v>166265</v>
      </c>
      <c r="J449" s="749" t="s">
        <v>1429</v>
      </c>
      <c r="K449" s="749" t="s">
        <v>1401</v>
      </c>
      <c r="L449" s="752">
        <v>33.39</v>
      </c>
      <c r="M449" s="752">
        <v>30</v>
      </c>
      <c r="N449" s="753">
        <v>1001.6999999999999</v>
      </c>
    </row>
    <row r="450" spans="1:14" ht="14.4" customHeight="1" x14ac:dyDescent="0.3">
      <c r="A450" s="747" t="s">
        <v>577</v>
      </c>
      <c r="B450" s="748" t="s">
        <v>578</v>
      </c>
      <c r="C450" s="749" t="s">
        <v>596</v>
      </c>
      <c r="D450" s="750" t="s">
        <v>597</v>
      </c>
      <c r="E450" s="751">
        <v>50113013</v>
      </c>
      <c r="F450" s="750" t="s">
        <v>1342</v>
      </c>
      <c r="G450" s="749" t="s">
        <v>663</v>
      </c>
      <c r="H450" s="749">
        <v>201967</v>
      </c>
      <c r="I450" s="749">
        <v>201967</v>
      </c>
      <c r="J450" s="749" t="s">
        <v>1430</v>
      </c>
      <c r="K450" s="749" t="s">
        <v>1370</v>
      </c>
      <c r="L450" s="752">
        <v>291.47000000000003</v>
      </c>
      <c r="M450" s="752">
        <v>2</v>
      </c>
      <c r="N450" s="753">
        <v>582.94000000000005</v>
      </c>
    </row>
    <row r="451" spans="1:14" ht="14.4" customHeight="1" x14ac:dyDescent="0.3">
      <c r="A451" s="747" t="s">
        <v>577</v>
      </c>
      <c r="B451" s="748" t="s">
        <v>578</v>
      </c>
      <c r="C451" s="749" t="s">
        <v>596</v>
      </c>
      <c r="D451" s="750" t="s">
        <v>597</v>
      </c>
      <c r="E451" s="751">
        <v>50113014</v>
      </c>
      <c r="F451" s="750" t="s">
        <v>1431</v>
      </c>
      <c r="G451" s="749" t="s">
        <v>663</v>
      </c>
      <c r="H451" s="749">
        <v>186397</v>
      </c>
      <c r="I451" s="749">
        <v>86397</v>
      </c>
      <c r="J451" s="749" t="s">
        <v>1432</v>
      </c>
      <c r="K451" s="749" t="s">
        <v>1433</v>
      </c>
      <c r="L451" s="752">
        <v>94.239999999999966</v>
      </c>
      <c r="M451" s="752">
        <v>5</v>
      </c>
      <c r="N451" s="753">
        <v>471.19999999999982</v>
      </c>
    </row>
    <row r="452" spans="1:14" ht="14.4" customHeight="1" x14ac:dyDescent="0.3">
      <c r="A452" s="747" t="s">
        <v>577</v>
      </c>
      <c r="B452" s="748" t="s">
        <v>578</v>
      </c>
      <c r="C452" s="749" t="s">
        <v>596</v>
      </c>
      <c r="D452" s="750" t="s">
        <v>597</v>
      </c>
      <c r="E452" s="751">
        <v>50113014</v>
      </c>
      <c r="F452" s="750" t="s">
        <v>1431</v>
      </c>
      <c r="G452" s="749" t="s">
        <v>663</v>
      </c>
      <c r="H452" s="749">
        <v>850734</v>
      </c>
      <c r="I452" s="749">
        <v>149384</v>
      </c>
      <c r="J452" s="749" t="s">
        <v>1434</v>
      </c>
      <c r="K452" s="749" t="s">
        <v>1435</v>
      </c>
      <c r="L452" s="752">
        <v>1655.1200000000001</v>
      </c>
      <c r="M452" s="752">
        <v>30</v>
      </c>
      <c r="N452" s="753">
        <v>49653.600000000006</v>
      </c>
    </row>
    <row r="453" spans="1:14" ht="14.4" customHeight="1" x14ac:dyDescent="0.3">
      <c r="A453" s="747" t="s">
        <v>577</v>
      </c>
      <c r="B453" s="748" t="s">
        <v>578</v>
      </c>
      <c r="C453" s="749" t="s">
        <v>596</v>
      </c>
      <c r="D453" s="750" t="s">
        <v>597</v>
      </c>
      <c r="E453" s="751">
        <v>50113014</v>
      </c>
      <c r="F453" s="750" t="s">
        <v>1431</v>
      </c>
      <c r="G453" s="749" t="s">
        <v>670</v>
      </c>
      <c r="H453" s="749">
        <v>164401</v>
      </c>
      <c r="I453" s="749">
        <v>164401</v>
      </c>
      <c r="J453" s="749" t="s">
        <v>1436</v>
      </c>
      <c r="K453" s="749" t="s">
        <v>1437</v>
      </c>
      <c r="L453" s="752">
        <v>148.5</v>
      </c>
      <c r="M453" s="752">
        <v>43</v>
      </c>
      <c r="N453" s="753">
        <v>6385.5</v>
      </c>
    </row>
    <row r="454" spans="1:14" ht="14.4" customHeight="1" x14ac:dyDescent="0.3">
      <c r="A454" s="747" t="s">
        <v>577</v>
      </c>
      <c r="B454" s="748" t="s">
        <v>578</v>
      </c>
      <c r="C454" s="749" t="s">
        <v>596</v>
      </c>
      <c r="D454" s="750" t="s">
        <v>597</v>
      </c>
      <c r="E454" s="751">
        <v>50113014</v>
      </c>
      <c r="F454" s="750" t="s">
        <v>1431</v>
      </c>
      <c r="G454" s="749" t="s">
        <v>670</v>
      </c>
      <c r="H454" s="749">
        <v>164407</v>
      </c>
      <c r="I454" s="749">
        <v>164407</v>
      </c>
      <c r="J454" s="749" t="s">
        <v>1436</v>
      </c>
      <c r="K454" s="749" t="s">
        <v>1438</v>
      </c>
      <c r="L454" s="752">
        <v>294.80000000000013</v>
      </c>
      <c r="M454" s="752">
        <v>24.5</v>
      </c>
      <c r="N454" s="753">
        <v>7222.6000000000031</v>
      </c>
    </row>
    <row r="455" spans="1:14" ht="14.4" customHeight="1" x14ac:dyDescent="0.3">
      <c r="A455" s="747" t="s">
        <v>577</v>
      </c>
      <c r="B455" s="748" t="s">
        <v>578</v>
      </c>
      <c r="C455" s="749" t="s">
        <v>596</v>
      </c>
      <c r="D455" s="750" t="s">
        <v>597</v>
      </c>
      <c r="E455" s="751">
        <v>50113014</v>
      </c>
      <c r="F455" s="750" t="s">
        <v>1431</v>
      </c>
      <c r="G455" s="749" t="s">
        <v>663</v>
      </c>
      <c r="H455" s="749">
        <v>116895</v>
      </c>
      <c r="I455" s="749">
        <v>16895</v>
      </c>
      <c r="J455" s="749" t="s">
        <v>1439</v>
      </c>
      <c r="K455" s="749" t="s">
        <v>1440</v>
      </c>
      <c r="L455" s="752">
        <v>107.87000000000005</v>
      </c>
      <c r="M455" s="752">
        <v>7</v>
      </c>
      <c r="N455" s="753">
        <v>755.09000000000037</v>
      </c>
    </row>
    <row r="456" spans="1:14" ht="14.4" customHeight="1" x14ac:dyDescent="0.3">
      <c r="A456" s="747" t="s">
        <v>577</v>
      </c>
      <c r="B456" s="748" t="s">
        <v>578</v>
      </c>
      <c r="C456" s="749" t="s">
        <v>596</v>
      </c>
      <c r="D456" s="750" t="s">
        <v>597</v>
      </c>
      <c r="E456" s="751">
        <v>50113014</v>
      </c>
      <c r="F456" s="750" t="s">
        <v>1431</v>
      </c>
      <c r="G456" s="749" t="s">
        <v>663</v>
      </c>
      <c r="H456" s="749">
        <v>116896</v>
      </c>
      <c r="I456" s="749">
        <v>16896</v>
      </c>
      <c r="J456" s="749" t="s">
        <v>1441</v>
      </c>
      <c r="K456" s="749" t="s">
        <v>1442</v>
      </c>
      <c r="L456" s="752">
        <v>107.98999999999998</v>
      </c>
      <c r="M456" s="752">
        <v>5</v>
      </c>
      <c r="N456" s="753">
        <v>539.94999999999993</v>
      </c>
    </row>
    <row r="457" spans="1:14" ht="14.4" customHeight="1" x14ac:dyDescent="0.3">
      <c r="A457" s="747" t="s">
        <v>577</v>
      </c>
      <c r="B457" s="748" t="s">
        <v>578</v>
      </c>
      <c r="C457" s="749" t="s">
        <v>596</v>
      </c>
      <c r="D457" s="750" t="s">
        <v>597</v>
      </c>
      <c r="E457" s="751">
        <v>50113014</v>
      </c>
      <c r="F457" s="750" t="s">
        <v>1431</v>
      </c>
      <c r="G457" s="749" t="s">
        <v>663</v>
      </c>
      <c r="H457" s="749">
        <v>129428</v>
      </c>
      <c r="I457" s="749">
        <v>500720</v>
      </c>
      <c r="J457" s="749" t="s">
        <v>1443</v>
      </c>
      <c r="K457" s="749" t="s">
        <v>1444</v>
      </c>
      <c r="L457" s="752">
        <v>3630</v>
      </c>
      <c r="M457" s="752">
        <v>65</v>
      </c>
      <c r="N457" s="753">
        <v>235950</v>
      </c>
    </row>
    <row r="458" spans="1:14" ht="14.4" customHeight="1" x14ac:dyDescent="0.3">
      <c r="A458" s="747" t="s">
        <v>577</v>
      </c>
      <c r="B458" s="748" t="s">
        <v>578</v>
      </c>
      <c r="C458" s="749" t="s">
        <v>596</v>
      </c>
      <c r="D458" s="750" t="s">
        <v>597</v>
      </c>
      <c r="E458" s="751">
        <v>50113014</v>
      </c>
      <c r="F458" s="750" t="s">
        <v>1431</v>
      </c>
      <c r="G458" s="749" t="s">
        <v>663</v>
      </c>
      <c r="H458" s="749">
        <v>199248</v>
      </c>
      <c r="I458" s="749">
        <v>99248</v>
      </c>
      <c r="J458" s="749" t="s">
        <v>1445</v>
      </c>
      <c r="K458" s="749" t="s">
        <v>1367</v>
      </c>
      <c r="L458" s="752">
        <v>85.62</v>
      </c>
      <c r="M458" s="752">
        <v>1</v>
      </c>
      <c r="N458" s="753">
        <v>85.62</v>
      </c>
    </row>
    <row r="459" spans="1:14" ht="14.4" customHeight="1" x14ac:dyDescent="0.3">
      <c r="A459" s="747" t="s">
        <v>577</v>
      </c>
      <c r="B459" s="748" t="s">
        <v>578</v>
      </c>
      <c r="C459" s="749" t="s">
        <v>596</v>
      </c>
      <c r="D459" s="750" t="s">
        <v>597</v>
      </c>
      <c r="E459" s="751">
        <v>50113014</v>
      </c>
      <c r="F459" s="750" t="s">
        <v>1431</v>
      </c>
      <c r="G459" s="749" t="s">
        <v>663</v>
      </c>
      <c r="H459" s="749">
        <v>150352</v>
      </c>
      <c r="I459" s="749">
        <v>50352</v>
      </c>
      <c r="J459" s="749" t="s">
        <v>1446</v>
      </c>
      <c r="K459" s="749" t="s">
        <v>1447</v>
      </c>
      <c r="L459" s="752">
        <v>520.20000000000005</v>
      </c>
      <c r="M459" s="752">
        <v>2</v>
      </c>
      <c r="N459" s="753">
        <v>1040.4000000000001</v>
      </c>
    </row>
    <row r="460" spans="1:14" ht="14.4" customHeight="1" x14ac:dyDescent="0.3">
      <c r="A460" s="747" t="s">
        <v>577</v>
      </c>
      <c r="B460" s="748" t="s">
        <v>578</v>
      </c>
      <c r="C460" s="749" t="s">
        <v>596</v>
      </c>
      <c r="D460" s="750" t="s">
        <v>597</v>
      </c>
      <c r="E460" s="751">
        <v>50113014</v>
      </c>
      <c r="F460" s="750" t="s">
        <v>1431</v>
      </c>
      <c r="G460" s="749" t="s">
        <v>663</v>
      </c>
      <c r="H460" s="749">
        <v>156067</v>
      </c>
      <c r="I460" s="749">
        <v>56067</v>
      </c>
      <c r="J460" s="749" t="s">
        <v>1448</v>
      </c>
      <c r="K460" s="749" t="s">
        <v>1449</v>
      </c>
      <c r="L460" s="752">
        <v>1271.52</v>
      </c>
      <c r="M460" s="752">
        <v>1</v>
      </c>
      <c r="N460" s="753">
        <v>1271.52</v>
      </c>
    </row>
    <row r="461" spans="1:14" ht="14.4" customHeight="1" x14ac:dyDescent="0.3">
      <c r="A461" s="747" t="s">
        <v>577</v>
      </c>
      <c r="B461" s="748" t="s">
        <v>578</v>
      </c>
      <c r="C461" s="749" t="s">
        <v>596</v>
      </c>
      <c r="D461" s="750" t="s">
        <v>597</v>
      </c>
      <c r="E461" s="751">
        <v>50113014</v>
      </c>
      <c r="F461" s="750" t="s">
        <v>1431</v>
      </c>
      <c r="G461" s="749" t="s">
        <v>670</v>
      </c>
      <c r="H461" s="749">
        <v>207309</v>
      </c>
      <c r="I461" s="749">
        <v>207309</v>
      </c>
      <c r="J461" s="749" t="s">
        <v>1450</v>
      </c>
      <c r="K461" s="749" t="s">
        <v>1451</v>
      </c>
      <c r="L461" s="752">
        <v>117.80999999999999</v>
      </c>
      <c r="M461" s="752">
        <v>236</v>
      </c>
      <c r="N461" s="753">
        <v>27803.159999999996</v>
      </c>
    </row>
    <row r="462" spans="1:14" ht="14.4" customHeight="1" x14ac:dyDescent="0.3">
      <c r="A462" s="747" t="s">
        <v>577</v>
      </c>
      <c r="B462" s="748" t="s">
        <v>578</v>
      </c>
      <c r="C462" s="749" t="s">
        <v>596</v>
      </c>
      <c r="D462" s="750" t="s">
        <v>597</v>
      </c>
      <c r="E462" s="751">
        <v>50113014</v>
      </c>
      <c r="F462" s="750" t="s">
        <v>1431</v>
      </c>
      <c r="G462" s="749" t="s">
        <v>579</v>
      </c>
      <c r="H462" s="749">
        <v>205772</v>
      </c>
      <c r="I462" s="749">
        <v>205772</v>
      </c>
      <c r="J462" s="749" t="s">
        <v>1452</v>
      </c>
      <c r="K462" s="749" t="s">
        <v>1453</v>
      </c>
      <c r="L462" s="752">
        <v>278.69051282051277</v>
      </c>
      <c r="M462" s="752">
        <v>39</v>
      </c>
      <c r="N462" s="753">
        <v>10868.929999999998</v>
      </c>
    </row>
    <row r="463" spans="1:14" ht="14.4" customHeight="1" x14ac:dyDescent="0.3">
      <c r="A463" s="747" t="s">
        <v>577</v>
      </c>
      <c r="B463" s="748" t="s">
        <v>578</v>
      </c>
      <c r="C463" s="749" t="s">
        <v>596</v>
      </c>
      <c r="D463" s="750" t="s">
        <v>597</v>
      </c>
      <c r="E463" s="751">
        <v>50113014</v>
      </c>
      <c r="F463" s="750" t="s">
        <v>1431</v>
      </c>
      <c r="G463" s="749" t="s">
        <v>670</v>
      </c>
      <c r="H463" s="749">
        <v>189220</v>
      </c>
      <c r="I463" s="749">
        <v>189220</v>
      </c>
      <c r="J463" s="749" t="s">
        <v>1454</v>
      </c>
      <c r="K463" s="749" t="s">
        <v>1455</v>
      </c>
      <c r="L463" s="752">
        <v>6765</v>
      </c>
      <c r="M463" s="752">
        <v>4</v>
      </c>
      <c r="N463" s="753">
        <v>27060</v>
      </c>
    </row>
    <row r="464" spans="1:14" ht="14.4" customHeight="1" x14ac:dyDescent="0.3">
      <c r="A464" s="747" t="s">
        <v>577</v>
      </c>
      <c r="B464" s="748" t="s">
        <v>578</v>
      </c>
      <c r="C464" s="749" t="s">
        <v>599</v>
      </c>
      <c r="D464" s="750" t="s">
        <v>600</v>
      </c>
      <c r="E464" s="751">
        <v>50113001</v>
      </c>
      <c r="F464" s="750" t="s">
        <v>662</v>
      </c>
      <c r="G464" s="749" t="s">
        <v>663</v>
      </c>
      <c r="H464" s="749">
        <v>100362</v>
      </c>
      <c r="I464" s="749">
        <v>362</v>
      </c>
      <c r="J464" s="749" t="s">
        <v>706</v>
      </c>
      <c r="K464" s="749" t="s">
        <v>707</v>
      </c>
      <c r="L464" s="752">
        <v>86.480303030303048</v>
      </c>
      <c r="M464" s="752">
        <v>33</v>
      </c>
      <c r="N464" s="753">
        <v>2853.8500000000008</v>
      </c>
    </row>
    <row r="465" spans="1:14" ht="14.4" customHeight="1" x14ac:dyDescent="0.3">
      <c r="A465" s="747" t="s">
        <v>577</v>
      </c>
      <c r="B465" s="748" t="s">
        <v>578</v>
      </c>
      <c r="C465" s="749" t="s">
        <v>599</v>
      </c>
      <c r="D465" s="750" t="s">
        <v>600</v>
      </c>
      <c r="E465" s="751">
        <v>50113001</v>
      </c>
      <c r="F465" s="750" t="s">
        <v>662</v>
      </c>
      <c r="G465" s="749" t="s">
        <v>663</v>
      </c>
      <c r="H465" s="749">
        <v>167547</v>
      </c>
      <c r="I465" s="749">
        <v>67547</v>
      </c>
      <c r="J465" s="749" t="s">
        <v>664</v>
      </c>
      <c r="K465" s="749" t="s">
        <v>665</v>
      </c>
      <c r="L465" s="752">
        <v>47.082061855670084</v>
      </c>
      <c r="M465" s="752">
        <v>97</v>
      </c>
      <c r="N465" s="753">
        <v>4566.9599999999982</v>
      </c>
    </row>
    <row r="466" spans="1:14" ht="14.4" customHeight="1" x14ac:dyDescent="0.3">
      <c r="A466" s="747" t="s">
        <v>577</v>
      </c>
      <c r="B466" s="748" t="s">
        <v>578</v>
      </c>
      <c r="C466" s="749" t="s">
        <v>599</v>
      </c>
      <c r="D466" s="750" t="s">
        <v>600</v>
      </c>
      <c r="E466" s="751">
        <v>50113001</v>
      </c>
      <c r="F466" s="750" t="s">
        <v>662</v>
      </c>
      <c r="G466" s="749" t="s">
        <v>663</v>
      </c>
      <c r="H466" s="749">
        <v>845369</v>
      </c>
      <c r="I466" s="749">
        <v>107987</v>
      </c>
      <c r="J466" s="749" t="s">
        <v>1456</v>
      </c>
      <c r="K466" s="749" t="s">
        <v>1457</v>
      </c>
      <c r="L466" s="752">
        <v>112.28999999999998</v>
      </c>
      <c r="M466" s="752">
        <v>1</v>
      </c>
      <c r="N466" s="753">
        <v>112.28999999999998</v>
      </c>
    </row>
    <row r="467" spans="1:14" ht="14.4" customHeight="1" x14ac:dyDescent="0.3">
      <c r="A467" s="747" t="s">
        <v>577</v>
      </c>
      <c r="B467" s="748" t="s">
        <v>578</v>
      </c>
      <c r="C467" s="749" t="s">
        <v>599</v>
      </c>
      <c r="D467" s="750" t="s">
        <v>600</v>
      </c>
      <c r="E467" s="751">
        <v>50113001</v>
      </c>
      <c r="F467" s="750" t="s">
        <v>662</v>
      </c>
      <c r="G467" s="749" t="s">
        <v>670</v>
      </c>
      <c r="H467" s="749">
        <v>187158</v>
      </c>
      <c r="I467" s="749">
        <v>187158</v>
      </c>
      <c r="J467" s="749" t="s">
        <v>1458</v>
      </c>
      <c r="K467" s="749" t="s">
        <v>1459</v>
      </c>
      <c r="L467" s="752">
        <v>87.520000000000024</v>
      </c>
      <c r="M467" s="752">
        <v>20</v>
      </c>
      <c r="N467" s="753">
        <v>1750.4000000000005</v>
      </c>
    </row>
    <row r="468" spans="1:14" ht="14.4" customHeight="1" x14ac:dyDescent="0.3">
      <c r="A468" s="747" t="s">
        <v>577</v>
      </c>
      <c r="B468" s="748" t="s">
        <v>578</v>
      </c>
      <c r="C468" s="749" t="s">
        <v>599</v>
      </c>
      <c r="D468" s="750" t="s">
        <v>600</v>
      </c>
      <c r="E468" s="751">
        <v>50113001</v>
      </c>
      <c r="F468" s="750" t="s">
        <v>662</v>
      </c>
      <c r="G468" s="749" t="s">
        <v>663</v>
      </c>
      <c r="H468" s="749">
        <v>158668</v>
      </c>
      <c r="I468" s="749">
        <v>158668</v>
      </c>
      <c r="J468" s="749" t="s">
        <v>727</v>
      </c>
      <c r="K468" s="749" t="s">
        <v>728</v>
      </c>
      <c r="L468" s="752">
        <v>71.799732620320867</v>
      </c>
      <c r="M468" s="752">
        <v>187</v>
      </c>
      <c r="N468" s="753">
        <v>13426.550000000001</v>
      </c>
    </row>
    <row r="469" spans="1:14" ht="14.4" customHeight="1" x14ac:dyDescent="0.3">
      <c r="A469" s="747" t="s">
        <v>577</v>
      </c>
      <c r="B469" s="748" t="s">
        <v>578</v>
      </c>
      <c r="C469" s="749" t="s">
        <v>599</v>
      </c>
      <c r="D469" s="750" t="s">
        <v>600</v>
      </c>
      <c r="E469" s="751">
        <v>50113001</v>
      </c>
      <c r="F469" s="750" t="s">
        <v>662</v>
      </c>
      <c r="G469" s="749" t="s">
        <v>670</v>
      </c>
      <c r="H469" s="749">
        <v>158667</v>
      </c>
      <c r="I469" s="749">
        <v>158667</v>
      </c>
      <c r="J469" s="749" t="s">
        <v>727</v>
      </c>
      <c r="K469" s="749" t="s">
        <v>1460</v>
      </c>
      <c r="L469" s="752">
        <v>32.539999999999985</v>
      </c>
      <c r="M469" s="752">
        <v>250</v>
      </c>
      <c r="N469" s="753">
        <v>8134.9999999999964</v>
      </c>
    </row>
    <row r="470" spans="1:14" ht="14.4" customHeight="1" x14ac:dyDescent="0.3">
      <c r="A470" s="747" t="s">
        <v>577</v>
      </c>
      <c r="B470" s="748" t="s">
        <v>578</v>
      </c>
      <c r="C470" s="749" t="s">
        <v>599</v>
      </c>
      <c r="D470" s="750" t="s">
        <v>600</v>
      </c>
      <c r="E470" s="751">
        <v>50113001</v>
      </c>
      <c r="F470" s="750" t="s">
        <v>662</v>
      </c>
      <c r="G470" s="749" t="s">
        <v>663</v>
      </c>
      <c r="H470" s="749">
        <v>110555</v>
      </c>
      <c r="I470" s="749">
        <v>10555</v>
      </c>
      <c r="J470" s="749" t="s">
        <v>739</v>
      </c>
      <c r="K470" s="749" t="s">
        <v>740</v>
      </c>
      <c r="L470" s="752">
        <v>254.98000000000002</v>
      </c>
      <c r="M470" s="752">
        <v>6</v>
      </c>
      <c r="N470" s="753">
        <v>1529.88</v>
      </c>
    </row>
    <row r="471" spans="1:14" ht="14.4" customHeight="1" x14ac:dyDescent="0.3">
      <c r="A471" s="747" t="s">
        <v>577</v>
      </c>
      <c r="B471" s="748" t="s">
        <v>578</v>
      </c>
      <c r="C471" s="749" t="s">
        <v>599</v>
      </c>
      <c r="D471" s="750" t="s">
        <v>600</v>
      </c>
      <c r="E471" s="751">
        <v>50113001</v>
      </c>
      <c r="F471" s="750" t="s">
        <v>662</v>
      </c>
      <c r="G471" s="749" t="s">
        <v>663</v>
      </c>
      <c r="H471" s="749">
        <v>173390</v>
      </c>
      <c r="I471" s="749">
        <v>173390</v>
      </c>
      <c r="J471" s="749" t="s">
        <v>1461</v>
      </c>
      <c r="K471" s="749" t="s">
        <v>1462</v>
      </c>
      <c r="L471" s="752">
        <v>411.95</v>
      </c>
      <c r="M471" s="752">
        <v>12</v>
      </c>
      <c r="N471" s="753">
        <v>4943.3999999999996</v>
      </c>
    </row>
    <row r="472" spans="1:14" ht="14.4" customHeight="1" x14ac:dyDescent="0.3">
      <c r="A472" s="747" t="s">
        <v>577</v>
      </c>
      <c r="B472" s="748" t="s">
        <v>578</v>
      </c>
      <c r="C472" s="749" t="s">
        <v>599</v>
      </c>
      <c r="D472" s="750" t="s">
        <v>600</v>
      </c>
      <c r="E472" s="751">
        <v>50113001</v>
      </c>
      <c r="F472" s="750" t="s">
        <v>662</v>
      </c>
      <c r="G472" s="749" t="s">
        <v>663</v>
      </c>
      <c r="H472" s="749">
        <v>100392</v>
      </c>
      <c r="I472" s="749">
        <v>392</v>
      </c>
      <c r="J472" s="749" t="s">
        <v>755</v>
      </c>
      <c r="K472" s="749" t="s">
        <v>756</v>
      </c>
      <c r="L472" s="752">
        <v>57.619787234042562</v>
      </c>
      <c r="M472" s="752">
        <v>94</v>
      </c>
      <c r="N472" s="753">
        <v>5416.2600000000011</v>
      </c>
    </row>
    <row r="473" spans="1:14" ht="14.4" customHeight="1" x14ac:dyDescent="0.3">
      <c r="A473" s="747" t="s">
        <v>577</v>
      </c>
      <c r="B473" s="748" t="s">
        <v>578</v>
      </c>
      <c r="C473" s="749" t="s">
        <v>599</v>
      </c>
      <c r="D473" s="750" t="s">
        <v>600</v>
      </c>
      <c r="E473" s="751">
        <v>50113001</v>
      </c>
      <c r="F473" s="750" t="s">
        <v>662</v>
      </c>
      <c r="G473" s="749" t="s">
        <v>663</v>
      </c>
      <c r="H473" s="749">
        <v>100394</v>
      </c>
      <c r="I473" s="749">
        <v>394</v>
      </c>
      <c r="J473" s="749" t="s">
        <v>757</v>
      </c>
      <c r="K473" s="749" t="s">
        <v>758</v>
      </c>
      <c r="L473" s="752">
        <v>65.730769230769226</v>
      </c>
      <c r="M473" s="752">
        <v>13</v>
      </c>
      <c r="N473" s="753">
        <v>854.5</v>
      </c>
    </row>
    <row r="474" spans="1:14" ht="14.4" customHeight="1" x14ac:dyDescent="0.3">
      <c r="A474" s="747" t="s">
        <v>577</v>
      </c>
      <c r="B474" s="748" t="s">
        <v>578</v>
      </c>
      <c r="C474" s="749" t="s">
        <v>599</v>
      </c>
      <c r="D474" s="750" t="s">
        <v>600</v>
      </c>
      <c r="E474" s="751">
        <v>50113001</v>
      </c>
      <c r="F474" s="750" t="s">
        <v>662</v>
      </c>
      <c r="G474" s="749" t="s">
        <v>663</v>
      </c>
      <c r="H474" s="749">
        <v>205021</v>
      </c>
      <c r="I474" s="749">
        <v>205021</v>
      </c>
      <c r="J474" s="749" t="s">
        <v>1463</v>
      </c>
      <c r="K474" s="749" t="s">
        <v>1464</v>
      </c>
      <c r="L474" s="752">
        <v>352.00000000000006</v>
      </c>
      <c r="M474" s="752">
        <v>1</v>
      </c>
      <c r="N474" s="753">
        <v>352.00000000000006</v>
      </c>
    </row>
    <row r="475" spans="1:14" ht="14.4" customHeight="1" x14ac:dyDescent="0.3">
      <c r="A475" s="747" t="s">
        <v>577</v>
      </c>
      <c r="B475" s="748" t="s">
        <v>578</v>
      </c>
      <c r="C475" s="749" t="s">
        <v>599</v>
      </c>
      <c r="D475" s="750" t="s">
        <v>600</v>
      </c>
      <c r="E475" s="751">
        <v>50113001</v>
      </c>
      <c r="F475" s="750" t="s">
        <v>662</v>
      </c>
      <c r="G475" s="749" t="s">
        <v>670</v>
      </c>
      <c r="H475" s="749">
        <v>183974</v>
      </c>
      <c r="I475" s="749">
        <v>83974</v>
      </c>
      <c r="J475" s="749" t="s">
        <v>774</v>
      </c>
      <c r="K475" s="749" t="s">
        <v>775</v>
      </c>
      <c r="L475" s="752">
        <v>88.449999999999989</v>
      </c>
      <c r="M475" s="752">
        <v>1</v>
      </c>
      <c r="N475" s="753">
        <v>88.449999999999989</v>
      </c>
    </row>
    <row r="476" spans="1:14" ht="14.4" customHeight="1" x14ac:dyDescent="0.3">
      <c r="A476" s="747" t="s">
        <v>577</v>
      </c>
      <c r="B476" s="748" t="s">
        <v>578</v>
      </c>
      <c r="C476" s="749" t="s">
        <v>599</v>
      </c>
      <c r="D476" s="750" t="s">
        <v>600</v>
      </c>
      <c r="E476" s="751">
        <v>50113001</v>
      </c>
      <c r="F476" s="750" t="s">
        <v>662</v>
      </c>
      <c r="G476" s="749" t="s">
        <v>663</v>
      </c>
      <c r="H476" s="749">
        <v>108651</v>
      </c>
      <c r="I476" s="749">
        <v>8651</v>
      </c>
      <c r="J476" s="749" t="s">
        <v>1465</v>
      </c>
      <c r="K476" s="749" t="s">
        <v>1466</v>
      </c>
      <c r="L476" s="752">
        <v>189.71999999999997</v>
      </c>
      <c r="M476" s="752">
        <v>5</v>
      </c>
      <c r="N476" s="753">
        <v>948.59999999999991</v>
      </c>
    </row>
    <row r="477" spans="1:14" ht="14.4" customHeight="1" x14ac:dyDescent="0.3">
      <c r="A477" s="747" t="s">
        <v>577</v>
      </c>
      <c r="B477" s="748" t="s">
        <v>578</v>
      </c>
      <c r="C477" s="749" t="s">
        <v>599</v>
      </c>
      <c r="D477" s="750" t="s">
        <v>600</v>
      </c>
      <c r="E477" s="751">
        <v>50113001</v>
      </c>
      <c r="F477" s="750" t="s">
        <v>662</v>
      </c>
      <c r="G477" s="749" t="s">
        <v>663</v>
      </c>
      <c r="H477" s="749">
        <v>847180</v>
      </c>
      <c r="I477" s="749">
        <v>500225</v>
      </c>
      <c r="J477" s="749" t="s">
        <v>1467</v>
      </c>
      <c r="K477" s="749" t="s">
        <v>579</v>
      </c>
      <c r="L477" s="752">
        <v>24317.853291654366</v>
      </c>
      <c r="M477" s="752">
        <v>3</v>
      </c>
      <c r="N477" s="753">
        <v>72953.559874963103</v>
      </c>
    </row>
    <row r="478" spans="1:14" ht="14.4" customHeight="1" x14ac:dyDescent="0.3">
      <c r="A478" s="747" t="s">
        <v>577</v>
      </c>
      <c r="B478" s="748" t="s">
        <v>578</v>
      </c>
      <c r="C478" s="749" t="s">
        <v>599</v>
      </c>
      <c r="D478" s="750" t="s">
        <v>600</v>
      </c>
      <c r="E478" s="751">
        <v>50113001</v>
      </c>
      <c r="F478" s="750" t="s">
        <v>662</v>
      </c>
      <c r="G478" s="749" t="s">
        <v>663</v>
      </c>
      <c r="H478" s="749">
        <v>212880</v>
      </c>
      <c r="I478" s="749">
        <v>212880</v>
      </c>
      <c r="J478" s="749" t="s">
        <v>666</v>
      </c>
      <c r="K478" s="749" t="s">
        <v>667</v>
      </c>
      <c r="L478" s="752">
        <v>113.22108695652175</v>
      </c>
      <c r="M478" s="752">
        <v>46</v>
      </c>
      <c r="N478" s="753">
        <v>5208.17</v>
      </c>
    </row>
    <row r="479" spans="1:14" ht="14.4" customHeight="1" x14ac:dyDescent="0.3">
      <c r="A479" s="747" t="s">
        <v>577</v>
      </c>
      <c r="B479" s="748" t="s">
        <v>578</v>
      </c>
      <c r="C479" s="749" t="s">
        <v>599</v>
      </c>
      <c r="D479" s="750" t="s">
        <v>600</v>
      </c>
      <c r="E479" s="751">
        <v>50113001</v>
      </c>
      <c r="F479" s="750" t="s">
        <v>662</v>
      </c>
      <c r="G479" s="749" t="s">
        <v>663</v>
      </c>
      <c r="H479" s="749">
        <v>100409</v>
      </c>
      <c r="I479" s="749">
        <v>409</v>
      </c>
      <c r="J479" s="749" t="s">
        <v>797</v>
      </c>
      <c r="K479" s="749" t="s">
        <v>683</v>
      </c>
      <c r="L479" s="752">
        <v>79.878</v>
      </c>
      <c r="M479" s="752">
        <v>5</v>
      </c>
      <c r="N479" s="753">
        <v>399.39</v>
      </c>
    </row>
    <row r="480" spans="1:14" ht="14.4" customHeight="1" x14ac:dyDescent="0.3">
      <c r="A480" s="747" t="s">
        <v>577</v>
      </c>
      <c r="B480" s="748" t="s">
        <v>578</v>
      </c>
      <c r="C480" s="749" t="s">
        <v>599</v>
      </c>
      <c r="D480" s="750" t="s">
        <v>600</v>
      </c>
      <c r="E480" s="751">
        <v>50113001</v>
      </c>
      <c r="F480" s="750" t="s">
        <v>662</v>
      </c>
      <c r="G480" s="749" t="s">
        <v>663</v>
      </c>
      <c r="H480" s="749">
        <v>187814</v>
      </c>
      <c r="I480" s="749">
        <v>87814</v>
      </c>
      <c r="J480" s="749" t="s">
        <v>668</v>
      </c>
      <c r="K480" s="749" t="s">
        <v>669</v>
      </c>
      <c r="L480" s="752">
        <v>535.70000000000005</v>
      </c>
      <c r="M480" s="752">
        <v>5</v>
      </c>
      <c r="N480" s="753">
        <v>2678.5</v>
      </c>
    </row>
    <row r="481" spans="1:14" ht="14.4" customHeight="1" x14ac:dyDescent="0.3">
      <c r="A481" s="747" t="s">
        <v>577</v>
      </c>
      <c r="B481" s="748" t="s">
        <v>578</v>
      </c>
      <c r="C481" s="749" t="s">
        <v>599</v>
      </c>
      <c r="D481" s="750" t="s">
        <v>600</v>
      </c>
      <c r="E481" s="751">
        <v>50113001</v>
      </c>
      <c r="F481" s="750" t="s">
        <v>662</v>
      </c>
      <c r="G481" s="749" t="s">
        <v>670</v>
      </c>
      <c r="H481" s="749">
        <v>848765</v>
      </c>
      <c r="I481" s="749">
        <v>107938</v>
      </c>
      <c r="J481" s="749" t="s">
        <v>827</v>
      </c>
      <c r="K481" s="749" t="s">
        <v>830</v>
      </c>
      <c r="L481" s="752">
        <v>128.44199999999995</v>
      </c>
      <c r="M481" s="752">
        <v>5</v>
      </c>
      <c r="N481" s="753">
        <v>642.2099999999997</v>
      </c>
    </row>
    <row r="482" spans="1:14" ht="14.4" customHeight="1" x14ac:dyDescent="0.3">
      <c r="A482" s="747" t="s">
        <v>577</v>
      </c>
      <c r="B482" s="748" t="s">
        <v>578</v>
      </c>
      <c r="C482" s="749" t="s">
        <v>599</v>
      </c>
      <c r="D482" s="750" t="s">
        <v>600</v>
      </c>
      <c r="E482" s="751">
        <v>50113001</v>
      </c>
      <c r="F482" s="750" t="s">
        <v>662</v>
      </c>
      <c r="G482" s="749" t="s">
        <v>663</v>
      </c>
      <c r="H482" s="749">
        <v>193105</v>
      </c>
      <c r="I482" s="749">
        <v>93105</v>
      </c>
      <c r="J482" s="749" t="s">
        <v>835</v>
      </c>
      <c r="K482" s="749" t="s">
        <v>836</v>
      </c>
      <c r="L482" s="752">
        <v>207.76600112756105</v>
      </c>
      <c r="M482" s="752">
        <v>5</v>
      </c>
      <c r="N482" s="753">
        <v>1038.8300056378052</v>
      </c>
    </row>
    <row r="483" spans="1:14" ht="14.4" customHeight="1" x14ac:dyDescent="0.3">
      <c r="A483" s="747" t="s">
        <v>577</v>
      </c>
      <c r="B483" s="748" t="s">
        <v>578</v>
      </c>
      <c r="C483" s="749" t="s">
        <v>599</v>
      </c>
      <c r="D483" s="750" t="s">
        <v>600</v>
      </c>
      <c r="E483" s="751">
        <v>50113001</v>
      </c>
      <c r="F483" s="750" t="s">
        <v>662</v>
      </c>
      <c r="G483" s="749" t="s">
        <v>663</v>
      </c>
      <c r="H483" s="749">
        <v>184090</v>
      </c>
      <c r="I483" s="749">
        <v>84090</v>
      </c>
      <c r="J483" s="749" t="s">
        <v>673</v>
      </c>
      <c r="K483" s="749" t="s">
        <v>674</v>
      </c>
      <c r="L483" s="752">
        <v>65.628645833333351</v>
      </c>
      <c r="M483" s="752">
        <v>96</v>
      </c>
      <c r="N483" s="753">
        <v>6300.3500000000022</v>
      </c>
    </row>
    <row r="484" spans="1:14" ht="14.4" customHeight="1" x14ac:dyDescent="0.3">
      <c r="A484" s="747" t="s">
        <v>577</v>
      </c>
      <c r="B484" s="748" t="s">
        <v>578</v>
      </c>
      <c r="C484" s="749" t="s">
        <v>599</v>
      </c>
      <c r="D484" s="750" t="s">
        <v>600</v>
      </c>
      <c r="E484" s="751">
        <v>50113001</v>
      </c>
      <c r="F484" s="750" t="s">
        <v>662</v>
      </c>
      <c r="G484" s="749" t="s">
        <v>663</v>
      </c>
      <c r="H484" s="749">
        <v>104071</v>
      </c>
      <c r="I484" s="749">
        <v>4071</v>
      </c>
      <c r="J484" s="749" t="s">
        <v>863</v>
      </c>
      <c r="K484" s="749" t="s">
        <v>864</v>
      </c>
      <c r="L484" s="752">
        <v>152.97000000000003</v>
      </c>
      <c r="M484" s="752">
        <v>4</v>
      </c>
      <c r="N484" s="753">
        <v>611.88000000000011</v>
      </c>
    </row>
    <row r="485" spans="1:14" ht="14.4" customHeight="1" x14ac:dyDescent="0.3">
      <c r="A485" s="747" t="s">
        <v>577</v>
      </c>
      <c r="B485" s="748" t="s">
        <v>578</v>
      </c>
      <c r="C485" s="749" t="s">
        <v>599</v>
      </c>
      <c r="D485" s="750" t="s">
        <v>600</v>
      </c>
      <c r="E485" s="751">
        <v>50113001</v>
      </c>
      <c r="F485" s="750" t="s">
        <v>662</v>
      </c>
      <c r="G485" s="749" t="s">
        <v>663</v>
      </c>
      <c r="H485" s="749">
        <v>23987</v>
      </c>
      <c r="I485" s="749">
        <v>23987</v>
      </c>
      <c r="J485" s="749" t="s">
        <v>1468</v>
      </c>
      <c r="K485" s="749" t="s">
        <v>1469</v>
      </c>
      <c r="L485" s="752">
        <v>175.0300078937947</v>
      </c>
      <c r="M485" s="752">
        <v>19</v>
      </c>
      <c r="N485" s="753">
        <v>3325.5701499820993</v>
      </c>
    </row>
    <row r="486" spans="1:14" ht="14.4" customHeight="1" x14ac:dyDescent="0.3">
      <c r="A486" s="747" t="s">
        <v>577</v>
      </c>
      <c r="B486" s="748" t="s">
        <v>578</v>
      </c>
      <c r="C486" s="749" t="s">
        <v>599</v>
      </c>
      <c r="D486" s="750" t="s">
        <v>600</v>
      </c>
      <c r="E486" s="751">
        <v>50113001</v>
      </c>
      <c r="F486" s="750" t="s">
        <v>662</v>
      </c>
      <c r="G486" s="749" t="s">
        <v>663</v>
      </c>
      <c r="H486" s="749">
        <v>215474</v>
      </c>
      <c r="I486" s="749">
        <v>215474</v>
      </c>
      <c r="J486" s="749" t="s">
        <v>875</v>
      </c>
      <c r="K486" s="749" t="s">
        <v>876</v>
      </c>
      <c r="L486" s="752">
        <v>530.87642857142862</v>
      </c>
      <c r="M486" s="752">
        <v>14</v>
      </c>
      <c r="N486" s="753">
        <v>7432.27</v>
      </c>
    </row>
    <row r="487" spans="1:14" ht="14.4" customHeight="1" x14ac:dyDescent="0.3">
      <c r="A487" s="747" t="s">
        <v>577</v>
      </c>
      <c r="B487" s="748" t="s">
        <v>578</v>
      </c>
      <c r="C487" s="749" t="s">
        <v>599</v>
      </c>
      <c r="D487" s="750" t="s">
        <v>600</v>
      </c>
      <c r="E487" s="751">
        <v>50113001</v>
      </c>
      <c r="F487" s="750" t="s">
        <v>662</v>
      </c>
      <c r="G487" s="749" t="s">
        <v>663</v>
      </c>
      <c r="H487" s="749">
        <v>447</v>
      </c>
      <c r="I487" s="749">
        <v>447</v>
      </c>
      <c r="J487" s="749" t="s">
        <v>1470</v>
      </c>
      <c r="K487" s="749" t="s">
        <v>1471</v>
      </c>
      <c r="L487" s="752">
        <v>178.96470588235286</v>
      </c>
      <c r="M487" s="752">
        <v>85</v>
      </c>
      <c r="N487" s="753">
        <v>15211.999999999993</v>
      </c>
    </row>
    <row r="488" spans="1:14" ht="14.4" customHeight="1" x14ac:dyDescent="0.3">
      <c r="A488" s="747" t="s">
        <v>577</v>
      </c>
      <c r="B488" s="748" t="s">
        <v>578</v>
      </c>
      <c r="C488" s="749" t="s">
        <v>599</v>
      </c>
      <c r="D488" s="750" t="s">
        <v>600</v>
      </c>
      <c r="E488" s="751">
        <v>50113001</v>
      </c>
      <c r="F488" s="750" t="s">
        <v>662</v>
      </c>
      <c r="G488" s="749" t="s">
        <v>579</v>
      </c>
      <c r="H488" s="749">
        <v>846826</v>
      </c>
      <c r="I488" s="749">
        <v>125002</v>
      </c>
      <c r="J488" s="749" t="s">
        <v>1472</v>
      </c>
      <c r="K488" s="749" t="s">
        <v>579</v>
      </c>
      <c r="L488" s="752">
        <v>961.69625000000008</v>
      </c>
      <c r="M488" s="752">
        <v>16</v>
      </c>
      <c r="N488" s="753">
        <v>15387.140000000001</v>
      </c>
    </row>
    <row r="489" spans="1:14" ht="14.4" customHeight="1" x14ac:dyDescent="0.3">
      <c r="A489" s="747" t="s">
        <v>577</v>
      </c>
      <c r="B489" s="748" t="s">
        <v>578</v>
      </c>
      <c r="C489" s="749" t="s">
        <v>599</v>
      </c>
      <c r="D489" s="750" t="s">
        <v>600</v>
      </c>
      <c r="E489" s="751">
        <v>50113001</v>
      </c>
      <c r="F489" s="750" t="s">
        <v>662</v>
      </c>
      <c r="G489" s="749" t="s">
        <v>670</v>
      </c>
      <c r="H489" s="749">
        <v>214036</v>
      </c>
      <c r="I489" s="749">
        <v>214036</v>
      </c>
      <c r="J489" s="749" t="s">
        <v>926</v>
      </c>
      <c r="K489" s="749" t="s">
        <v>927</v>
      </c>
      <c r="L489" s="752">
        <v>40.39</v>
      </c>
      <c r="M489" s="752">
        <v>10</v>
      </c>
      <c r="N489" s="753">
        <v>403.9</v>
      </c>
    </row>
    <row r="490" spans="1:14" ht="14.4" customHeight="1" x14ac:dyDescent="0.3">
      <c r="A490" s="747" t="s">
        <v>577</v>
      </c>
      <c r="B490" s="748" t="s">
        <v>578</v>
      </c>
      <c r="C490" s="749" t="s">
        <v>599</v>
      </c>
      <c r="D490" s="750" t="s">
        <v>600</v>
      </c>
      <c r="E490" s="751">
        <v>50113001</v>
      </c>
      <c r="F490" s="750" t="s">
        <v>662</v>
      </c>
      <c r="G490" s="749" t="s">
        <v>663</v>
      </c>
      <c r="H490" s="749">
        <v>198864</v>
      </c>
      <c r="I490" s="749">
        <v>98864</v>
      </c>
      <c r="J490" s="749" t="s">
        <v>675</v>
      </c>
      <c r="K490" s="749" t="s">
        <v>676</v>
      </c>
      <c r="L490" s="752">
        <v>537.86899203189091</v>
      </c>
      <c r="M490" s="752">
        <v>26.4</v>
      </c>
      <c r="N490" s="753">
        <v>14199.74138964192</v>
      </c>
    </row>
    <row r="491" spans="1:14" ht="14.4" customHeight="1" x14ac:dyDescent="0.3">
      <c r="A491" s="747" t="s">
        <v>577</v>
      </c>
      <c r="B491" s="748" t="s">
        <v>578</v>
      </c>
      <c r="C491" s="749" t="s">
        <v>599</v>
      </c>
      <c r="D491" s="750" t="s">
        <v>600</v>
      </c>
      <c r="E491" s="751">
        <v>50113001</v>
      </c>
      <c r="F491" s="750" t="s">
        <v>662</v>
      </c>
      <c r="G491" s="749" t="s">
        <v>663</v>
      </c>
      <c r="H491" s="749">
        <v>198872</v>
      </c>
      <c r="I491" s="749">
        <v>98872</v>
      </c>
      <c r="J491" s="749" t="s">
        <v>675</v>
      </c>
      <c r="K491" s="749" t="s">
        <v>930</v>
      </c>
      <c r="L491" s="752">
        <v>312.84000000000003</v>
      </c>
      <c r="M491" s="752">
        <v>18</v>
      </c>
      <c r="N491" s="753">
        <v>5631.1200000000008</v>
      </c>
    </row>
    <row r="492" spans="1:14" ht="14.4" customHeight="1" x14ac:dyDescent="0.3">
      <c r="A492" s="747" t="s">
        <v>577</v>
      </c>
      <c r="B492" s="748" t="s">
        <v>578</v>
      </c>
      <c r="C492" s="749" t="s">
        <v>599</v>
      </c>
      <c r="D492" s="750" t="s">
        <v>600</v>
      </c>
      <c r="E492" s="751">
        <v>50113001</v>
      </c>
      <c r="F492" s="750" t="s">
        <v>662</v>
      </c>
      <c r="G492" s="749" t="s">
        <v>663</v>
      </c>
      <c r="H492" s="749">
        <v>198876</v>
      </c>
      <c r="I492" s="749">
        <v>98876</v>
      </c>
      <c r="J492" s="749" t="s">
        <v>675</v>
      </c>
      <c r="K492" s="749" t="s">
        <v>931</v>
      </c>
      <c r="L492" s="752">
        <v>255.19999999999996</v>
      </c>
      <c r="M492" s="752">
        <v>14</v>
      </c>
      <c r="N492" s="753">
        <v>3572.7999999999993</v>
      </c>
    </row>
    <row r="493" spans="1:14" ht="14.4" customHeight="1" x14ac:dyDescent="0.3">
      <c r="A493" s="747" t="s">
        <v>577</v>
      </c>
      <c r="B493" s="748" t="s">
        <v>578</v>
      </c>
      <c r="C493" s="749" t="s">
        <v>599</v>
      </c>
      <c r="D493" s="750" t="s">
        <v>600</v>
      </c>
      <c r="E493" s="751">
        <v>50113001</v>
      </c>
      <c r="F493" s="750" t="s">
        <v>662</v>
      </c>
      <c r="G493" s="749" t="s">
        <v>663</v>
      </c>
      <c r="H493" s="749">
        <v>47256</v>
      </c>
      <c r="I493" s="749">
        <v>47256</v>
      </c>
      <c r="J493" s="749" t="s">
        <v>948</v>
      </c>
      <c r="K493" s="749" t="s">
        <v>950</v>
      </c>
      <c r="L493" s="752">
        <v>222.19999999999993</v>
      </c>
      <c r="M493" s="752">
        <v>1</v>
      </c>
      <c r="N493" s="753">
        <v>222.19999999999993</v>
      </c>
    </row>
    <row r="494" spans="1:14" ht="14.4" customHeight="1" x14ac:dyDescent="0.3">
      <c r="A494" s="747" t="s">
        <v>577</v>
      </c>
      <c r="B494" s="748" t="s">
        <v>578</v>
      </c>
      <c r="C494" s="749" t="s">
        <v>599</v>
      </c>
      <c r="D494" s="750" t="s">
        <v>600</v>
      </c>
      <c r="E494" s="751">
        <v>50113001</v>
      </c>
      <c r="F494" s="750" t="s">
        <v>662</v>
      </c>
      <c r="G494" s="749" t="s">
        <v>663</v>
      </c>
      <c r="H494" s="749">
        <v>193746</v>
      </c>
      <c r="I494" s="749">
        <v>93746</v>
      </c>
      <c r="J494" s="749" t="s">
        <v>958</v>
      </c>
      <c r="K494" s="749" t="s">
        <v>959</v>
      </c>
      <c r="L494" s="752">
        <v>369.34000000000015</v>
      </c>
      <c r="M494" s="752">
        <v>9</v>
      </c>
      <c r="N494" s="753">
        <v>3324.0600000000013</v>
      </c>
    </row>
    <row r="495" spans="1:14" ht="14.4" customHeight="1" x14ac:dyDescent="0.3">
      <c r="A495" s="747" t="s">
        <v>577</v>
      </c>
      <c r="B495" s="748" t="s">
        <v>578</v>
      </c>
      <c r="C495" s="749" t="s">
        <v>599</v>
      </c>
      <c r="D495" s="750" t="s">
        <v>600</v>
      </c>
      <c r="E495" s="751">
        <v>50113001</v>
      </c>
      <c r="F495" s="750" t="s">
        <v>662</v>
      </c>
      <c r="G495" s="749" t="s">
        <v>663</v>
      </c>
      <c r="H495" s="749">
        <v>216572</v>
      </c>
      <c r="I495" s="749">
        <v>216572</v>
      </c>
      <c r="J495" s="749" t="s">
        <v>965</v>
      </c>
      <c r="K495" s="749" t="s">
        <v>966</v>
      </c>
      <c r="L495" s="752">
        <v>36.344528301886797</v>
      </c>
      <c r="M495" s="752">
        <v>53</v>
      </c>
      <c r="N495" s="753">
        <v>1926.2600000000002</v>
      </c>
    </row>
    <row r="496" spans="1:14" ht="14.4" customHeight="1" x14ac:dyDescent="0.3">
      <c r="A496" s="747" t="s">
        <v>577</v>
      </c>
      <c r="B496" s="748" t="s">
        <v>578</v>
      </c>
      <c r="C496" s="749" t="s">
        <v>599</v>
      </c>
      <c r="D496" s="750" t="s">
        <v>600</v>
      </c>
      <c r="E496" s="751">
        <v>50113001</v>
      </c>
      <c r="F496" s="750" t="s">
        <v>662</v>
      </c>
      <c r="G496" s="749" t="s">
        <v>663</v>
      </c>
      <c r="H496" s="749">
        <v>104344</v>
      </c>
      <c r="I496" s="749">
        <v>4344</v>
      </c>
      <c r="J496" s="749" t="s">
        <v>1473</v>
      </c>
      <c r="K496" s="749" t="s">
        <v>1474</v>
      </c>
      <c r="L496" s="752">
        <v>94.149999999999977</v>
      </c>
      <c r="M496" s="752">
        <v>12</v>
      </c>
      <c r="N496" s="753">
        <v>1129.7999999999997</v>
      </c>
    </row>
    <row r="497" spans="1:14" ht="14.4" customHeight="1" x14ac:dyDescent="0.3">
      <c r="A497" s="747" t="s">
        <v>577</v>
      </c>
      <c r="B497" s="748" t="s">
        <v>578</v>
      </c>
      <c r="C497" s="749" t="s">
        <v>599</v>
      </c>
      <c r="D497" s="750" t="s">
        <v>600</v>
      </c>
      <c r="E497" s="751">
        <v>50113001</v>
      </c>
      <c r="F497" s="750" t="s">
        <v>662</v>
      </c>
      <c r="G497" s="749" t="s">
        <v>663</v>
      </c>
      <c r="H497" s="749">
        <v>842703</v>
      </c>
      <c r="I497" s="749">
        <v>0</v>
      </c>
      <c r="J497" s="749" t="s">
        <v>972</v>
      </c>
      <c r="K497" s="749" t="s">
        <v>579</v>
      </c>
      <c r="L497" s="752">
        <v>58.53790322580646</v>
      </c>
      <c r="M497" s="752">
        <v>62</v>
      </c>
      <c r="N497" s="753">
        <v>3629.3500000000004</v>
      </c>
    </row>
    <row r="498" spans="1:14" ht="14.4" customHeight="1" x14ac:dyDescent="0.3">
      <c r="A498" s="747" t="s">
        <v>577</v>
      </c>
      <c r="B498" s="748" t="s">
        <v>578</v>
      </c>
      <c r="C498" s="749" t="s">
        <v>599</v>
      </c>
      <c r="D498" s="750" t="s">
        <v>600</v>
      </c>
      <c r="E498" s="751">
        <v>50113001</v>
      </c>
      <c r="F498" s="750" t="s">
        <v>662</v>
      </c>
      <c r="G498" s="749" t="s">
        <v>579</v>
      </c>
      <c r="H498" s="749">
        <v>200352</v>
      </c>
      <c r="I498" s="749">
        <v>200352</v>
      </c>
      <c r="J498" s="749" t="s">
        <v>1475</v>
      </c>
      <c r="K498" s="749" t="s">
        <v>1476</v>
      </c>
      <c r="L498" s="752">
        <v>568.38888888888891</v>
      </c>
      <c r="M498" s="752">
        <v>18</v>
      </c>
      <c r="N498" s="753">
        <v>10231</v>
      </c>
    </row>
    <row r="499" spans="1:14" ht="14.4" customHeight="1" x14ac:dyDescent="0.3">
      <c r="A499" s="747" t="s">
        <v>577</v>
      </c>
      <c r="B499" s="748" t="s">
        <v>578</v>
      </c>
      <c r="C499" s="749" t="s">
        <v>599</v>
      </c>
      <c r="D499" s="750" t="s">
        <v>600</v>
      </c>
      <c r="E499" s="751">
        <v>50113001</v>
      </c>
      <c r="F499" s="750" t="s">
        <v>662</v>
      </c>
      <c r="G499" s="749" t="s">
        <v>663</v>
      </c>
      <c r="H499" s="749">
        <v>394712</v>
      </c>
      <c r="I499" s="749">
        <v>0</v>
      </c>
      <c r="J499" s="749" t="s">
        <v>987</v>
      </c>
      <c r="K499" s="749" t="s">
        <v>988</v>
      </c>
      <c r="L499" s="752">
        <v>23.700000000000003</v>
      </c>
      <c r="M499" s="752">
        <v>12</v>
      </c>
      <c r="N499" s="753">
        <v>284.40000000000003</v>
      </c>
    </row>
    <row r="500" spans="1:14" ht="14.4" customHeight="1" x14ac:dyDescent="0.3">
      <c r="A500" s="747" t="s">
        <v>577</v>
      </c>
      <c r="B500" s="748" t="s">
        <v>578</v>
      </c>
      <c r="C500" s="749" t="s">
        <v>599</v>
      </c>
      <c r="D500" s="750" t="s">
        <v>600</v>
      </c>
      <c r="E500" s="751">
        <v>50113001</v>
      </c>
      <c r="F500" s="750" t="s">
        <v>662</v>
      </c>
      <c r="G500" s="749" t="s">
        <v>663</v>
      </c>
      <c r="H500" s="749">
        <v>901148</v>
      </c>
      <c r="I500" s="749">
        <v>0</v>
      </c>
      <c r="J500" s="749" t="s">
        <v>1477</v>
      </c>
      <c r="K500" s="749" t="s">
        <v>1478</v>
      </c>
      <c r="L500" s="752">
        <v>57.780351398430284</v>
      </c>
      <c r="M500" s="752">
        <v>100</v>
      </c>
      <c r="N500" s="753">
        <v>5778.0351398430284</v>
      </c>
    </row>
    <row r="501" spans="1:14" ht="14.4" customHeight="1" x14ac:dyDescent="0.3">
      <c r="A501" s="747" t="s">
        <v>577</v>
      </c>
      <c r="B501" s="748" t="s">
        <v>578</v>
      </c>
      <c r="C501" s="749" t="s">
        <v>599</v>
      </c>
      <c r="D501" s="750" t="s">
        <v>600</v>
      </c>
      <c r="E501" s="751">
        <v>50113001</v>
      </c>
      <c r="F501" s="750" t="s">
        <v>662</v>
      </c>
      <c r="G501" s="749" t="s">
        <v>663</v>
      </c>
      <c r="H501" s="749">
        <v>134821</v>
      </c>
      <c r="I501" s="749">
        <v>134821</v>
      </c>
      <c r="J501" s="749" t="s">
        <v>1479</v>
      </c>
      <c r="K501" s="749" t="s">
        <v>1480</v>
      </c>
      <c r="L501" s="752">
        <v>264.99</v>
      </c>
      <c r="M501" s="752">
        <v>119</v>
      </c>
      <c r="N501" s="753">
        <v>31533.81</v>
      </c>
    </row>
    <row r="502" spans="1:14" ht="14.4" customHeight="1" x14ac:dyDescent="0.3">
      <c r="A502" s="747" t="s">
        <v>577</v>
      </c>
      <c r="B502" s="748" t="s">
        <v>578</v>
      </c>
      <c r="C502" s="749" t="s">
        <v>599</v>
      </c>
      <c r="D502" s="750" t="s">
        <v>600</v>
      </c>
      <c r="E502" s="751">
        <v>50113001</v>
      </c>
      <c r="F502" s="750" t="s">
        <v>662</v>
      </c>
      <c r="G502" s="749" t="s">
        <v>663</v>
      </c>
      <c r="H502" s="749">
        <v>134824</v>
      </c>
      <c r="I502" s="749">
        <v>134824</v>
      </c>
      <c r="J502" s="749" t="s">
        <v>1006</v>
      </c>
      <c r="K502" s="749" t="s">
        <v>1007</v>
      </c>
      <c r="L502" s="752">
        <v>199.97999999999988</v>
      </c>
      <c r="M502" s="752">
        <v>194</v>
      </c>
      <c r="N502" s="753">
        <v>38796.119999999974</v>
      </c>
    </row>
    <row r="503" spans="1:14" ht="14.4" customHeight="1" x14ac:dyDescent="0.3">
      <c r="A503" s="747" t="s">
        <v>577</v>
      </c>
      <c r="B503" s="748" t="s">
        <v>578</v>
      </c>
      <c r="C503" s="749" t="s">
        <v>599</v>
      </c>
      <c r="D503" s="750" t="s">
        <v>600</v>
      </c>
      <c r="E503" s="751">
        <v>50113001</v>
      </c>
      <c r="F503" s="750" t="s">
        <v>662</v>
      </c>
      <c r="G503" s="749" t="s">
        <v>663</v>
      </c>
      <c r="H503" s="749">
        <v>107678</v>
      </c>
      <c r="I503" s="749">
        <v>107678</v>
      </c>
      <c r="J503" s="749" t="s">
        <v>1012</v>
      </c>
      <c r="K503" s="749" t="s">
        <v>1481</v>
      </c>
      <c r="L503" s="752">
        <v>459.8</v>
      </c>
      <c r="M503" s="752">
        <v>3</v>
      </c>
      <c r="N503" s="753">
        <v>1379.4</v>
      </c>
    </row>
    <row r="504" spans="1:14" ht="14.4" customHeight="1" x14ac:dyDescent="0.3">
      <c r="A504" s="747" t="s">
        <v>577</v>
      </c>
      <c r="B504" s="748" t="s">
        <v>578</v>
      </c>
      <c r="C504" s="749" t="s">
        <v>599</v>
      </c>
      <c r="D504" s="750" t="s">
        <v>600</v>
      </c>
      <c r="E504" s="751">
        <v>50113001</v>
      </c>
      <c r="F504" s="750" t="s">
        <v>662</v>
      </c>
      <c r="G504" s="749" t="s">
        <v>670</v>
      </c>
      <c r="H504" s="749">
        <v>197125</v>
      </c>
      <c r="I504" s="749">
        <v>197125</v>
      </c>
      <c r="J504" s="749" t="s">
        <v>1035</v>
      </c>
      <c r="K504" s="749" t="s">
        <v>1036</v>
      </c>
      <c r="L504" s="752">
        <v>110</v>
      </c>
      <c r="M504" s="752">
        <v>162</v>
      </c>
      <c r="N504" s="753">
        <v>17820</v>
      </c>
    </row>
    <row r="505" spans="1:14" ht="14.4" customHeight="1" x14ac:dyDescent="0.3">
      <c r="A505" s="747" t="s">
        <v>577</v>
      </c>
      <c r="B505" s="748" t="s">
        <v>578</v>
      </c>
      <c r="C505" s="749" t="s">
        <v>599</v>
      </c>
      <c r="D505" s="750" t="s">
        <v>600</v>
      </c>
      <c r="E505" s="751">
        <v>50113001</v>
      </c>
      <c r="F505" s="750" t="s">
        <v>662</v>
      </c>
      <c r="G505" s="749" t="s">
        <v>663</v>
      </c>
      <c r="H505" s="749">
        <v>185812</v>
      </c>
      <c r="I505" s="749">
        <v>85812</v>
      </c>
      <c r="J505" s="749" t="s">
        <v>1482</v>
      </c>
      <c r="K505" s="749" t="s">
        <v>1483</v>
      </c>
      <c r="L505" s="752">
        <v>51.74</v>
      </c>
      <c r="M505" s="752">
        <v>6</v>
      </c>
      <c r="N505" s="753">
        <v>310.44</v>
      </c>
    </row>
    <row r="506" spans="1:14" ht="14.4" customHeight="1" x14ac:dyDescent="0.3">
      <c r="A506" s="747" t="s">
        <v>577</v>
      </c>
      <c r="B506" s="748" t="s">
        <v>578</v>
      </c>
      <c r="C506" s="749" t="s">
        <v>599</v>
      </c>
      <c r="D506" s="750" t="s">
        <v>600</v>
      </c>
      <c r="E506" s="751">
        <v>50113001</v>
      </c>
      <c r="F506" s="750" t="s">
        <v>662</v>
      </c>
      <c r="G506" s="749" t="s">
        <v>663</v>
      </c>
      <c r="H506" s="749">
        <v>100498</v>
      </c>
      <c r="I506" s="749">
        <v>498</v>
      </c>
      <c r="J506" s="749" t="s">
        <v>682</v>
      </c>
      <c r="K506" s="749" t="s">
        <v>683</v>
      </c>
      <c r="L506" s="752">
        <v>108.87</v>
      </c>
      <c r="M506" s="752">
        <v>7</v>
      </c>
      <c r="N506" s="753">
        <v>762.09</v>
      </c>
    </row>
    <row r="507" spans="1:14" ht="14.4" customHeight="1" x14ac:dyDescent="0.3">
      <c r="A507" s="747" t="s">
        <v>577</v>
      </c>
      <c r="B507" s="748" t="s">
        <v>578</v>
      </c>
      <c r="C507" s="749" t="s">
        <v>599</v>
      </c>
      <c r="D507" s="750" t="s">
        <v>600</v>
      </c>
      <c r="E507" s="751">
        <v>50113001</v>
      </c>
      <c r="F507" s="750" t="s">
        <v>662</v>
      </c>
      <c r="G507" s="749" t="s">
        <v>663</v>
      </c>
      <c r="H507" s="749">
        <v>190021</v>
      </c>
      <c r="I507" s="749">
        <v>90021</v>
      </c>
      <c r="J507" s="749" t="s">
        <v>1484</v>
      </c>
      <c r="K507" s="749" t="s">
        <v>1485</v>
      </c>
      <c r="L507" s="752">
        <v>599.5200000000001</v>
      </c>
      <c r="M507" s="752">
        <v>24</v>
      </c>
      <c r="N507" s="753">
        <v>14388.480000000003</v>
      </c>
    </row>
    <row r="508" spans="1:14" ht="14.4" customHeight="1" x14ac:dyDescent="0.3">
      <c r="A508" s="747" t="s">
        <v>577</v>
      </c>
      <c r="B508" s="748" t="s">
        <v>578</v>
      </c>
      <c r="C508" s="749" t="s">
        <v>599</v>
      </c>
      <c r="D508" s="750" t="s">
        <v>600</v>
      </c>
      <c r="E508" s="751">
        <v>50113001</v>
      </c>
      <c r="F508" s="750" t="s">
        <v>662</v>
      </c>
      <c r="G508" s="749" t="s">
        <v>663</v>
      </c>
      <c r="H508" s="749">
        <v>192836</v>
      </c>
      <c r="I508" s="749">
        <v>92836</v>
      </c>
      <c r="J508" s="749" t="s">
        <v>1486</v>
      </c>
      <c r="K508" s="749" t="s">
        <v>1487</v>
      </c>
      <c r="L508" s="752">
        <v>599.2700000000001</v>
      </c>
      <c r="M508" s="752">
        <v>19</v>
      </c>
      <c r="N508" s="753">
        <v>11386.130000000001</v>
      </c>
    </row>
    <row r="509" spans="1:14" ht="14.4" customHeight="1" x14ac:dyDescent="0.3">
      <c r="A509" s="747" t="s">
        <v>577</v>
      </c>
      <c r="B509" s="748" t="s">
        <v>578</v>
      </c>
      <c r="C509" s="749" t="s">
        <v>599</v>
      </c>
      <c r="D509" s="750" t="s">
        <v>600</v>
      </c>
      <c r="E509" s="751">
        <v>50113001</v>
      </c>
      <c r="F509" s="750" t="s">
        <v>662</v>
      </c>
      <c r="G509" s="749" t="s">
        <v>663</v>
      </c>
      <c r="H509" s="749">
        <v>100502</v>
      </c>
      <c r="I509" s="749">
        <v>502</v>
      </c>
      <c r="J509" s="749" t="s">
        <v>684</v>
      </c>
      <c r="K509" s="749" t="s">
        <v>685</v>
      </c>
      <c r="L509" s="752">
        <v>238.66604651162785</v>
      </c>
      <c r="M509" s="752">
        <v>43</v>
      </c>
      <c r="N509" s="753">
        <v>10262.639999999998</v>
      </c>
    </row>
    <row r="510" spans="1:14" ht="14.4" customHeight="1" x14ac:dyDescent="0.3">
      <c r="A510" s="747" t="s">
        <v>577</v>
      </c>
      <c r="B510" s="748" t="s">
        <v>578</v>
      </c>
      <c r="C510" s="749" t="s">
        <v>599</v>
      </c>
      <c r="D510" s="750" t="s">
        <v>600</v>
      </c>
      <c r="E510" s="751">
        <v>50113001</v>
      </c>
      <c r="F510" s="750" t="s">
        <v>662</v>
      </c>
      <c r="G510" s="749" t="s">
        <v>670</v>
      </c>
      <c r="H510" s="749">
        <v>127736</v>
      </c>
      <c r="I510" s="749">
        <v>127736</v>
      </c>
      <c r="J510" s="749" t="s">
        <v>686</v>
      </c>
      <c r="K510" s="749" t="s">
        <v>687</v>
      </c>
      <c r="L510" s="752">
        <v>49.37</v>
      </c>
      <c r="M510" s="752">
        <v>34</v>
      </c>
      <c r="N510" s="753">
        <v>1678.58</v>
      </c>
    </row>
    <row r="511" spans="1:14" ht="14.4" customHeight="1" x14ac:dyDescent="0.3">
      <c r="A511" s="747" t="s">
        <v>577</v>
      </c>
      <c r="B511" s="748" t="s">
        <v>578</v>
      </c>
      <c r="C511" s="749" t="s">
        <v>599</v>
      </c>
      <c r="D511" s="750" t="s">
        <v>600</v>
      </c>
      <c r="E511" s="751">
        <v>50113001</v>
      </c>
      <c r="F511" s="750" t="s">
        <v>662</v>
      </c>
      <c r="G511" s="749" t="s">
        <v>670</v>
      </c>
      <c r="H511" s="749">
        <v>127737</v>
      </c>
      <c r="I511" s="749">
        <v>127737</v>
      </c>
      <c r="J511" s="749" t="s">
        <v>1060</v>
      </c>
      <c r="K511" s="749" t="s">
        <v>1061</v>
      </c>
      <c r="L511" s="752">
        <v>67.320000000000007</v>
      </c>
      <c r="M511" s="752">
        <v>4</v>
      </c>
      <c r="N511" s="753">
        <v>269.28000000000003</v>
      </c>
    </row>
    <row r="512" spans="1:14" ht="14.4" customHeight="1" x14ac:dyDescent="0.3">
      <c r="A512" s="747" t="s">
        <v>577</v>
      </c>
      <c r="B512" s="748" t="s">
        <v>578</v>
      </c>
      <c r="C512" s="749" t="s">
        <v>599</v>
      </c>
      <c r="D512" s="750" t="s">
        <v>600</v>
      </c>
      <c r="E512" s="751">
        <v>50113001</v>
      </c>
      <c r="F512" s="750" t="s">
        <v>662</v>
      </c>
      <c r="G512" s="749" t="s">
        <v>663</v>
      </c>
      <c r="H512" s="749">
        <v>40356</v>
      </c>
      <c r="I512" s="749">
        <v>40356</v>
      </c>
      <c r="J512" s="749" t="s">
        <v>1488</v>
      </c>
      <c r="K512" s="749" t="s">
        <v>1489</v>
      </c>
      <c r="L512" s="752">
        <v>619.11</v>
      </c>
      <c r="M512" s="752">
        <v>7</v>
      </c>
      <c r="N512" s="753">
        <v>4333.7700000000004</v>
      </c>
    </row>
    <row r="513" spans="1:14" ht="14.4" customHeight="1" x14ac:dyDescent="0.3">
      <c r="A513" s="747" t="s">
        <v>577</v>
      </c>
      <c r="B513" s="748" t="s">
        <v>578</v>
      </c>
      <c r="C513" s="749" t="s">
        <v>599</v>
      </c>
      <c r="D513" s="750" t="s">
        <v>600</v>
      </c>
      <c r="E513" s="751">
        <v>50113001</v>
      </c>
      <c r="F513" s="750" t="s">
        <v>662</v>
      </c>
      <c r="G513" s="749" t="s">
        <v>663</v>
      </c>
      <c r="H513" s="749">
        <v>101125</v>
      </c>
      <c r="I513" s="749">
        <v>1125</v>
      </c>
      <c r="J513" s="749" t="s">
        <v>1068</v>
      </c>
      <c r="K513" s="749" t="s">
        <v>1490</v>
      </c>
      <c r="L513" s="752">
        <v>89.49</v>
      </c>
      <c r="M513" s="752">
        <v>1</v>
      </c>
      <c r="N513" s="753">
        <v>89.49</v>
      </c>
    </row>
    <row r="514" spans="1:14" ht="14.4" customHeight="1" x14ac:dyDescent="0.3">
      <c r="A514" s="747" t="s">
        <v>577</v>
      </c>
      <c r="B514" s="748" t="s">
        <v>578</v>
      </c>
      <c r="C514" s="749" t="s">
        <v>599</v>
      </c>
      <c r="D514" s="750" t="s">
        <v>600</v>
      </c>
      <c r="E514" s="751">
        <v>50113001</v>
      </c>
      <c r="F514" s="750" t="s">
        <v>662</v>
      </c>
      <c r="G514" s="749" t="s">
        <v>663</v>
      </c>
      <c r="H514" s="749">
        <v>118656</v>
      </c>
      <c r="I514" s="749">
        <v>118656</v>
      </c>
      <c r="J514" s="749" t="s">
        <v>1078</v>
      </c>
      <c r="K514" s="749" t="s">
        <v>1079</v>
      </c>
      <c r="L514" s="752">
        <v>663.99074074074076</v>
      </c>
      <c r="M514" s="752">
        <v>27</v>
      </c>
      <c r="N514" s="753">
        <v>17927.75</v>
      </c>
    </row>
    <row r="515" spans="1:14" ht="14.4" customHeight="1" x14ac:dyDescent="0.3">
      <c r="A515" s="747" t="s">
        <v>577</v>
      </c>
      <c r="B515" s="748" t="s">
        <v>578</v>
      </c>
      <c r="C515" s="749" t="s">
        <v>599</v>
      </c>
      <c r="D515" s="750" t="s">
        <v>600</v>
      </c>
      <c r="E515" s="751">
        <v>50113001</v>
      </c>
      <c r="F515" s="750" t="s">
        <v>662</v>
      </c>
      <c r="G515" s="749" t="s">
        <v>663</v>
      </c>
      <c r="H515" s="749">
        <v>194763</v>
      </c>
      <c r="I515" s="749">
        <v>94763</v>
      </c>
      <c r="J515" s="749" t="s">
        <v>1491</v>
      </c>
      <c r="K515" s="749" t="s">
        <v>1492</v>
      </c>
      <c r="L515" s="752">
        <v>83.799999999999983</v>
      </c>
      <c r="M515" s="752">
        <v>27</v>
      </c>
      <c r="N515" s="753">
        <v>2262.5999999999995</v>
      </c>
    </row>
    <row r="516" spans="1:14" ht="14.4" customHeight="1" x14ac:dyDescent="0.3">
      <c r="A516" s="747" t="s">
        <v>577</v>
      </c>
      <c r="B516" s="748" t="s">
        <v>578</v>
      </c>
      <c r="C516" s="749" t="s">
        <v>599</v>
      </c>
      <c r="D516" s="750" t="s">
        <v>600</v>
      </c>
      <c r="E516" s="751">
        <v>50113001</v>
      </c>
      <c r="F516" s="750" t="s">
        <v>662</v>
      </c>
      <c r="G516" s="749" t="s">
        <v>663</v>
      </c>
      <c r="H516" s="749">
        <v>109414</v>
      </c>
      <c r="I516" s="749">
        <v>119687</v>
      </c>
      <c r="J516" s="749" t="s">
        <v>1493</v>
      </c>
      <c r="K516" s="749" t="s">
        <v>1494</v>
      </c>
      <c r="L516" s="752">
        <v>63.193333333333356</v>
      </c>
      <c r="M516" s="752">
        <v>6</v>
      </c>
      <c r="N516" s="753">
        <v>379.16000000000014</v>
      </c>
    </row>
    <row r="517" spans="1:14" ht="14.4" customHeight="1" x14ac:dyDescent="0.3">
      <c r="A517" s="747" t="s">
        <v>577</v>
      </c>
      <c r="B517" s="748" t="s">
        <v>578</v>
      </c>
      <c r="C517" s="749" t="s">
        <v>599</v>
      </c>
      <c r="D517" s="750" t="s">
        <v>600</v>
      </c>
      <c r="E517" s="751">
        <v>50113001</v>
      </c>
      <c r="F517" s="750" t="s">
        <v>662</v>
      </c>
      <c r="G517" s="749" t="s">
        <v>670</v>
      </c>
      <c r="H517" s="749">
        <v>140361</v>
      </c>
      <c r="I517" s="749">
        <v>40361</v>
      </c>
      <c r="J517" s="749" t="s">
        <v>1095</v>
      </c>
      <c r="K517" s="749" t="s">
        <v>1495</v>
      </c>
      <c r="L517" s="752">
        <v>179.37199999999999</v>
      </c>
      <c r="M517" s="752">
        <v>5</v>
      </c>
      <c r="N517" s="753">
        <v>896.8599999999999</v>
      </c>
    </row>
    <row r="518" spans="1:14" ht="14.4" customHeight="1" x14ac:dyDescent="0.3">
      <c r="A518" s="747" t="s">
        <v>577</v>
      </c>
      <c r="B518" s="748" t="s">
        <v>578</v>
      </c>
      <c r="C518" s="749" t="s">
        <v>599</v>
      </c>
      <c r="D518" s="750" t="s">
        <v>600</v>
      </c>
      <c r="E518" s="751">
        <v>50113001</v>
      </c>
      <c r="F518" s="750" t="s">
        <v>662</v>
      </c>
      <c r="G518" s="749" t="s">
        <v>670</v>
      </c>
      <c r="H518" s="749">
        <v>140362</v>
      </c>
      <c r="I518" s="749">
        <v>40362</v>
      </c>
      <c r="J518" s="749" t="s">
        <v>1095</v>
      </c>
      <c r="K518" s="749" t="s">
        <v>1096</v>
      </c>
      <c r="L518" s="752">
        <v>515.86666666666667</v>
      </c>
      <c r="M518" s="752">
        <v>3</v>
      </c>
      <c r="N518" s="753">
        <v>1547.6</v>
      </c>
    </row>
    <row r="519" spans="1:14" ht="14.4" customHeight="1" x14ac:dyDescent="0.3">
      <c r="A519" s="747" t="s">
        <v>577</v>
      </c>
      <c r="B519" s="748" t="s">
        <v>578</v>
      </c>
      <c r="C519" s="749" t="s">
        <v>599</v>
      </c>
      <c r="D519" s="750" t="s">
        <v>600</v>
      </c>
      <c r="E519" s="751">
        <v>50113001</v>
      </c>
      <c r="F519" s="750" t="s">
        <v>662</v>
      </c>
      <c r="G519" s="749" t="s">
        <v>663</v>
      </c>
      <c r="H519" s="749">
        <v>100536</v>
      </c>
      <c r="I519" s="749">
        <v>536</v>
      </c>
      <c r="J519" s="749" t="s">
        <v>1496</v>
      </c>
      <c r="K519" s="749" t="s">
        <v>707</v>
      </c>
      <c r="L519" s="752">
        <v>140.2433846153846</v>
      </c>
      <c r="M519" s="752">
        <v>65</v>
      </c>
      <c r="N519" s="753">
        <v>9115.82</v>
      </c>
    </row>
    <row r="520" spans="1:14" ht="14.4" customHeight="1" x14ac:dyDescent="0.3">
      <c r="A520" s="747" t="s">
        <v>577</v>
      </c>
      <c r="B520" s="748" t="s">
        <v>578</v>
      </c>
      <c r="C520" s="749" t="s">
        <v>599</v>
      </c>
      <c r="D520" s="750" t="s">
        <v>600</v>
      </c>
      <c r="E520" s="751">
        <v>50113001</v>
      </c>
      <c r="F520" s="750" t="s">
        <v>662</v>
      </c>
      <c r="G520" s="749" t="s">
        <v>670</v>
      </c>
      <c r="H520" s="749">
        <v>107981</v>
      </c>
      <c r="I520" s="749">
        <v>7981</v>
      </c>
      <c r="J520" s="749" t="s">
        <v>688</v>
      </c>
      <c r="K520" s="749" t="s">
        <v>689</v>
      </c>
      <c r="L520" s="752">
        <v>50.64631578947369</v>
      </c>
      <c r="M520" s="752">
        <v>95</v>
      </c>
      <c r="N520" s="753">
        <v>4811.4000000000005</v>
      </c>
    </row>
    <row r="521" spans="1:14" ht="14.4" customHeight="1" x14ac:dyDescent="0.3">
      <c r="A521" s="747" t="s">
        <v>577</v>
      </c>
      <c r="B521" s="748" t="s">
        <v>578</v>
      </c>
      <c r="C521" s="749" t="s">
        <v>599</v>
      </c>
      <c r="D521" s="750" t="s">
        <v>600</v>
      </c>
      <c r="E521" s="751">
        <v>50113001</v>
      </c>
      <c r="F521" s="750" t="s">
        <v>662</v>
      </c>
      <c r="G521" s="749" t="s">
        <v>670</v>
      </c>
      <c r="H521" s="749">
        <v>187607</v>
      </c>
      <c r="I521" s="749">
        <v>187607</v>
      </c>
      <c r="J521" s="749" t="s">
        <v>1497</v>
      </c>
      <c r="K521" s="749" t="s">
        <v>1498</v>
      </c>
      <c r="L521" s="752">
        <v>273.89999999999992</v>
      </c>
      <c r="M521" s="752">
        <v>27</v>
      </c>
      <c r="N521" s="753">
        <v>7395.2999999999975</v>
      </c>
    </row>
    <row r="522" spans="1:14" ht="14.4" customHeight="1" x14ac:dyDescent="0.3">
      <c r="A522" s="747" t="s">
        <v>577</v>
      </c>
      <c r="B522" s="748" t="s">
        <v>578</v>
      </c>
      <c r="C522" s="749" t="s">
        <v>599</v>
      </c>
      <c r="D522" s="750" t="s">
        <v>600</v>
      </c>
      <c r="E522" s="751">
        <v>50113001</v>
      </c>
      <c r="F522" s="750" t="s">
        <v>662</v>
      </c>
      <c r="G522" s="749" t="s">
        <v>663</v>
      </c>
      <c r="H522" s="749">
        <v>100874</v>
      </c>
      <c r="I522" s="749">
        <v>874</v>
      </c>
      <c r="J522" s="749" t="s">
        <v>1499</v>
      </c>
      <c r="K522" s="749" t="s">
        <v>1113</v>
      </c>
      <c r="L522" s="752">
        <v>50.477927927927908</v>
      </c>
      <c r="M522" s="752">
        <v>111</v>
      </c>
      <c r="N522" s="753">
        <v>5603.0499999999975</v>
      </c>
    </row>
    <row r="523" spans="1:14" ht="14.4" customHeight="1" x14ac:dyDescent="0.3">
      <c r="A523" s="747" t="s">
        <v>577</v>
      </c>
      <c r="B523" s="748" t="s">
        <v>578</v>
      </c>
      <c r="C523" s="749" t="s">
        <v>599</v>
      </c>
      <c r="D523" s="750" t="s">
        <v>600</v>
      </c>
      <c r="E523" s="751">
        <v>50113001</v>
      </c>
      <c r="F523" s="750" t="s">
        <v>662</v>
      </c>
      <c r="G523" s="749" t="s">
        <v>670</v>
      </c>
      <c r="H523" s="749">
        <v>157871</v>
      </c>
      <c r="I523" s="749">
        <v>157871</v>
      </c>
      <c r="J523" s="749" t="s">
        <v>1500</v>
      </c>
      <c r="K523" s="749" t="s">
        <v>1501</v>
      </c>
      <c r="L523" s="752">
        <v>165.00000000000003</v>
      </c>
      <c r="M523" s="752">
        <v>3</v>
      </c>
      <c r="N523" s="753">
        <v>495.00000000000011</v>
      </c>
    </row>
    <row r="524" spans="1:14" ht="14.4" customHeight="1" x14ac:dyDescent="0.3">
      <c r="A524" s="747" t="s">
        <v>577</v>
      </c>
      <c r="B524" s="748" t="s">
        <v>578</v>
      </c>
      <c r="C524" s="749" t="s">
        <v>599</v>
      </c>
      <c r="D524" s="750" t="s">
        <v>600</v>
      </c>
      <c r="E524" s="751">
        <v>50113001</v>
      </c>
      <c r="F524" s="750" t="s">
        <v>662</v>
      </c>
      <c r="G524" s="749" t="s">
        <v>670</v>
      </c>
      <c r="H524" s="749">
        <v>850729</v>
      </c>
      <c r="I524" s="749">
        <v>157875</v>
      </c>
      <c r="J524" s="749" t="s">
        <v>1122</v>
      </c>
      <c r="K524" s="749" t="s">
        <v>1123</v>
      </c>
      <c r="L524" s="752">
        <v>225.5</v>
      </c>
      <c r="M524" s="752">
        <v>46</v>
      </c>
      <c r="N524" s="753">
        <v>10373</v>
      </c>
    </row>
    <row r="525" spans="1:14" ht="14.4" customHeight="1" x14ac:dyDescent="0.3">
      <c r="A525" s="747" t="s">
        <v>577</v>
      </c>
      <c r="B525" s="748" t="s">
        <v>578</v>
      </c>
      <c r="C525" s="749" t="s">
        <v>599</v>
      </c>
      <c r="D525" s="750" t="s">
        <v>600</v>
      </c>
      <c r="E525" s="751">
        <v>50113001</v>
      </c>
      <c r="F525" s="750" t="s">
        <v>662</v>
      </c>
      <c r="G525" s="749" t="s">
        <v>663</v>
      </c>
      <c r="H525" s="749">
        <v>147671</v>
      </c>
      <c r="I525" s="749">
        <v>47671</v>
      </c>
      <c r="J525" s="749" t="s">
        <v>1502</v>
      </c>
      <c r="K525" s="749" t="s">
        <v>1503</v>
      </c>
      <c r="L525" s="752">
        <v>351.16333333333336</v>
      </c>
      <c r="M525" s="752">
        <v>9</v>
      </c>
      <c r="N525" s="753">
        <v>3160.4700000000003</v>
      </c>
    </row>
    <row r="526" spans="1:14" ht="14.4" customHeight="1" x14ac:dyDescent="0.3">
      <c r="A526" s="747" t="s">
        <v>577</v>
      </c>
      <c r="B526" s="748" t="s">
        <v>578</v>
      </c>
      <c r="C526" s="749" t="s">
        <v>599</v>
      </c>
      <c r="D526" s="750" t="s">
        <v>600</v>
      </c>
      <c r="E526" s="751">
        <v>50113001</v>
      </c>
      <c r="F526" s="750" t="s">
        <v>662</v>
      </c>
      <c r="G526" s="749" t="s">
        <v>663</v>
      </c>
      <c r="H526" s="749">
        <v>111671</v>
      </c>
      <c r="I526" s="749">
        <v>11671</v>
      </c>
      <c r="J526" s="749" t="s">
        <v>1139</v>
      </c>
      <c r="K526" s="749" t="s">
        <v>932</v>
      </c>
      <c r="L526" s="752">
        <v>209</v>
      </c>
      <c r="M526" s="752">
        <v>128</v>
      </c>
      <c r="N526" s="753">
        <v>26752</v>
      </c>
    </row>
    <row r="527" spans="1:14" ht="14.4" customHeight="1" x14ac:dyDescent="0.3">
      <c r="A527" s="747" t="s">
        <v>577</v>
      </c>
      <c r="B527" s="748" t="s">
        <v>578</v>
      </c>
      <c r="C527" s="749" t="s">
        <v>599</v>
      </c>
      <c r="D527" s="750" t="s">
        <v>600</v>
      </c>
      <c r="E527" s="751">
        <v>50113001</v>
      </c>
      <c r="F527" s="750" t="s">
        <v>662</v>
      </c>
      <c r="G527" s="749" t="s">
        <v>579</v>
      </c>
      <c r="H527" s="749">
        <v>118167</v>
      </c>
      <c r="I527" s="749">
        <v>18167</v>
      </c>
      <c r="J527" s="749" t="s">
        <v>1144</v>
      </c>
      <c r="K527" s="749" t="s">
        <v>1145</v>
      </c>
      <c r="L527" s="752">
        <v>231.27759999999998</v>
      </c>
      <c r="M527" s="752">
        <v>25</v>
      </c>
      <c r="N527" s="753">
        <v>5781.94</v>
      </c>
    </row>
    <row r="528" spans="1:14" ht="14.4" customHeight="1" x14ac:dyDescent="0.3">
      <c r="A528" s="747" t="s">
        <v>577</v>
      </c>
      <c r="B528" s="748" t="s">
        <v>578</v>
      </c>
      <c r="C528" s="749" t="s">
        <v>599</v>
      </c>
      <c r="D528" s="750" t="s">
        <v>600</v>
      </c>
      <c r="E528" s="751">
        <v>50113001</v>
      </c>
      <c r="F528" s="750" t="s">
        <v>662</v>
      </c>
      <c r="G528" s="749" t="s">
        <v>579</v>
      </c>
      <c r="H528" s="749">
        <v>118172</v>
      </c>
      <c r="I528" s="749">
        <v>18172</v>
      </c>
      <c r="J528" s="749" t="s">
        <v>1144</v>
      </c>
      <c r="K528" s="749" t="s">
        <v>1146</v>
      </c>
      <c r="L528" s="752">
        <v>818.46517241379331</v>
      </c>
      <c r="M528" s="752">
        <v>29</v>
      </c>
      <c r="N528" s="753">
        <v>23735.490000000005</v>
      </c>
    </row>
    <row r="529" spans="1:14" ht="14.4" customHeight="1" x14ac:dyDescent="0.3">
      <c r="A529" s="747" t="s">
        <v>577</v>
      </c>
      <c r="B529" s="748" t="s">
        <v>578</v>
      </c>
      <c r="C529" s="749" t="s">
        <v>599</v>
      </c>
      <c r="D529" s="750" t="s">
        <v>600</v>
      </c>
      <c r="E529" s="751">
        <v>50113001</v>
      </c>
      <c r="F529" s="750" t="s">
        <v>662</v>
      </c>
      <c r="G529" s="749" t="s">
        <v>579</v>
      </c>
      <c r="H529" s="749">
        <v>118175</v>
      </c>
      <c r="I529" s="749">
        <v>18175</v>
      </c>
      <c r="J529" s="749" t="s">
        <v>1144</v>
      </c>
      <c r="K529" s="749" t="s">
        <v>1147</v>
      </c>
      <c r="L529" s="752">
        <v>851.39999999999907</v>
      </c>
      <c r="M529" s="752">
        <v>110</v>
      </c>
      <c r="N529" s="753">
        <v>93653.999999999898</v>
      </c>
    </row>
    <row r="530" spans="1:14" ht="14.4" customHeight="1" x14ac:dyDescent="0.3">
      <c r="A530" s="747" t="s">
        <v>577</v>
      </c>
      <c r="B530" s="748" t="s">
        <v>578</v>
      </c>
      <c r="C530" s="749" t="s">
        <v>599</v>
      </c>
      <c r="D530" s="750" t="s">
        <v>600</v>
      </c>
      <c r="E530" s="751">
        <v>50113001</v>
      </c>
      <c r="F530" s="750" t="s">
        <v>662</v>
      </c>
      <c r="G530" s="749" t="s">
        <v>663</v>
      </c>
      <c r="H530" s="749">
        <v>849310</v>
      </c>
      <c r="I530" s="749">
        <v>126689</v>
      </c>
      <c r="J530" s="749" t="s">
        <v>1148</v>
      </c>
      <c r="K530" s="749" t="s">
        <v>1149</v>
      </c>
      <c r="L530" s="752">
        <v>218.9</v>
      </c>
      <c r="M530" s="752">
        <v>15</v>
      </c>
      <c r="N530" s="753">
        <v>3283.5</v>
      </c>
    </row>
    <row r="531" spans="1:14" ht="14.4" customHeight="1" x14ac:dyDescent="0.3">
      <c r="A531" s="747" t="s">
        <v>577</v>
      </c>
      <c r="B531" s="748" t="s">
        <v>578</v>
      </c>
      <c r="C531" s="749" t="s">
        <v>599</v>
      </c>
      <c r="D531" s="750" t="s">
        <v>600</v>
      </c>
      <c r="E531" s="751">
        <v>50113001</v>
      </c>
      <c r="F531" s="750" t="s">
        <v>662</v>
      </c>
      <c r="G531" s="749" t="s">
        <v>663</v>
      </c>
      <c r="H531" s="749">
        <v>187721</v>
      </c>
      <c r="I531" s="749">
        <v>87721</v>
      </c>
      <c r="J531" s="749" t="s">
        <v>1504</v>
      </c>
      <c r="K531" s="749" t="s">
        <v>1505</v>
      </c>
      <c r="L531" s="752">
        <v>59.498888888888892</v>
      </c>
      <c r="M531" s="752">
        <v>90</v>
      </c>
      <c r="N531" s="753">
        <v>5354.9000000000005</v>
      </c>
    </row>
    <row r="532" spans="1:14" ht="14.4" customHeight="1" x14ac:dyDescent="0.3">
      <c r="A532" s="747" t="s">
        <v>577</v>
      </c>
      <c r="B532" s="748" t="s">
        <v>578</v>
      </c>
      <c r="C532" s="749" t="s">
        <v>599</v>
      </c>
      <c r="D532" s="750" t="s">
        <v>600</v>
      </c>
      <c r="E532" s="751">
        <v>50113001</v>
      </c>
      <c r="F532" s="750" t="s">
        <v>662</v>
      </c>
      <c r="G532" s="749" t="s">
        <v>663</v>
      </c>
      <c r="H532" s="749">
        <v>161489</v>
      </c>
      <c r="I532" s="749">
        <v>161489</v>
      </c>
      <c r="J532" s="749" t="s">
        <v>1506</v>
      </c>
      <c r="K532" s="749" t="s">
        <v>1507</v>
      </c>
      <c r="L532" s="752">
        <v>731.9442105263156</v>
      </c>
      <c r="M532" s="752">
        <v>19</v>
      </c>
      <c r="N532" s="753">
        <v>13906.939999999997</v>
      </c>
    </row>
    <row r="533" spans="1:14" ht="14.4" customHeight="1" x14ac:dyDescent="0.3">
      <c r="A533" s="747" t="s">
        <v>577</v>
      </c>
      <c r="B533" s="748" t="s">
        <v>578</v>
      </c>
      <c r="C533" s="749" t="s">
        <v>599</v>
      </c>
      <c r="D533" s="750" t="s">
        <v>600</v>
      </c>
      <c r="E533" s="751">
        <v>50113001</v>
      </c>
      <c r="F533" s="750" t="s">
        <v>662</v>
      </c>
      <c r="G533" s="749" t="s">
        <v>663</v>
      </c>
      <c r="H533" s="749">
        <v>118305</v>
      </c>
      <c r="I533" s="749">
        <v>18305</v>
      </c>
      <c r="J533" s="749" t="s">
        <v>1167</v>
      </c>
      <c r="K533" s="749" t="s">
        <v>1168</v>
      </c>
      <c r="L533" s="752">
        <v>242.00000000000003</v>
      </c>
      <c r="M533" s="752">
        <v>15</v>
      </c>
      <c r="N533" s="753">
        <v>3630.0000000000005</v>
      </c>
    </row>
    <row r="534" spans="1:14" ht="14.4" customHeight="1" x14ac:dyDescent="0.3">
      <c r="A534" s="747" t="s">
        <v>577</v>
      </c>
      <c r="B534" s="748" t="s">
        <v>578</v>
      </c>
      <c r="C534" s="749" t="s">
        <v>599</v>
      </c>
      <c r="D534" s="750" t="s">
        <v>600</v>
      </c>
      <c r="E534" s="751">
        <v>50113001</v>
      </c>
      <c r="F534" s="750" t="s">
        <v>662</v>
      </c>
      <c r="G534" s="749" t="s">
        <v>663</v>
      </c>
      <c r="H534" s="749">
        <v>159357</v>
      </c>
      <c r="I534" s="749">
        <v>59357</v>
      </c>
      <c r="J534" s="749" t="s">
        <v>1508</v>
      </c>
      <c r="K534" s="749" t="s">
        <v>1509</v>
      </c>
      <c r="L534" s="752">
        <v>188.88</v>
      </c>
      <c r="M534" s="752">
        <v>2</v>
      </c>
      <c r="N534" s="753">
        <v>377.76</v>
      </c>
    </row>
    <row r="535" spans="1:14" ht="14.4" customHeight="1" x14ac:dyDescent="0.3">
      <c r="A535" s="747" t="s">
        <v>577</v>
      </c>
      <c r="B535" s="748" t="s">
        <v>578</v>
      </c>
      <c r="C535" s="749" t="s">
        <v>599</v>
      </c>
      <c r="D535" s="750" t="s">
        <v>600</v>
      </c>
      <c r="E535" s="751">
        <v>50113001</v>
      </c>
      <c r="F535" s="750" t="s">
        <v>662</v>
      </c>
      <c r="G535" s="749" t="s">
        <v>663</v>
      </c>
      <c r="H535" s="749">
        <v>13440</v>
      </c>
      <c r="I535" s="749">
        <v>13440</v>
      </c>
      <c r="J535" s="749" t="s">
        <v>1169</v>
      </c>
      <c r="K535" s="749" t="s">
        <v>931</v>
      </c>
      <c r="L535" s="752">
        <v>396.00000452461262</v>
      </c>
      <c r="M535" s="752">
        <v>76</v>
      </c>
      <c r="N535" s="753">
        <v>30096.000343870557</v>
      </c>
    </row>
    <row r="536" spans="1:14" ht="14.4" customHeight="1" x14ac:dyDescent="0.3">
      <c r="A536" s="747" t="s">
        <v>577</v>
      </c>
      <c r="B536" s="748" t="s">
        <v>578</v>
      </c>
      <c r="C536" s="749" t="s">
        <v>599</v>
      </c>
      <c r="D536" s="750" t="s">
        <v>600</v>
      </c>
      <c r="E536" s="751">
        <v>50113001</v>
      </c>
      <c r="F536" s="750" t="s">
        <v>662</v>
      </c>
      <c r="G536" s="749" t="s">
        <v>663</v>
      </c>
      <c r="H536" s="749">
        <v>113441</v>
      </c>
      <c r="I536" s="749">
        <v>13441</v>
      </c>
      <c r="J536" s="749" t="s">
        <v>1169</v>
      </c>
      <c r="K536" s="749" t="s">
        <v>932</v>
      </c>
      <c r="L536" s="752">
        <v>246.5</v>
      </c>
      <c r="M536" s="752">
        <v>7</v>
      </c>
      <c r="N536" s="753">
        <v>1725.5</v>
      </c>
    </row>
    <row r="537" spans="1:14" ht="14.4" customHeight="1" x14ac:dyDescent="0.3">
      <c r="A537" s="747" t="s">
        <v>577</v>
      </c>
      <c r="B537" s="748" t="s">
        <v>578</v>
      </c>
      <c r="C537" s="749" t="s">
        <v>599</v>
      </c>
      <c r="D537" s="750" t="s">
        <v>600</v>
      </c>
      <c r="E537" s="751">
        <v>50113001</v>
      </c>
      <c r="F537" s="750" t="s">
        <v>662</v>
      </c>
      <c r="G537" s="749" t="s">
        <v>670</v>
      </c>
      <c r="H537" s="749">
        <v>846853</v>
      </c>
      <c r="I537" s="749">
        <v>124418</v>
      </c>
      <c r="J537" s="749" t="s">
        <v>1510</v>
      </c>
      <c r="K537" s="749" t="s">
        <v>1511</v>
      </c>
      <c r="L537" s="752">
        <v>715</v>
      </c>
      <c r="M537" s="752">
        <v>173</v>
      </c>
      <c r="N537" s="753">
        <v>123695</v>
      </c>
    </row>
    <row r="538" spans="1:14" ht="14.4" customHeight="1" x14ac:dyDescent="0.3">
      <c r="A538" s="747" t="s">
        <v>577</v>
      </c>
      <c r="B538" s="748" t="s">
        <v>578</v>
      </c>
      <c r="C538" s="749" t="s">
        <v>599</v>
      </c>
      <c r="D538" s="750" t="s">
        <v>600</v>
      </c>
      <c r="E538" s="751">
        <v>50113001</v>
      </c>
      <c r="F538" s="750" t="s">
        <v>662</v>
      </c>
      <c r="G538" s="749" t="s">
        <v>663</v>
      </c>
      <c r="H538" s="749">
        <v>208646</v>
      </c>
      <c r="I538" s="749">
        <v>208646</v>
      </c>
      <c r="J538" s="749" t="s">
        <v>1512</v>
      </c>
      <c r="K538" s="749" t="s">
        <v>1513</v>
      </c>
      <c r="L538" s="752">
        <v>63.567000000000021</v>
      </c>
      <c r="M538" s="752">
        <v>10</v>
      </c>
      <c r="N538" s="753">
        <v>635.67000000000019</v>
      </c>
    </row>
    <row r="539" spans="1:14" ht="14.4" customHeight="1" x14ac:dyDescent="0.3">
      <c r="A539" s="747" t="s">
        <v>577</v>
      </c>
      <c r="B539" s="748" t="s">
        <v>578</v>
      </c>
      <c r="C539" s="749" t="s">
        <v>599</v>
      </c>
      <c r="D539" s="750" t="s">
        <v>600</v>
      </c>
      <c r="E539" s="751">
        <v>50113001</v>
      </c>
      <c r="F539" s="750" t="s">
        <v>662</v>
      </c>
      <c r="G539" s="749" t="s">
        <v>663</v>
      </c>
      <c r="H539" s="749">
        <v>160319</v>
      </c>
      <c r="I539" s="749">
        <v>160319</v>
      </c>
      <c r="J539" s="749" t="s">
        <v>1514</v>
      </c>
      <c r="K539" s="749" t="s">
        <v>1515</v>
      </c>
      <c r="L539" s="752">
        <v>2282.449541284403</v>
      </c>
      <c r="M539" s="752">
        <v>218</v>
      </c>
      <c r="N539" s="753">
        <v>497573.99999999983</v>
      </c>
    </row>
    <row r="540" spans="1:14" ht="14.4" customHeight="1" x14ac:dyDescent="0.3">
      <c r="A540" s="747" t="s">
        <v>577</v>
      </c>
      <c r="B540" s="748" t="s">
        <v>578</v>
      </c>
      <c r="C540" s="749" t="s">
        <v>599</v>
      </c>
      <c r="D540" s="750" t="s">
        <v>600</v>
      </c>
      <c r="E540" s="751">
        <v>50113001</v>
      </c>
      <c r="F540" s="750" t="s">
        <v>662</v>
      </c>
      <c r="G540" s="749" t="s">
        <v>670</v>
      </c>
      <c r="H540" s="749">
        <v>130779</v>
      </c>
      <c r="I540" s="749">
        <v>30779</v>
      </c>
      <c r="J540" s="749" t="s">
        <v>1203</v>
      </c>
      <c r="K540" s="749" t="s">
        <v>1204</v>
      </c>
      <c r="L540" s="752">
        <v>147.76000000000005</v>
      </c>
      <c r="M540" s="752">
        <v>1540</v>
      </c>
      <c r="N540" s="753">
        <v>227550.40000000005</v>
      </c>
    </row>
    <row r="541" spans="1:14" ht="14.4" customHeight="1" x14ac:dyDescent="0.3">
      <c r="A541" s="747" t="s">
        <v>577</v>
      </c>
      <c r="B541" s="748" t="s">
        <v>578</v>
      </c>
      <c r="C541" s="749" t="s">
        <v>599</v>
      </c>
      <c r="D541" s="750" t="s">
        <v>600</v>
      </c>
      <c r="E541" s="751">
        <v>50113001</v>
      </c>
      <c r="F541" s="750" t="s">
        <v>662</v>
      </c>
      <c r="G541" s="749" t="s">
        <v>670</v>
      </c>
      <c r="H541" s="749">
        <v>849266</v>
      </c>
      <c r="I541" s="749">
        <v>162444</v>
      </c>
      <c r="J541" s="749" t="s">
        <v>1516</v>
      </c>
      <c r="K541" s="749" t="s">
        <v>1517</v>
      </c>
      <c r="L541" s="752">
        <v>82.120000000000033</v>
      </c>
      <c r="M541" s="752">
        <v>240</v>
      </c>
      <c r="N541" s="753">
        <v>19708.800000000007</v>
      </c>
    </row>
    <row r="542" spans="1:14" ht="14.4" customHeight="1" x14ac:dyDescent="0.3">
      <c r="A542" s="747" t="s">
        <v>577</v>
      </c>
      <c r="B542" s="748" t="s">
        <v>578</v>
      </c>
      <c r="C542" s="749" t="s">
        <v>599</v>
      </c>
      <c r="D542" s="750" t="s">
        <v>600</v>
      </c>
      <c r="E542" s="751">
        <v>50113001</v>
      </c>
      <c r="F542" s="750" t="s">
        <v>662</v>
      </c>
      <c r="G542" s="749" t="s">
        <v>663</v>
      </c>
      <c r="H542" s="749">
        <v>13807</v>
      </c>
      <c r="I542" s="749">
        <v>4188</v>
      </c>
      <c r="J542" s="749" t="s">
        <v>1518</v>
      </c>
      <c r="K542" s="749" t="s">
        <v>1519</v>
      </c>
      <c r="L542" s="752">
        <v>2423.3033768972264</v>
      </c>
      <c r="M542" s="752">
        <v>38</v>
      </c>
      <c r="N542" s="753">
        <v>92085.5283220946</v>
      </c>
    </row>
    <row r="543" spans="1:14" ht="14.4" customHeight="1" x14ac:dyDescent="0.3">
      <c r="A543" s="747" t="s">
        <v>577</v>
      </c>
      <c r="B543" s="748" t="s">
        <v>578</v>
      </c>
      <c r="C543" s="749" t="s">
        <v>599</v>
      </c>
      <c r="D543" s="750" t="s">
        <v>600</v>
      </c>
      <c r="E543" s="751">
        <v>50113001</v>
      </c>
      <c r="F543" s="750" t="s">
        <v>662</v>
      </c>
      <c r="G543" s="749" t="s">
        <v>663</v>
      </c>
      <c r="H543" s="749">
        <v>216573</v>
      </c>
      <c r="I543" s="749">
        <v>216573</v>
      </c>
      <c r="J543" s="749" t="s">
        <v>1210</v>
      </c>
      <c r="K543" s="749" t="s">
        <v>1211</v>
      </c>
      <c r="L543" s="752">
        <v>61.807449202161848</v>
      </c>
      <c r="M543" s="752">
        <v>541</v>
      </c>
      <c r="N543" s="753">
        <v>33437.830018369561</v>
      </c>
    </row>
    <row r="544" spans="1:14" ht="14.4" customHeight="1" x14ac:dyDescent="0.3">
      <c r="A544" s="747" t="s">
        <v>577</v>
      </c>
      <c r="B544" s="748" t="s">
        <v>578</v>
      </c>
      <c r="C544" s="749" t="s">
        <v>599</v>
      </c>
      <c r="D544" s="750" t="s">
        <v>600</v>
      </c>
      <c r="E544" s="751">
        <v>50113001</v>
      </c>
      <c r="F544" s="750" t="s">
        <v>662</v>
      </c>
      <c r="G544" s="749" t="s">
        <v>663</v>
      </c>
      <c r="H544" s="749">
        <v>100610</v>
      </c>
      <c r="I544" s="749">
        <v>610</v>
      </c>
      <c r="J544" s="749" t="s">
        <v>1212</v>
      </c>
      <c r="K544" s="749" t="s">
        <v>1213</v>
      </c>
      <c r="L544" s="752">
        <v>71.846315789473678</v>
      </c>
      <c r="M544" s="752">
        <v>38</v>
      </c>
      <c r="N544" s="753">
        <v>2730.16</v>
      </c>
    </row>
    <row r="545" spans="1:14" ht="14.4" customHeight="1" x14ac:dyDescent="0.3">
      <c r="A545" s="747" t="s">
        <v>577</v>
      </c>
      <c r="B545" s="748" t="s">
        <v>578</v>
      </c>
      <c r="C545" s="749" t="s">
        <v>599</v>
      </c>
      <c r="D545" s="750" t="s">
        <v>600</v>
      </c>
      <c r="E545" s="751">
        <v>50113001</v>
      </c>
      <c r="F545" s="750" t="s">
        <v>662</v>
      </c>
      <c r="G545" s="749" t="s">
        <v>663</v>
      </c>
      <c r="H545" s="749">
        <v>100612</v>
      </c>
      <c r="I545" s="749">
        <v>612</v>
      </c>
      <c r="J545" s="749" t="s">
        <v>1214</v>
      </c>
      <c r="K545" s="749" t="s">
        <v>756</v>
      </c>
      <c r="L545" s="752">
        <v>65.654218749999984</v>
      </c>
      <c r="M545" s="752">
        <v>128</v>
      </c>
      <c r="N545" s="753">
        <v>8403.739999999998</v>
      </c>
    </row>
    <row r="546" spans="1:14" ht="14.4" customHeight="1" x14ac:dyDescent="0.3">
      <c r="A546" s="747" t="s">
        <v>577</v>
      </c>
      <c r="B546" s="748" t="s">
        <v>578</v>
      </c>
      <c r="C546" s="749" t="s">
        <v>599</v>
      </c>
      <c r="D546" s="750" t="s">
        <v>600</v>
      </c>
      <c r="E546" s="751">
        <v>50113001</v>
      </c>
      <c r="F546" s="750" t="s">
        <v>662</v>
      </c>
      <c r="G546" s="749" t="s">
        <v>670</v>
      </c>
      <c r="H546" s="749">
        <v>216673</v>
      </c>
      <c r="I546" s="749">
        <v>216673</v>
      </c>
      <c r="J546" s="749" t="s">
        <v>1520</v>
      </c>
      <c r="K546" s="749" t="s">
        <v>1229</v>
      </c>
      <c r="L546" s="752">
        <v>504.90411764705885</v>
      </c>
      <c r="M546" s="752">
        <v>17</v>
      </c>
      <c r="N546" s="753">
        <v>8583.3700000000008</v>
      </c>
    </row>
    <row r="547" spans="1:14" ht="14.4" customHeight="1" x14ac:dyDescent="0.3">
      <c r="A547" s="747" t="s">
        <v>577</v>
      </c>
      <c r="B547" s="748" t="s">
        <v>578</v>
      </c>
      <c r="C547" s="749" t="s">
        <v>599</v>
      </c>
      <c r="D547" s="750" t="s">
        <v>600</v>
      </c>
      <c r="E547" s="751">
        <v>50113001</v>
      </c>
      <c r="F547" s="750" t="s">
        <v>662</v>
      </c>
      <c r="G547" s="749" t="s">
        <v>670</v>
      </c>
      <c r="H547" s="749">
        <v>142392</v>
      </c>
      <c r="I547" s="749">
        <v>42392</v>
      </c>
      <c r="J547" s="749" t="s">
        <v>1521</v>
      </c>
      <c r="K547" s="749" t="s">
        <v>1522</v>
      </c>
      <c r="L547" s="752">
        <v>312.14</v>
      </c>
      <c r="M547" s="752">
        <v>2</v>
      </c>
      <c r="N547" s="753">
        <v>624.28</v>
      </c>
    </row>
    <row r="548" spans="1:14" ht="14.4" customHeight="1" x14ac:dyDescent="0.3">
      <c r="A548" s="747" t="s">
        <v>577</v>
      </c>
      <c r="B548" s="748" t="s">
        <v>578</v>
      </c>
      <c r="C548" s="749" t="s">
        <v>599</v>
      </c>
      <c r="D548" s="750" t="s">
        <v>600</v>
      </c>
      <c r="E548" s="751">
        <v>50113001</v>
      </c>
      <c r="F548" s="750" t="s">
        <v>662</v>
      </c>
      <c r="G548" s="749" t="s">
        <v>670</v>
      </c>
      <c r="H548" s="749">
        <v>131934</v>
      </c>
      <c r="I548" s="749">
        <v>31934</v>
      </c>
      <c r="J548" s="749" t="s">
        <v>1241</v>
      </c>
      <c r="K548" s="749" t="s">
        <v>1242</v>
      </c>
      <c r="L548" s="752">
        <v>49.82166666666668</v>
      </c>
      <c r="M548" s="752">
        <v>6</v>
      </c>
      <c r="N548" s="753">
        <v>298.93000000000006</v>
      </c>
    </row>
    <row r="549" spans="1:14" ht="14.4" customHeight="1" x14ac:dyDescent="0.3">
      <c r="A549" s="747" t="s">
        <v>577</v>
      </c>
      <c r="B549" s="748" t="s">
        <v>578</v>
      </c>
      <c r="C549" s="749" t="s">
        <v>599</v>
      </c>
      <c r="D549" s="750" t="s">
        <v>600</v>
      </c>
      <c r="E549" s="751">
        <v>50113001</v>
      </c>
      <c r="F549" s="750" t="s">
        <v>662</v>
      </c>
      <c r="G549" s="749" t="s">
        <v>663</v>
      </c>
      <c r="H549" s="749">
        <v>902074</v>
      </c>
      <c r="I549" s="749">
        <v>85278</v>
      </c>
      <c r="J549" s="749" t="s">
        <v>1523</v>
      </c>
      <c r="K549" s="749" t="s">
        <v>931</v>
      </c>
      <c r="L549" s="752">
        <v>2838</v>
      </c>
      <c r="M549" s="752">
        <v>12</v>
      </c>
      <c r="N549" s="753">
        <v>34056</v>
      </c>
    </row>
    <row r="550" spans="1:14" ht="14.4" customHeight="1" x14ac:dyDescent="0.3">
      <c r="A550" s="747" t="s">
        <v>577</v>
      </c>
      <c r="B550" s="748" t="s">
        <v>578</v>
      </c>
      <c r="C550" s="749" t="s">
        <v>599</v>
      </c>
      <c r="D550" s="750" t="s">
        <v>600</v>
      </c>
      <c r="E550" s="751">
        <v>50113001</v>
      </c>
      <c r="F550" s="750" t="s">
        <v>662</v>
      </c>
      <c r="G550" s="749" t="s">
        <v>663</v>
      </c>
      <c r="H550" s="749">
        <v>843996</v>
      </c>
      <c r="I550" s="749">
        <v>100191</v>
      </c>
      <c r="J550" s="749" t="s">
        <v>1524</v>
      </c>
      <c r="K550" s="749" t="s">
        <v>1525</v>
      </c>
      <c r="L550" s="752">
        <v>3652</v>
      </c>
      <c r="M550" s="752">
        <v>1</v>
      </c>
      <c r="N550" s="753">
        <v>3652</v>
      </c>
    </row>
    <row r="551" spans="1:14" ht="14.4" customHeight="1" x14ac:dyDescent="0.3">
      <c r="A551" s="747" t="s">
        <v>577</v>
      </c>
      <c r="B551" s="748" t="s">
        <v>578</v>
      </c>
      <c r="C551" s="749" t="s">
        <v>602</v>
      </c>
      <c r="D551" s="750" t="s">
        <v>603</v>
      </c>
      <c r="E551" s="751">
        <v>50113001</v>
      </c>
      <c r="F551" s="750" t="s">
        <v>662</v>
      </c>
      <c r="G551" s="749" t="s">
        <v>663</v>
      </c>
      <c r="H551" s="749">
        <v>100362</v>
      </c>
      <c r="I551" s="749">
        <v>362</v>
      </c>
      <c r="J551" s="749" t="s">
        <v>706</v>
      </c>
      <c r="K551" s="749" t="s">
        <v>707</v>
      </c>
      <c r="L551" s="752">
        <v>86.4325641025641</v>
      </c>
      <c r="M551" s="752">
        <v>39</v>
      </c>
      <c r="N551" s="753">
        <v>3370.87</v>
      </c>
    </row>
    <row r="552" spans="1:14" ht="14.4" customHeight="1" x14ac:dyDescent="0.3">
      <c r="A552" s="747" t="s">
        <v>577</v>
      </c>
      <c r="B552" s="748" t="s">
        <v>578</v>
      </c>
      <c r="C552" s="749" t="s">
        <v>602</v>
      </c>
      <c r="D552" s="750" t="s">
        <v>603</v>
      </c>
      <c r="E552" s="751">
        <v>50113001</v>
      </c>
      <c r="F552" s="750" t="s">
        <v>662</v>
      </c>
      <c r="G552" s="749" t="s">
        <v>663</v>
      </c>
      <c r="H552" s="749">
        <v>167547</v>
      </c>
      <c r="I552" s="749">
        <v>67547</v>
      </c>
      <c r="J552" s="749" t="s">
        <v>664</v>
      </c>
      <c r="K552" s="749" t="s">
        <v>665</v>
      </c>
      <c r="L552" s="752">
        <v>47.065052631578943</v>
      </c>
      <c r="M552" s="752">
        <v>95</v>
      </c>
      <c r="N552" s="753">
        <v>4471.1799999999994</v>
      </c>
    </row>
    <row r="553" spans="1:14" ht="14.4" customHeight="1" x14ac:dyDescent="0.3">
      <c r="A553" s="747" t="s">
        <v>577</v>
      </c>
      <c r="B553" s="748" t="s">
        <v>578</v>
      </c>
      <c r="C553" s="749" t="s">
        <v>602</v>
      </c>
      <c r="D553" s="750" t="s">
        <v>603</v>
      </c>
      <c r="E553" s="751">
        <v>50113001</v>
      </c>
      <c r="F553" s="750" t="s">
        <v>662</v>
      </c>
      <c r="G553" s="749" t="s">
        <v>663</v>
      </c>
      <c r="H553" s="749">
        <v>845369</v>
      </c>
      <c r="I553" s="749">
        <v>107987</v>
      </c>
      <c r="J553" s="749" t="s">
        <v>1456</v>
      </c>
      <c r="K553" s="749" t="s">
        <v>1457</v>
      </c>
      <c r="L553" s="752">
        <v>112.28625</v>
      </c>
      <c r="M553" s="752">
        <v>8</v>
      </c>
      <c r="N553" s="753">
        <v>898.29</v>
      </c>
    </row>
    <row r="554" spans="1:14" ht="14.4" customHeight="1" x14ac:dyDescent="0.3">
      <c r="A554" s="747" t="s">
        <v>577</v>
      </c>
      <c r="B554" s="748" t="s">
        <v>578</v>
      </c>
      <c r="C554" s="749" t="s">
        <v>602</v>
      </c>
      <c r="D554" s="750" t="s">
        <v>603</v>
      </c>
      <c r="E554" s="751">
        <v>50113001</v>
      </c>
      <c r="F554" s="750" t="s">
        <v>662</v>
      </c>
      <c r="G554" s="749" t="s">
        <v>670</v>
      </c>
      <c r="H554" s="749">
        <v>187158</v>
      </c>
      <c r="I554" s="749">
        <v>187158</v>
      </c>
      <c r="J554" s="749" t="s">
        <v>1458</v>
      </c>
      <c r="K554" s="749" t="s">
        <v>1459</v>
      </c>
      <c r="L554" s="752">
        <v>87.52000000000001</v>
      </c>
      <c r="M554" s="752">
        <v>29.6</v>
      </c>
      <c r="N554" s="753">
        <v>2590.5920000000006</v>
      </c>
    </row>
    <row r="555" spans="1:14" ht="14.4" customHeight="1" x14ac:dyDescent="0.3">
      <c r="A555" s="747" t="s">
        <v>577</v>
      </c>
      <c r="B555" s="748" t="s">
        <v>578</v>
      </c>
      <c r="C555" s="749" t="s">
        <v>602</v>
      </c>
      <c r="D555" s="750" t="s">
        <v>603</v>
      </c>
      <c r="E555" s="751">
        <v>50113001</v>
      </c>
      <c r="F555" s="750" t="s">
        <v>662</v>
      </c>
      <c r="G555" s="749" t="s">
        <v>663</v>
      </c>
      <c r="H555" s="749">
        <v>158668</v>
      </c>
      <c r="I555" s="749">
        <v>158668</v>
      </c>
      <c r="J555" s="749" t="s">
        <v>727</v>
      </c>
      <c r="K555" s="749" t="s">
        <v>728</v>
      </c>
      <c r="L555" s="752">
        <v>71.842989690721666</v>
      </c>
      <c r="M555" s="752">
        <v>194</v>
      </c>
      <c r="N555" s="753">
        <v>13937.540000000005</v>
      </c>
    </row>
    <row r="556" spans="1:14" ht="14.4" customHeight="1" x14ac:dyDescent="0.3">
      <c r="A556" s="747" t="s">
        <v>577</v>
      </c>
      <c r="B556" s="748" t="s">
        <v>578</v>
      </c>
      <c r="C556" s="749" t="s">
        <v>602</v>
      </c>
      <c r="D556" s="750" t="s">
        <v>603</v>
      </c>
      <c r="E556" s="751">
        <v>50113001</v>
      </c>
      <c r="F556" s="750" t="s">
        <v>662</v>
      </c>
      <c r="G556" s="749" t="s">
        <v>670</v>
      </c>
      <c r="H556" s="749">
        <v>158667</v>
      </c>
      <c r="I556" s="749">
        <v>158667</v>
      </c>
      <c r="J556" s="749" t="s">
        <v>727</v>
      </c>
      <c r="K556" s="749" t="s">
        <v>1460</v>
      </c>
      <c r="L556" s="752">
        <v>32.554545454545462</v>
      </c>
      <c r="M556" s="752">
        <v>231</v>
      </c>
      <c r="N556" s="753">
        <v>7520.1000000000013</v>
      </c>
    </row>
    <row r="557" spans="1:14" ht="14.4" customHeight="1" x14ac:dyDescent="0.3">
      <c r="A557" s="747" t="s">
        <v>577</v>
      </c>
      <c r="B557" s="748" t="s">
        <v>578</v>
      </c>
      <c r="C557" s="749" t="s">
        <v>602</v>
      </c>
      <c r="D557" s="750" t="s">
        <v>603</v>
      </c>
      <c r="E557" s="751">
        <v>50113001</v>
      </c>
      <c r="F557" s="750" t="s">
        <v>662</v>
      </c>
      <c r="G557" s="749" t="s">
        <v>663</v>
      </c>
      <c r="H557" s="749">
        <v>110555</v>
      </c>
      <c r="I557" s="749">
        <v>10555</v>
      </c>
      <c r="J557" s="749" t="s">
        <v>739</v>
      </c>
      <c r="K557" s="749" t="s">
        <v>740</v>
      </c>
      <c r="L557" s="752">
        <v>254.98</v>
      </c>
      <c r="M557" s="752">
        <v>1</v>
      </c>
      <c r="N557" s="753">
        <v>254.98</v>
      </c>
    </row>
    <row r="558" spans="1:14" ht="14.4" customHeight="1" x14ac:dyDescent="0.3">
      <c r="A558" s="747" t="s">
        <v>577</v>
      </c>
      <c r="B558" s="748" t="s">
        <v>578</v>
      </c>
      <c r="C558" s="749" t="s">
        <v>602</v>
      </c>
      <c r="D558" s="750" t="s">
        <v>603</v>
      </c>
      <c r="E558" s="751">
        <v>50113001</v>
      </c>
      <c r="F558" s="750" t="s">
        <v>662</v>
      </c>
      <c r="G558" s="749" t="s">
        <v>663</v>
      </c>
      <c r="H558" s="749">
        <v>187825</v>
      </c>
      <c r="I558" s="749">
        <v>87825</v>
      </c>
      <c r="J558" s="749" t="s">
        <v>745</v>
      </c>
      <c r="K558" s="749" t="s">
        <v>744</v>
      </c>
      <c r="L558" s="752">
        <v>80.37</v>
      </c>
      <c r="M558" s="752">
        <v>4</v>
      </c>
      <c r="N558" s="753">
        <v>321.48</v>
      </c>
    </row>
    <row r="559" spans="1:14" ht="14.4" customHeight="1" x14ac:dyDescent="0.3">
      <c r="A559" s="747" t="s">
        <v>577</v>
      </c>
      <c r="B559" s="748" t="s">
        <v>578</v>
      </c>
      <c r="C559" s="749" t="s">
        <v>602</v>
      </c>
      <c r="D559" s="750" t="s">
        <v>603</v>
      </c>
      <c r="E559" s="751">
        <v>50113001</v>
      </c>
      <c r="F559" s="750" t="s">
        <v>662</v>
      </c>
      <c r="G559" s="749" t="s">
        <v>663</v>
      </c>
      <c r="H559" s="749">
        <v>173390</v>
      </c>
      <c r="I559" s="749">
        <v>173390</v>
      </c>
      <c r="J559" s="749" t="s">
        <v>1461</v>
      </c>
      <c r="K559" s="749" t="s">
        <v>1462</v>
      </c>
      <c r="L559" s="752">
        <v>411.9500000000001</v>
      </c>
      <c r="M559" s="752">
        <v>0.59999999999999964</v>
      </c>
      <c r="N559" s="753">
        <v>247.1699999999999</v>
      </c>
    </row>
    <row r="560" spans="1:14" ht="14.4" customHeight="1" x14ac:dyDescent="0.3">
      <c r="A560" s="747" t="s">
        <v>577</v>
      </c>
      <c r="B560" s="748" t="s">
        <v>578</v>
      </c>
      <c r="C560" s="749" t="s">
        <v>602</v>
      </c>
      <c r="D560" s="750" t="s">
        <v>603</v>
      </c>
      <c r="E560" s="751">
        <v>50113001</v>
      </c>
      <c r="F560" s="750" t="s">
        <v>662</v>
      </c>
      <c r="G560" s="749" t="s">
        <v>663</v>
      </c>
      <c r="H560" s="749">
        <v>187822</v>
      </c>
      <c r="I560" s="749">
        <v>87822</v>
      </c>
      <c r="J560" s="749" t="s">
        <v>749</v>
      </c>
      <c r="K560" s="749" t="s">
        <v>750</v>
      </c>
      <c r="L560" s="752">
        <v>1323.9024999999999</v>
      </c>
      <c r="M560" s="752">
        <v>4</v>
      </c>
      <c r="N560" s="753">
        <v>5295.61</v>
      </c>
    </row>
    <row r="561" spans="1:14" ht="14.4" customHeight="1" x14ac:dyDescent="0.3">
      <c r="A561" s="747" t="s">
        <v>577</v>
      </c>
      <c r="B561" s="748" t="s">
        <v>578</v>
      </c>
      <c r="C561" s="749" t="s">
        <v>602</v>
      </c>
      <c r="D561" s="750" t="s">
        <v>603</v>
      </c>
      <c r="E561" s="751">
        <v>50113001</v>
      </c>
      <c r="F561" s="750" t="s">
        <v>662</v>
      </c>
      <c r="G561" s="749" t="s">
        <v>663</v>
      </c>
      <c r="H561" s="749">
        <v>100392</v>
      </c>
      <c r="I561" s="749">
        <v>392</v>
      </c>
      <c r="J561" s="749" t="s">
        <v>755</v>
      </c>
      <c r="K561" s="749" t="s">
        <v>756</v>
      </c>
      <c r="L561" s="752">
        <v>57.605899280575564</v>
      </c>
      <c r="M561" s="752">
        <v>139</v>
      </c>
      <c r="N561" s="753">
        <v>8007.220000000003</v>
      </c>
    </row>
    <row r="562" spans="1:14" ht="14.4" customHeight="1" x14ac:dyDescent="0.3">
      <c r="A562" s="747" t="s">
        <v>577</v>
      </c>
      <c r="B562" s="748" t="s">
        <v>578</v>
      </c>
      <c r="C562" s="749" t="s">
        <v>602</v>
      </c>
      <c r="D562" s="750" t="s">
        <v>603</v>
      </c>
      <c r="E562" s="751">
        <v>50113001</v>
      </c>
      <c r="F562" s="750" t="s">
        <v>662</v>
      </c>
      <c r="G562" s="749" t="s">
        <v>663</v>
      </c>
      <c r="H562" s="749">
        <v>100394</v>
      </c>
      <c r="I562" s="749">
        <v>394</v>
      </c>
      <c r="J562" s="749" t="s">
        <v>757</v>
      </c>
      <c r="K562" s="749" t="s">
        <v>758</v>
      </c>
      <c r="L562" s="752">
        <v>65.735789473684207</v>
      </c>
      <c r="M562" s="752">
        <v>19</v>
      </c>
      <c r="N562" s="753">
        <v>1248.98</v>
      </c>
    </row>
    <row r="563" spans="1:14" ht="14.4" customHeight="1" x14ac:dyDescent="0.3">
      <c r="A563" s="747" t="s">
        <v>577</v>
      </c>
      <c r="B563" s="748" t="s">
        <v>578</v>
      </c>
      <c r="C563" s="749" t="s">
        <v>602</v>
      </c>
      <c r="D563" s="750" t="s">
        <v>603</v>
      </c>
      <c r="E563" s="751">
        <v>50113001</v>
      </c>
      <c r="F563" s="750" t="s">
        <v>662</v>
      </c>
      <c r="G563" s="749" t="s">
        <v>663</v>
      </c>
      <c r="H563" s="749">
        <v>205021</v>
      </c>
      <c r="I563" s="749">
        <v>205021</v>
      </c>
      <c r="J563" s="749" t="s">
        <v>1463</v>
      </c>
      <c r="K563" s="749" t="s">
        <v>1464</v>
      </c>
      <c r="L563" s="752">
        <v>352</v>
      </c>
      <c r="M563" s="752">
        <v>2</v>
      </c>
      <c r="N563" s="753">
        <v>704</v>
      </c>
    </row>
    <row r="564" spans="1:14" ht="14.4" customHeight="1" x14ac:dyDescent="0.3">
      <c r="A564" s="747" t="s">
        <v>577</v>
      </c>
      <c r="B564" s="748" t="s">
        <v>578</v>
      </c>
      <c r="C564" s="749" t="s">
        <v>602</v>
      </c>
      <c r="D564" s="750" t="s">
        <v>603</v>
      </c>
      <c r="E564" s="751">
        <v>50113001</v>
      </c>
      <c r="F564" s="750" t="s">
        <v>662</v>
      </c>
      <c r="G564" s="749" t="s">
        <v>670</v>
      </c>
      <c r="H564" s="749">
        <v>183974</v>
      </c>
      <c r="I564" s="749">
        <v>83974</v>
      </c>
      <c r="J564" s="749" t="s">
        <v>774</v>
      </c>
      <c r="K564" s="749" t="s">
        <v>775</v>
      </c>
      <c r="L564" s="752">
        <v>88.449999999999974</v>
      </c>
      <c r="M564" s="752">
        <v>4</v>
      </c>
      <c r="N564" s="753">
        <v>353.7999999999999</v>
      </c>
    </row>
    <row r="565" spans="1:14" ht="14.4" customHeight="1" x14ac:dyDescent="0.3">
      <c r="A565" s="747" t="s">
        <v>577</v>
      </c>
      <c r="B565" s="748" t="s">
        <v>578</v>
      </c>
      <c r="C565" s="749" t="s">
        <v>602</v>
      </c>
      <c r="D565" s="750" t="s">
        <v>603</v>
      </c>
      <c r="E565" s="751">
        <v>50113001</v>
      </c>
      <c r="F565" s="750" t="s">
        <v>662</v>
      </c>
      <c r="G565" s="749" t="s">
        <v>663</v>
      </c>
      <c r="H565" s="749">
        <v>108651</v>
      </c>
      <c r="I565" s="749">
        <v>8651</v>
      </c>
      <c r="J565" s="749" t="s">
        <v>1465</v>
      </c>
      <c r="K565" s="749" t="s">
        <v>1466</v>
      </c>
      <c r="L565" s="752">
        <v>189.72</v>
      </c>
      <c r="M565" s="752">
        <v>3</v>
      </c>
      <c r="N565" s="753">
        <v>569.16</v>
      </c>
    </row>
    <row r="566" spans="1:14" ht="14.4" customHeight="1" x14ac:dyDescent="0.3">
      <c r="A566" s="747" t="s">
        <v>577</v>
      </c>
      <c r="B566" s="748" t="s">
        <v>578</v>
      </c>
      <c r="C566" s="749" t="s">
        <v>602</v>
      </c>
      <c r="D566" s="750" t="s">
        <v>603</v>
      </c>
      <c r="E566" s="751">
        <v>50113001</v>
      </c>
      <c r="F566" s="750" t="s">
        <v>662</v>
      </c>
      <c r="G566" s="749" t="s">
        <v>663</v>
      </c>
      <c r="H566" s="749">
        <v>847180</v>
      </c>
      <c r="I566" s="749">
        <v>500225</v>
      </c>
      <c r="J566" s="749" t="s">
        <v>1467</v>
      </c>
      <c r="K566" s="749" t="s">
        <v>579</v>
      </c>
      <c r="L566" s="752">
        <v>24197.322500000002</v>
      </c>
      <c r="M566" s="752">
        <v>4</v>
      </c>
      <c r="N566" s="753">
        <v>96789.290000000008</v>
      </c>
    </row>
    <row r="567" spans="1:14" ht="14.4" customHeight="1" x14ac:dyDescent="0.3">
      <c r="A567" s="747" t="s">
        <v>577</v>
      </c>
      <c r="B567" s="748" t="s">
        <v>578</v>
      </c>
      <c r="C567" s="749" t="s">
        <v>602</v>
      </c>
      <c r="D567" s="750" t="s">
        <v>603</v>
      </c>
      <c r="E567" s="751">
        <v>50113001</v>
      </c>
      <c r="F567" s="750" t="s">
        <v>662</v>
      </c>
      <c r="G567" s="749" t="s">
        <v>663</v>
      </c>
      <c r="H567" s="749">
        <v>212880</v>
      </c>
      <c r="I567" s="749">
        <v>212880</v>
      </c>
      <c r="J567" s="749" t="s">
        <v>666</v>
      </c>
      <c r="K567" s="749" t="s">
        <v>667</v>
      </c>
      <c r="L567" s="752">
        <v>112.97000000000003</v>
      </c>
      <c r="M567" s="752">
        <v>32</v>
      </c>
      <c r="N567" s="753">
        <v>3615.0400000000009</v>
      </c>
    </row>
    <row r="568" spans="1:14" ht="14.4" customHeight="1" x14ac:dyDescent="0.3">
      <c r="A568" s="747" t="s">
        <v>577</v>
      </c>
      <c r="B568" s="748" t="s">
        <v>578</v>
      </c>
      <c r="C568" s="749" t="s">
        <v>602</v>
      </c>
      <c r="D568" s="750" t="s">
        <v>603</v>
      </c>
      <c r="E568" s="751">
        <v>50113001</v>
      </c>
      <c r="F568" s="750" t="s">
        <v>662</v>
      </c>
      <c r="G568" s="749" t="s">
        <v>663</v>
      </c>
      <c r="H568" s="749">
        <v>100409</v>
      </c>
      <c r="I568" s="749">
        <v>409</v>
      </c>
      <c r="J568" s="749" t="s">
        <v>797</v>
      </c>
      <c r="K568" s="749" t="s">
        <v>683</v>
      </c>
      <c r="L568" s="752">
        <v>79.749999999999986</v>
      </c>
      <c r="M568" s="752">
        <v>3</v>
      </c>
      <c r="N568" s="753">
        <v>239.24999999999994</v>
      </c>
    </row>
    <row r="569" spans="1:14" ht="14.4" customHeight="1" x14ac:dyDescent="0.3">
      <c r="A569" s="747" t="s">
        <v>577</v>
      </c>
      <c r="B569" s="748" t="s">
        <v>578</v>
      </c>
      <c r="C569" s="749" t="s">
        <v>602</v>
      </c>
      <c r="D569" s="750" t="s">
        <v>603</v>
      </c>
      <c r="E569" s="751">
        <v>50113001</v>
      </c>
      <c r="F569" s="750" t="s">
        <v>662</v>
      </c>
      <c r="G569" s="749" t="s">
        <v>663</v>
      </c>
      <c r="H569" s="749">
        <v>187814</v>
      </c>
      <c r="I569" s="749">
        <v>87814</v>
      </c>
      <c r="J569" s="749" t="s">
        <v>668</v>
      </c>
      <c r="K569" s="749" t="s">
        <v>669</v>
      </c>
      <c r="L569" s="752">
        <v>535.69333333333327</v>
      </c>
      <c r="M569" s="752">
        <v>12</v>
      </c>
      <c r="N569" s="753">
        <v>6428.32</v>
      </c>
    </row>
    <row r="570" spans="1:14" ht="14.4" customHeight="1" x14ac:dyDescent="0.3">
      <c r="A570" s="747" t="s">
        <v>577</v>
      </c>
      <c r="B570" s="748" t="s">
        <v>578</v>
      </c>
      <c r="C570" s="749" t="s">
        <v>602</v>
      </c>
      <c r="D570" s="750" t="s">
        <v>603</v>
      </c>
      <c r="E570" s="751">
        <v>50113001</v>
      </c>
      <c r="F570" s="750" t="s">
        <v>662</v>
      </c>
      <c r="G570" s="749" t="s">
        <v>663</v>
      </c>
      <c r="H570" s="749">
        <v>841498</v>
      </c>
      <c r="I570" s="749">
        <v>0</v>
      </c>
      <c r="J570" s="749" t="s">
        <v>800</v>
      </c>
      <c r="K570" s="749" t="s">
        <v>579</v>
      </c>
      <c r="L570" s="752">
        <v>46.100000000000009</v>
      </c>
      <c r="M570" s="752">
        <v>1</v>
      </c>
      <c r="N570" s="753">
        <v>46.100000000000009</v>
      </c>
    </row>
    <row r="571" spans="1:14" ht="14.4" customHeight="1" x14ac:dyDescent="0.3">
      <c r="A571" s="747" t="s">
        <v>577</v>
      </c>
      <c r="B571" s="748" t="s">
        <v>578</v>
      </c>
      <c r="C571" s="749" t="s">
        <v>602</v>
      </c>
      <c r="D571" s="750" t="s">
        <v>603</v>
      </c>
      <c r="E571" s="751">
        <v>50113001</v>
      </c>
      <c r="F571" s="750" t="s">
        <v>662</v>
      </c>
      <c r="G571" s="749" t="s">
        <v>670</v>
      </c>
      <c r="H571" s="749">
        <v>848765</v>
      </c>
      <c r="I571" s="749">
        <v>107938</v>
      </c>
      <c r="J571" s="749" t="s">
        <v>827</v>
      </c>
      <c r="K571" s="749" t="s">
        <v>830</v>
      </c>
      <c r="L571" s="752">
        <v>128.44142857142859</v>
      </c>
      <c r="M571" s="752">
        <v>7</v>
      </c>
      <c r="N571" s="753">
        <v>899.09</v>
      </c>
    </row>
    <row r="572" spans="1:14" ht="14.4" customHeight="1" x14ac:dyDescent="0.3">
      <c r="A572" s="747" t="s">
        <v>577</v>
      </c>
      <c r="B572" s="748" t="s">
        <v>578</v>
      </c>
      <c r="C572" s="749" t="s">
        <v>602</v>
      </c>
      <c r="D572" s="750" t="s">
        <v>603</v>
      </c>
      <c r="E572" s="751">
        <v>50113001</v>
      </c>
      <c r="F572" s="750" t="s">
        <v>662</v>
      </c>
      <c r="G572" s="749" t="s">
        <v>663</v>
      </c>
      <c r="H572" s="749">
        <v>193105</v>
      </c>
      <c r="I572" s="749">
        <v>93105</v>
      </c>
      <c r="J572" s="749" t="s">
        <v>835</v>
      </c>
      <c r="K572" s="749" t="s">
        <v>836</v>
      </c>
      <c r="L572" s="752">
        <v>207.89666666666668</v>
      </c>
      <c r="M572" s="752">
        <v>6</v>
      </c>
      <c r="N572" s="753">
        <v>1247.3800000000001</v>
      </c>
    </row>
    <row r="573" spans="1:14" ht="14.4" customHeight="1" x14ac:dyDescent="0.3">
      <c r="A573" s="747" t="s">
        <v>577</v>
      </c>
      <c r="B573" s="748" t="s">
        <v>578</v>
      </c>
      <c r="C573" s="749" t="s">
        <v>602</v>
      </c>
      <c r="D573" s="750" t="s">
        <v>603</v>
      </c>
      <c r="E573" s="751">
        <v>50113001</v>
      </c>
      <c r="F573" s="750" t="s">
        <v>662</v>
      </c>
      <c r="G573" s="749" t="s">
        <v>663</v>
      </c>
      <c r="H573" s="749">
        <v>184090</v>
      </c>
      <c r="I573" s="749">
        <v>84090</v>
      </c>
      <c r="J573" s="749" t="s">
        <v>673</v>
      </c>
      <c r="K573" s="749" t="s">
        <v>674</v>
      </c>
      <c r="L573" s="752">
        <v>61.109381443298986</v>
      </c>
      <c r="M573" s="752">
        <v>97</v>
      </c>
      <c r="N573" s="753">
        <v>5927.6100000000015</v>
      </c>
    </row>
    <row r="574" spans="1:14" ht="14.4" customHeight="1" x14ac:dyDescent="0.3">
      <c r="A574" s="747" t="s">
        <v>577</v>
      </c>
      <c r="B574" s="748" t="s">
        <v>578</v>
      </c>
      <c r="C574" s="749" t="s">
        <v>602</v>
      </c>
      <c r="D574" s="750" t="s">
        <v>603</v>
      </c>
      <c r="E574" s="751">
        <v>50113001</v>
      </c>
      <c r="F574" s="750" t="s">
        <v>662</v>
      </c>
      <c r="G574" s="749" t="s">
        <v>663</v>
      </c>
      <c r="H574" s="749">
        <v>104071</v>
      </c>
      <c r="I574" s="749">
        <v>4071</v>
      </c>
      <c r="J574" s="749" t="s">
        <v>863</v>
      </c>
      <c r="K574" s="749" t="s">
        <v>864</v>
      </c>
      <c r="L574" s="752">
        <v>152.97</v>
      </c>
      <c r="M574" s="752">
        <v>2</v>
      </c>
      <c r="N574" s="753">
        <v>305.94</v>
      </c>
    </row>
    <row r="575" spans="1:14" ht="14.4" customHeight="1" x14ac:dyDescent="0.3">
      <c r="A575" s="747" t="s">
        <v>577</v>
      </c>
      <c r="B575" s="748" t="s">
        <v>578</v>
      </c>
      <c r="C575" s="749" t="s">
        <v>602</v>
      </c>
      <c r="D575" s="750" t="s">
        <v>603</v>
      </c>
      <c r="E575" s="751">
        <v>50113001</v>
      </c>
      <c r="F575" s="750" t="s">
        <v>662</v>
      </c>
      <c r="G575" s="749" t="s">
        <v>663</v>
      </c>
      <c r="H575" s="749">
        <v>23987</v>
      </c>
      <c r="I575" s="749">
        <v>23987</v>
      </c>
      <c r="J575" s="749" t="s">
        <v>1468</v>
      </c>
      <c r="K575" s="749" t="s">
        <v>1469</v>
      </c>
      <c r="L575" s="752">
        <v>175.02999153248246</v>
      </c>
      <c r="M575" s="752">
        <v>6</v>
      </c>
      <c r="N575" s="753">
        <v>1050.1799491948948</v>
      </c>
    </row>
    <row r="576" spans="1:14" ht="14.4" customHeight="1" x14ac:dyDescent="0.3">
      <c r="A576" s="747" t="s">
        <v>577</v>
      </c>
      <c r="B576" s="748" t="s">
        <v>578</v>
      </c>
      <c r="C576" s="749" t="s">
        <v>602</v>
      </c>
      <c r="D576" s="750" t="s">
        <v>603</v>
      </c>
      <c r="E576" s="751">
        <v>50113001</v>
      </c>
      <c r="F576" s="750" t="s">
        <v>662</v>
      </c>
      <c r="G576" s="749" t="s">
        <v>663</v>
      </c>
      <c r="H576" s="749">
        <v>215474</v>
      </c>
      <c r="I576" s="749">
        <v>215474</v>
      </c>
      <c r="J576" s="749" t="s">
        <v>875</v>
      </c>
      <c r="K576" s="749" t="s">
        <v>876</v>
      </c>
      <c r="L576" s="752">
        <v>530.78647058823537</v>
      </c>
      <c r="M576" s="752">
        <v>17</v>
      </c>
      <c r="N576" s="753">
        <v>9023.3700000000008</v>
      </c>
    </row>
    <row r="577" spans="1:14" ht="14.4" customHeight="1" x14ac:dyDescent="0.3">
      <c r="A577" s="747" t="s">
        <v>577</v>
      </c>
      <c r="B577" s="748" t="s">
        <v>578</v>
      </c>
      <c r="C577" s="749" t="s">
        <v>602</v>
      </c>
      <c r="D577" s="750" t="s">
        <v>603</v>
      </c>
      <c r="E577" s="751">
        <v>50113001</v>
      </c>
      <c r="F577" s="750" t="s">
        <v>662</v>
      </c>
      <c r="G577" s="749" t="s">
        <v>663</v>
      </c>
      <c r="H577" s="749">
        <v>447</v>
      </c>
      <c r="I577" s="749">
        <v>447</v>
      </c>
      <c r="J577" s="749" t="s">
        <v>1470</v>
      </c>
      <c r="K577" s="749" t="s">
        <v>1471</v>
      </c>
      <c r="L577" s="752">
        <v>178.70042105263155</v>
      </c>
      <c r="M577" s="752">
        <v>95</v>
      </c>
      <c r="N577" s="753">
        <v>16976.539999999997</v>
      </c>
    </row>
    <row r="578" spans="1:14" ht="14.4" customHeight="1" x14ac:dyDescent="0.3">
      <c r="A578" s="747" t="s">
        <v>577</v>
      </c>
      <c r="B578" s="748" t="s">
        <v>578</v>
      </c>
      <c r="C578" s="749" t="s">
        <v>602</v>
      </c>
      <c r="D578" s="750" t="s">
        <v>603</v>
      </c>
      <c r="E578" s="751">
        <v>50113001</v>
      </c>
      <c r="F578" s="750" t="s">
        <v>662</v>
      </c>
      <c r="G578" s="749" t="s">
        <v>579</v>
      </c>
      <c r="H578" s="749">
        <v>846826</v>
      </c>
      <c r="I578" s="749">
        <v>125002</v>
      </c>
      <c r="J578" s="749" t="s">
        <v>1472</v>
      </c>
      <c r="K578" s="749" t="s">
        <v>579</v>
      </c>
      <c r="L578" s="752">
        <v>957.88681415929182</v>
      </c>
      <c r="M578" s="752">
        <v>113</v>
      </c>
      <c r="N578" s="753">
        <v>108241.20999999998</v>
      </c>
    </row>
    <row r="579" spans="1:14" ht="14.4" customHeight="1" x14ac:dyDescent="0.3">
      <c r="A579" s="747" t="s">
        <v>577</v>
      </c>
      <c r="B579" s="748" t="s">
        <v>578</v>
      </c>
      <c r="C579" s="749" t="s">
        <v>602</v>
      </c>
      <c r="D579" s="750" t="s">
        <v>603</v>
      </c>
      <c r="E579" s="751">
        <v>50113001</v>
      </c>
      <c r="F579" s="750" t="s">
        <v>662</v>
      </c>
      <c r="G579" s="749" t="s">
        <v>670</v>
      </c>
      <c r="H579" s="749">
        <v>214036</v>
      </c>
      <c r="I579" s="749">
        <v>214036</v>
      </c>
      <c r="J579" s="749" t="s">
        <v>926</v>
      </c>
      <c r="K579" s="749" t="s">
        <v>927</v>
      </c>
      <c r="L579" s="752">
        <v>40.389999999999993</v>
      </c>
      <c r="M579" s="752">
        <v>23</v>
      </c>
      <c r="N579" s="753">
        <v>928.96999999999991</v>
      </c>
    </row>
    <row r="580" spans="1:14" ht="14.4" customHeight="1" x14ac:dyDescent="0.3">
      <c r="A580" s="747" t="s">
        <v>577</v>
      </c>
      <c r="B580" s="748" t="s">
        <v>578</v>
      </c>
      <c r="C580" s="749" t="s">
        <v>602</v>
      </c>
      <c r="D580" s="750" t="s">
        <v>603</v>
      </c>
      <c r="E580" s="751">
        <v>50113001</v>
      </c>
      <c r="F580" s="750" t="s">
        <v>662</v>
      </c>
      <c r="G580" s="749" t="s">
        <v>663</v>
      </c>
      <c r="H580" s="749">
        <v>198864</v>
      </c>
      <c r="I580" s="749">
        <v>98864</v>
      </c>
      <c r="J580" s="749" t="s">
        <v>675</v>
      </c>
      <c r="K580" s="749" t="s">
        <v>676</v>
      </c>
      <c r="L580" s="752">
        <v>537.86932209625627</v>
      </c>
      <c r="M580" s="752">
        <v>23.4</v>
      </c>
      <c r="N580" s="753">
        <v>12586.142137052397</v>
      </c>
    </row>
    <row r="581" spans="1:14" ht="14.4" customHeight="1" x14ac:dyDescent="0.3">
      <c r="A581" s="747" t="s">
        <v>577</v>
      </c>
      <c r="B581" s="748" t="s">
        <v>578</v>
      </c>
      <c r="C581" s="749" t="s">
        <v>602</v>
      </c>
      <c r="D581" s="750" t="s">
        <v>603</v>
      </c>
      <c r="E581" s="751">
        <v>50113001</v>
      </c>
      <c r="F581" s="750" t="s">
        <v>662</v>
      </c>
      <c r="G581" s="749" t="s">
        <v>663</v>
      </c>
      <c r="H581" s="749">
        <v>198872</v>
      </c>
      <c r="I581" s="749">
        <v>98872</v>
      </c>
      <c r="J581" s="749" t="s">
        <v>675</v>
      </c>
      <c r="K581" s="749" t="s">
        <v>930</v>
      </c>
      <c r="L581" s="752">
        <v>312.84000000000009</v>
      </c>
      <c r="M581" s="752">
        <v>29.83</v>
      </c>
      <c r="N581" s="753">
        <v>9332.017200000002</v>
      </c>
    </row>
    <row r="582" spans="1:14" ht="14.4" customHeight="1" x14ac:dyDescent="0.3">
      <c r="A582" s="747" t="s">
        <v>577</v>
      </c>
      <c r="B582" s="748" t="s">
        <v>578</v>
      </c>
      <c r="C582" s="749" t="s">
        <v>602</v>
      </c>
      <c r="D582" s="750" t="s">
        <v>603</v>
      </c>
      <c r="E582" s="751">
        <v>50113001</v>
      </c>
      <c r="F582" s="750" t="s">
        <v>662</v>
      </c>
      <c r="G582" s="749" t="s">
        <v>663</v>
      </c>
      <c r="H582" s="749">
        <v>198876</v>
      </c>
      <c r="I582" s="749">
        <v>98876</v>
      </c>
      <c r="J582" s="749" t="s">
        <v>675</v>
      </c>
      <c r="K582" s="749" t="s">
        <v>931</v>
      </c>
      <c r="L582" s="752">
        <v>255.2</v>
      </c>
      <c r="M582" s="752">
        <v>14</v>
      </c>
      <c r="N582" s="753">
        <v>3572.7999999999997</v>
      </c>
    </row>
    <row r="583" spans="1:14" ht="14.4" customHeight="1" x14ac:dyDescent="0.3">
      <c r="A583" s="747" t="s">
        <v>577</v>
      </c>
      <c r="B583" s="748" t="s">
        <v>578</v>
      </c>
      <c r="C583" s="749" t="s">
        <v>602</v>
      </c>
      <c r="D583" s="750" t="s">
        <v>603</v>
      </c>
      <c r="E583" s="751">
        <v>50113001</v>
      </c>
      <c r="F583" s="750" t="s">
        <v>662</v>
      </c>
      <c r="G583" s="749" t="s">
        <v>663</v>
      </c>
      <c r="H583" s="749">
        <v>165633</v>
      </c>
      <c r="I583" s="749">
        <v>165751</v>
      </c>
      <c r="J583" s="749" t="s">
        <v>935</v>
      </c>
      <c r="K583" s="749" t="s">
        <v>936</v>
      </c>
      <c r="L583" s="752">
        <v>3126.0349999999999</v>
      </c>
      <c r="M583" s="752">
        <v>4</v>
      </c>
      <c r="N583" s="753">
        <v>12504.14</v>
      </c>
    </row>
    <row r="584" spans="1:14" ht="14.4" customHeight="1" x14ac:dyDescent="0.3">
      <c r="A584" s="747" t="s">
        <v>577</v>
      </c>
      <c r="B584" s="748" t="s">
        <v>578</v>
      </c>
      <c r="C584" s="749" t="s">
        <v>602</v>
      </c>
      <c r="D584" s="750" t="s">
        <v>603</v>
      </c>
      <c r="E584" s="751">
        <v>50113001</v>
      </c>
      <c r="F584" s="750" t="s">
        <v>662</v>
      </c>
      <c r="G584" s="749" t="s">
        <v>663</v>
      </c>
      <c r="H584" s="749">
        <v>193746</v>
      </c>
      <c r="I584" s="749">
        <v>93746</v>
      </c>
      <c r="J584" s="749" t="s">
        <v>958</v>
      </c>
      <c r="K584" s="749" t="s">
        <v>959</v>
      </c>
      <c r="L584" s="752">
        <v>370.60750000000002</v>
      </c>
      <c r="M584" s="752">
        <v>16</v>
      </c>
      <c r="N584" s="753">
        <v>5929.72</v>
      </c>
    </row>
    <row r="585" spans="1:14" ht="14.4" customHeight="1" x14ac:dyDescent="0.3">
      <c r="A585" s="747" t="s">
        <v>577</v>
      </c>
      <c r="B585" s="748" t="s">
        <v>578</v>
      </c>
      <c r="C585" s="749" t="s">
        <v>602</v>
      </c>
      <c r="D585" s="750" t="s">
        <v>603</v>
      </c>
      <c r="E585" s="751">
        <v>50113001</v>
      </c>
      <c r="F585" s="750" t="s">
        <v>662</v>
      </c>
      <c r="G585" s="749" t="s">
        <v>663</v>
      </c>
      <c r="H585" s="749">
        <v>216572</v>
      </c>
      <c r="I585" s="749">
        <v>216572</v>
      </c>
      <c r="J585" s="749" t="s">
        <v>965</v>
      </c>
      <c r="K585" s="749" t="s">
        <v>966</v>
      </c>
      <c r="L585" s="752">
        <v>36.301639344262298</v>
      </c>
      <c r="M585" s="752">
        <v>61</v>
      </c>
      <c r="N585" s="753">
        <v>2214.4</v>
      </c>
    </row>
    <row r="586" spans="1:14" ht="14.4" customHeight="1" x14ac:dyDescent="0.3">
      <c r="A586" s="747" t="s">
        <v>577</v>
      </c>
      <c r="B586" s="748" t="s">
        <v>578</v>
      </c>
      <c r="C586" s="749" t="s">
        <v>602</v>
      </c>
      <c r="D586" s="750" t="s">
        <v>603</v>
      </c>
      <c r="E586" s="751">
        <v>50113001</v>
      </c>
      <c r="F586" s="750" t="s">
        <v>662</v>
      </c>
      <c r="G586" s="749" t="s">
        <v>663</v>
      </c>
      <c r="H586" s="749">
        <v>104344</v>
      </c>
      <c r="I586" s="749">
        <v>4344</v>
      </c>
      <c r="J586" s="749" t="s">
        <v>1473</v>
      </c>
      <c r="K586" s="749" t="s">
        <v>1474</v>
      </c>
      <c r="L586" s="752">
        <v>93.984545454545454</v>
      </c>
      <c r="M586" s="752">
        <v>22</v>
      </c>
      <c r="N586" s="753">
        <v>2067.66</v>
      </c>
    </row>
    <row r="587" spans="1:14" ht="14.4" customHeight="1" x14ac:dyDescent="0.3">
      <c r="A587" s="747" t="s">
        <v>577</v>
      </c>
      <c r="B587" s="748" t="s">
        <v>578</v>
      </c>
      <c r="C587" s="749" t="s">
        <v>602</v>
      </c>
      <c r="D587" s="750" t="s">
        <v>603</v>
      </c>
      <c r="E587" s="751">
        <v>50113001</v>
      </c>
      <c r="F587" s="750" t="s">
        <v>662</v>
      </c>
      <c r="G587" s="749" t="s">
        <v>663</v>
      </c>
      <c r="H587" s="749">
        <v>842703</v>
      </c>
      <c r="I587" s="749">
        <v>0</v>
      </c>
      <c r="J587" s="749" t="s">
        <v>972</v>
      </c>
      <c r="K587" s="749" t="s">
        <v>579</v>
      </c>
      <c r="L587" s="752">
        <v>57.447741935483876</v>
      </c>
      <c r="M587" s="752">
        <v>62</v>
      </c>
      <c r="N587" s="753">
        <v>3561.76</v>
      </c>
    </row>
    <row r="588" spans="1:14" ht="14.4" customHeight="1" x14ac:dyDescent="0.3">
      <c r="A588" s="747" t="s">
        <v>577</v>
      </c>
      <c r="B588" s="748" t="s">
        <v>578</v>
      </c>
      <c r="C588" s="749" t="s">
        <v>602</v>
      </c>
      <c r="D588" s="750" t="s">
        <v>603</v>
      </c>
      <c r="E588" s="751">
        <v>50113001</v>
      </c>
      <c r="F588" s="750" t="s">
        <v>662</v>
      </c>
      <c r="G588" s="749" t="s">
        <v>579</v>
      </c>
      <c r="H588" s="749">
        <v>200352</v>
      </c>
      <c r="I588" s="749">
        <v>200352</v>
      </c>
      <c r="J588" s="749" t="s">
        <v>1475</v>
      </c>
      <c r="K588" s="749" t="s">
        <v>1476</v>
      </c>
      <c r="L588" s="752">
        <v>504.90000000000003</v>
      </c>
      <c r="M588" s="752">
        <v>2</v>
      </c>
      <c r="N588" s="753">
        <v>1009.8000000000001</v>
      </c>
    </row>
    <row r="589" spans="1:14" ht="14.4" customHeight="1" x14ac:dyDescent="0.3">
      <c r="A589" s="747" t="s">
        <v>577</v>
      </c>
      <c r="B589" s="748" t="s">
        <v>578</v>
      </c>
      <c r="C589" s="749" t="s">
        <v>602</v>
      </c>
      <c r="D589" s="750" t="s">
        <v>603</v>
      </c>
      <c r="E589" s="751">
        <v>50113001</v>
      </c>
      <c r="F589" s="750" t="s">
        <v>662</v>
      </c>
      <c r="G589" s="749" t="s">
        <v>663</v>
      </c>
      <c r="H589" s="749">
        <v>394712</v>
      </c>
      <c r="I589" s="749">
        <v>0</v>
      </c>
      <c r="J589" s="749" t="s">
        <v>987</v>
      </c>
      <c r="K589" s="749" t="s">
        <v>988</v>
      </c>
      <c r="L589" s="752">
        <v>23.700000000000006</v>
      </c>
      <c r="M589" s="752">
        <v>90</v>
      </c>
      <c r="N589" s="753">
        <v>2133.0000000000005</v>
      </c>
    </row>
    <row r="590" spans="1:14" ht="14.4" customHeight="1" x14ac:dyDescent="0.3">
      <c r="A590" s="747" t="s">
        <v>577</v>
      </c>
      <c r="B590" s="748" t="s">
        <v>578</v>
      </c>
      <c r="C590" s="749" t="s">
        <v>602</v>
      </c>
      <c r="D590" s="750" t="s">
        <v>603</v>
      </c>
      <c r="E590" s="751">
        <v>50113001</v>
      </c>
      <c r="F590" s="750" t="s">
        <v>662</v>
      </c>
      <c r="G590" s="749" t="s">
        <v>663</v>
      </c>
      <c r="H590" s="749">
        <v>134821</v>
      </c>
      <c r="I590" s="749">
        <v>134821</v>
      </c>
      <c r="J590" s="749" t="s">
        <v>1479</v>
      </c>
      <c r="K590" s="749" t="s">
        <v>1480</v>
      </c>
      <c r="L590" s="752">
        <v>264.99</v>
      </c>
      <c r="M590" s="752">
        <v>193</v>
      </c>
      <c r="N590" s="753">
        <v>51143.070000000007</v>
      </c>
    </row>
    <row r="591" spans="1:14" ht="14.4" customHeight="1" x14ac:dyDescent="0.3">
      <c r="A591" s="747" t="s">
        <v>577</v>
      </c>
      <c r="B591" s="748" t="s">
        <v>578</v>
      </c>
      <c r="C591" s="749" t="s">
        <v>602</v>
      </c>
      <c r="D591" s="750" t="s">
        <v>603</v>
      </c>
      <c r="E591" s="751">
        <v>50113001</v>
      </c>
      <c r="F591" s="750" t="s">
        <v>662</v>
      </c>
      <c r="G591" s="749" t="s">
        <v>663</v>
      </c>
      <c r="H591" s="749">
        <v>134824</v>
      </c>
      <c r="I591" s="749">
        <v>134824</v>
      </c>
      <c r="J591" s="749" t="s">
        <v>1006</v>
      </c>
      <c r="K591" s="749" t="s">
        <v>1007</v>
      </c>
      <c r="L591" s="752">
        <v>199.97999999999993</v>
      </c>
      <c r="M591" s="752">
        <v>124</v>
      </c>
      <c r="N591" s="753">
        <v>24797.519999999993</v>
      </c>
    </row>
    <row r="592" spans="1:14" ht="14.4" customHeight="1" x14ac:dyDescent="0.3">
      <c r="A592" s="747" t="s">
        <v>577</v>
      </c>
      <c r="B592" s="748" t="s">
        <v>578</v>
      </c>
      <c r="C592" s="749" t="s">
        <v>602</v>
      </c>
      <c r="D592" s="750" t="s">
        <v>603</v>
      </c>
      <c r="E592" s="751">
        <v>50113001</v>
      </c>
      <c r="F592" s="750" t="s">
        <v>662</v>
      </c>
      <c r="G592" s="749" t="s">
        <v>663</v>
      </c>
      <c r="H592" s="749">
        <v>107678</v>
      </c>
      <c r="I592" s="749">
        <v>107678</v>
      </c>
      <c r="J592" s="749" t="s">
        <v>1012</v>
      </c>
      <c r="K592" s="749" t="s">
        <v>1481</v>
      </c>
      <c r="L592" s="752">
        <v>459.8</v>
      </c>
      <c r="M592" s="752">
        <v>1</v>
      </c>
      <c r="N592" s="753">
        <v>459.8</v>
      </c>
    </row>
    <row r="593" spans="1:14" ht="14.4" customHeight="1" x14ac:dyDescent="0.3">
      <c r="A593" s="747" t="s">
        <v>577</v>
      </c>
      <c r="B593" s="748" t="s">
        <v>578</v>
      </c>
      <c r="C593" s="749" t="s">
        <v>602</v>
      </c>
      <c r="D593" s="750" t="s">
        <v>603</v>
      </c>
      <c r="E593" s="751">
        <v>50113001</v>
      </c>
      <c r="F593" s="750" t="s">
        <v>662</v>
      </c>
      <c r="G593" s="749" t="s">
        <v>670</v>
      </c>
      <c r="H593" s="749">
        <v>197125</v>
      </c>
      <c r="I593" s="749">
        <v>197125</v>
      </c>
      <c r="J593" s="749" t="s">
        <v>1035</v>
      </c>
      <c r="K593" s="749" t="s">
        <v>1036</v>
      </c>
      <c r="L593" s="752">
        <v>110</v>
      </c>
      <c r="M593" s="752">
        <v>123</v>
      </c>
      <c r="N593" s="753">
        <v>13530</v>
      </c>
    </row>
    <row r="594" spans="1:14" ht="14.4" customHeight="1" x14ac:dyDescent="0.3">
      <c r="A594" s="747" t="s">
        <v>577</v>
      </c>
      <c r="B594" s="748" t="s">
        <v>578</v>
      </c>
      <c r="C594" s="749" t="s">
        <v>602</v>
      </c>
      <c r="D594" s="750" t="s">
        <v>603</v>
      </c>
      <c r="E594" s="751">
        <v>50113001</v>
      </c>
      <c r="F594" s="750" t="s">
        <v>662</v>
      </c>
      <c r="G594" s="749" t="s">
        <v>663</v>
      </c>
      <c r="H594" s="749">
        <v>185812</v>
      </c>
      <c r="I594" s="749">
        <v>85812</v>
      </c>
      <c r="J594" s="749" t="s">
        <v>1482</v>
      </c>
      <c r="K594" s="749" t="s">
        <v>1483</v>
      </c>
      <c r="L594" s="752">
        <v>51.920000000000016</v>
      </c>
      <c r="M594" s="752">
        <v>2</v>
      </c>
      <c r="N594" s="753">
        <v>103.84000000000003</v>
      </c>
    </row>
    <row r="595" spans="1:14" ht="14.4" customHeight="1" x14ac:dyDescent="0.3">
      <c r="A595" s="747" t="s">
        <v>577</v>
      </c>
      <c r="B595" s="748" t="s">
        <v>578</v>
      </c>
      <c r="C595" s="749" t="s">
        <v>602</v>
      </c>
      <c r="D595" s="750" t="s">
        <v>603</v>
      </c>
      <c r="E595" s="751">
        <v>50113001</v>
      </c>
      <c r="F595" s="750" t="s">
        <v>662</v>
      </c>
      <c r="G595" s="749" t="s">
        <v>663</v>
      </c>
      <c r="H595" s="749">
        <v>203092</v>
      </c>
      <c r="I595" s="749">
        <v>203092</v>
      </c>
      <c r="J595" s="749" t="s">
        <v>1041</v>
      </c>
      <c r="K595" s="749" t="s">
        <v>1042</v>
      </c>
      <c r="L595" s="752">
        <v>149.05000000000001</v>
      </c>
      <c r="M595" s="752">
        <v>1</v>
      </c>
      <c r="N595" s="753">
        <v>149.05000000000001</v>
      </c>
    </row>
    <row r="596" spans="1:14" ht="14.4" customHeight="1" x14ac:dyDescent="0.3">
      <c r="A596" s="747" t="s">
        <v>577</v>
      </c>
      <c r="B596" s="748" t="s">
        <v>578</v>
      </c>
      <c r="C596" s="749" t="s">
        <v>602</v>
      </c>
      <c r="D596" s="750" t="s">
        <v>603</v>
      </c>
      <c r="E596" s="751">
        <v>50113001</v>
      </c>
      <c r="F596" s="750" t="s">
        <v>662</v>
      </c>
      <c r="G596" s="749" t="s">
        <v>663</v>
      </c>
      <c r="H596" s="749">
        <v>100498</v>
      </c>
      <c r="I596" s="749">
        <v>498</v>
      </c>
      <c r="J596" s="749" t="s">
        <v>682</v>
      </c>
      <c r="K596" s="749" t="s">
        <v>683</v>
      </c>
      <c r="L596" s="752">
        <v>108.77200000000001</v>
      </c>
      <c r="M596" s="752">
        <v>10</v>
      </c>
      <c r="N596" s="753">
        <v>1087.72</v>
      </c>
    </row>
    <row r="597" spans="1:14" ht="14.4" customHeight="1" x14ac:dyDescent="0.3">
      <c r="A597" s="747" t="s">
        <v>577</v>
      </c>
      <c r="B597" s="748" t="s">
        <v>578</v>
      </c>
      <c r="C597" s="749" t="s">
        <v>602</v>
      </c>
      <c r="D597" s="750" t="s">
        <v>603</v>
      </c>
      <c r="E597" s="751">
        <v>50113001</v>
      </c>
      <c r="F597" s="750" t="s">
        <v>662</v>
      </c>
      <c r="G597" s="749" t="s">
        <v>663</v>
      </c>
      <c r="H597" s="749">
        <v>190021</v>
      </c>
      <c r="I597" s="749">
        <v>90021</v>
      </c>
      <c r="J597" s="749" t="s">
        <v>1484</v>
      </c>
      <c r="K597" s="749" t="s">
        <v>1485</v>
      </c>
      <c r="L597" s="752">
        <v>599.5200000000001</v>
      </c>
      <c r="M597" s="752">
        <v>21</v>
      </c>
      <c r="N597" s="753">
        <v>12589.920000000002</v>
      </c>
    </row>
    <row r="598" spans="1:14" ht="14.4" customHeight="1" x14ac:dyDescent="0.3">
      <c r="A598" s="747" t="s">
        <v>577</v>
      </c>
      <c r="B598" s="748" t="s">
        <v>578</v>
      </c>
      <c r="C598" s="749" t="s">
        <v>602</v>
      </c>
      <c r="D598" s="750" t="s">
        <v>603</v>
      </c>
      <c r="E598" s="751">
        <v>50113001</v>
      </c>
      <c r="F598" s="750" t="s">
        <v>662</v>
      </c>
      <c r="G598" s="749" t="s">
        <v>663</v>
      </c>
      <c r="H598" s="749">
        <v>192836</v>
      </c>
      <c r="I598" s="749">
        <v>92836</v>
      </c>
      <c r="J598" s="749" t="s">
        <v>1486</v>
      </c>
      <c r="K598" s="749" t="s">
        <v>1487</v>
      </c>
      <c r="L598" s="752">
        <v>599.27</v>
      </c>
      <c r="M598" s="752">
        <v>11</v>
      </c>
      <c r="N598" s="753">
        <v>6591.9699999999993</v>
      </c>
    </row>
    <row r="599" spans="1:14" ht="14.4" customHeight="1" x14ac:dyDescent="0.3">
      <c r="A599" s="747" t="s">
        <v>577</v>
      </c>
      <c r="B599" s="748" t="s">
        <v>578</v>
      </c>
      <c r="C599" s="749" t="s">
        <v>602</v>
      </c>
      <c r="D599" s="750" t="s">
        <v>603</v>
      </c>
      <c r="E599" s="751">
        <v>50113001</v>
      </c>
      <c r="F599" s="750" t="s">
        <v>662</v>
      </c>
      <c r="G599" s="749" t="s">
        <v>663</v>
      </c>
      <c r="H599" s="749">
        <v>100502</v>
      </c>
      <c r="I599" s="749">
        <v>502</v>
      </c>
      <c r="J599" s="749" t="s">
        <v>684</v>
      </c>
      <c r="K599" s="749" t="s">
        <v>685</v>
      </c>
      <c r="L599" s="752">
        <v>238.66481481481478</v>
      </c>
      <c r="M599" s="752">
        <v>54</v>
      </c>
      <c r="N599" s="753">
        <v>12887.899999999998</v>
      </c>
    </row>
    <row r="600" spans="1:14" ht="14.4" customHeight="1" x14ac:dyDescent="0.3">
      <c r="A600" s="747" t="s">
        <v>577</v>
      </c>
      <c r="B600" s="748" t="s">
        <v>578</v>
      </c>
      <c r="C600" s="749" t="s">
        <v>602</v>
      </c>
      <c r="D600" s="750" t="s">
        <v>603</v>
      </c>
      <c r="E600" s="751">
        <v>50113001</v>
      </c>
      <c r="F600" s="750" t="s">
        <v>662</v>
      </c>
      <c r="G600" s="749" t="s">
        <v>670</v>
      </c>
      <c r="H600" s="749">
        <v>127736</v>
      </c>
      <c r="I600" s="749">
        <v>127736</v>
      </c>
      <c r="J600" s="749" t="s">
        <v>686</v>
      </c>
      <c r="K600" s="749" t="s">
        <v>687</v>
      </c>
      <c r="L600" s="752">
        <v>49.37</v>
      </c>
      <c r="M600" s="752">
        <v>42</v>
      </c>
      <c r="N600" s="753">
        <v>2073.54</v>
      </c>
    </row>
    <row r="601" spans="1:14" ht="14.4" customHeight="1" x14ac:dyDescent="0.3">
      <c r="A601" s="747" t="s">
        <v>577</v>
      </c>
      <c r="B601" s="748" t="s">
        <v>578</v>
      </c>
      <c r="C601" s="749" t="s">
        <v>602</v>
      </c>
      <c r="D601" s="750" t="s">
        <v>603</v>
      </c>
      <c r="E601" s="751">
        <v>50113001</v>
      </c>
      <c r="F601" s="750" t="s">
        <v>662</v>
      </c>
      <c r="G601" s="749" t="s">
        <v>663</v>
      </c>
      <c r="H601" s="749">
        <v>40356</v>
      </c>
      <c r="I601" s="749">
        <v>40356</v>
      </c>
      <c r="J601" s="749" t="s">
        <v>1488</v>
      </c>
      <c r="K601" s="749" t="s">
        <v>1489</v>
      </c>
      <c r="L601" s="752">
        <v>619.11</v>
      </c>
      <c r="M601" s="752">
        <v>9</v>
      </c>
      <c r="N601" s="753">
        <v>5571.99</v>
      </c>
    </row>
    <row r="602" spans="1:14" ht="14.4" customHeight="1" x14ac:dyDescent="0.3">
      <c r="A602" s="747" t="s">
        <v>577</v>
      </c>
      <c r="B602" s="748" t="s">
        <v>578</v>
      </c>
      <c r="C602" s="749" t="s">
        <v>602</v>
      </c>
      <c r="D602" s="750" t="s">
        <v>603</v>
      </c>
      <c r="E602" s="751">
        <v>50113001</v>
      </c>
      <c r="F602" s="750" t="s">
        <v>662</v>
      </c>
      <c r="G602" s="749" t="s">
        <v>663</v>
      </c>
      <c r="H602" s="749">
        <v>118656</v>
      </c>
      <c r="I602" s="749">
        <v>118656</v>
      </c>
      <c r="J602" s="749" t="s">
        <v>1078</v>
      </c>
      <c r="K602" s="749" t="s">
        <v>1079</v>
      </c>
      <c r="L602" s="752">
        <v>663.33750000000009</v>
      </c>
      <c r="M602" s="752">
        <v>16</v>
      </c>
      <c r="N602" s="753">
        <v>10613.400000000001</v>
      </c>
    </row>
    <row r="603" spans="1:14" ht="14.4" customHeight="1" x14ac:dyDescent="0.3">
      <c r="A603" s="747" t="s">
        <v>577</v>
      </c>
      <c r="B603" s="748" t="s">
        <v>578</v>
      </c>
      <c r="C603" s="749" t="s">
        <v>602</v>
      </c>
      <c r="D603" s="750" t="s">
        <v>603</v>
      </c>
      <c r="E603" s="751">
        <v>50113001</v>
      </c>
      <c r="F603" s="750" t="s">
        <v>662</v>
      </c>
      <c r="G603" s="749" t="s">
        <v>663</v>
      </c>
      <c r="H603" s="749">
        <v>194763</v>
      </c>
      <c r="I603" s="749">
        <v>94763</v>
      </c>
      <c r="J603" s="749" t="s">
        <v>1491</v>
      </c>
      <c r="K603" s="749" t="s">
        <v>1492</v>
      </c>
      <c r="L603" s="752">
        <v>83.800000000000011</v>
      </c>
      <c r="M603" s="752">
        <v>22</v>
      </c>
      <c r="N603" s="753">
        <v>1843.6000000000001</v>
      </c>
    </row>
    <row r="604" spans="1:14" ht="14.4" customHeight="1" x14ac:dyDescent="0.3">
      <c r="A604" s="747" t="s">
        <v>577</v>
      </c>
      <c r="B604" s="748" t="s">
        <v>578</v>
      </c>
      <c r="C604" s="749" t="s">
        <v>602</v>
      </c>
      <c r="D604" s="750" t="s">
        <v>603</v>
      </c>
      <c r="E604" s="751">
        <v>50113001</v>
      </c>
      <c r="F604" s="750" t="s">
        <v>662</v>
      </c>
      <c r="G604" s="749" t="s">
        <v>663</v>
      </c>
      <c r="H604" s="749">
        <v>109414</v>
      </c>
      <c r="I604" s="749">
        <v>119687</v>
      </c>
      <c r="J604" s="749" t="s">
        <v>1493</v>
      </c>
      <c r="K604" s="749" t="s">
        <v>1494</v>
      </c>
      <c r="L604" s="752">
        <v>62.819999999999993</v>
      </c>
      <c r="M604" s="752">
        <v>4</v>
      </c>
      <c r="N604" s="753">
        <v>251.27999999999997</v>
      </c>
    </row>
    <row r="605" spans="1:14" ht="14.4" customHeight="1" x14ac:dyDescent="0.3">
      <c r="A605" s="747" t="s">
        <v>577</v>
      </c>
      <c r="B605" s="748" t="s">
        <v>578</v>
      </c>
      <c r="C605" s="749" t="s">
        <v>602</v>
      </c>
      <c r="D605" s="750" t="s">
        <v>603</v>
      </c>
      <c r="E605" s="751">
        <v>50113001</v>
      </c>
      <c r="F605" s="750" t="s">
        <v>662</v>
      </c>
      <c r="G605" s="749" t="s">
        <v>670</v>
      </c>
      <c r="H605" s="749">
        <v>140361</v>
      </c>
      <c r="I605" s="749">
        <v>40361</v>
      </c>
      <c r="J605" s="749" t="s">
        <v>1095</v>
      </c>
      <c r="K605" s="749" t="s">
        <v>1495</v>
      </c>
      <c r="L605" s="752">
        <v>167.38666666666668</v>
      </c>
      <c r="M605" s="752">
        <v>6</v>
      </c>
      <c r="N605" s="753">
        <v>1004.3200000000002</v>
      </c>
    </row>
    <row r="606" spans="1:14" ht="14.4" customHeight="1" x14ac:dyDescent="0.3">
      <c r="A606" s="747" t="s">
        <v>577</v>
      </c>
      <c r="B606" s="748" t="s">
        <v>578</v>
      </c>
      <c r="C606" s="749" t="s">
        <v>602</v>
      </c>
      <c r="D606" s="750" t="s">
        <v>603</v>
      </c>
      <c r="E606" s="751">
        <v>50113001</v>
      </c>
      <c r="F606" s="750" t="s">
        <v>662</v>
      </c>
      <c r="G606" s="749" t="s">
        <v>670</v>
      </c>
      <c r="H606" s="749">
        <v>140362</v>
      </c>
      <c r="I606" s="749">
        <v>40362</v>
      </c>
      <c r="J606" s="749" t="s">
        <v>1095</v>
      </c>
      <c r="K606" s="749" t="s">
        <v>1096</v>
      </c>
      <c r="L606" s="752">
        <v>640.83789473684214</v>
      </c>
      <c r="M606" s="752">
        <v>19</v>
      </c>
      <c r="N606" s="753">
        <v>12175.92</v>
      </c>
    </row>
    <row r="607" spans="1:14" ht="14.4" customHeight="1" x14ac:dyDescent="0.3">
      <c r="A607" s="747" t="s">
        <v>577</v>
      </c>
      <c r="B607" s="748" t="s">
        <v>578</v>
      </c>
      <c r="C607" s="749" t="s">
        <v>602</v>
      </c>
      <c r="D607" s="750" t="s">
        <v>603</v>
      </c>
      <c r="E607" s="751">
        <v>50113001</v>
      </c>
      <c r="F607" s="750" t="s">
        <v>662</v>
      </c>
      <c r="G607" s="749" t="s">
        <v>663</v>
      </c>
      <c r="H607" s="749">
        <v>100536</v>
      </c>
      <c r="I607" s="749">
        <v>536</v>
      </c>
      <c r="J607" s="749" t="s">
        <v>1496</v>
      </c>
      <c r="K607" s="749" t="s">
        <v>707</v>
      </c>
      <c r="L607" s="752">
        <v>140.24250000000004</v>
      </c>
      <c r="M607" s="752">
        <v>128</v>
      </c>
      <c r="N607" s="753">
        <v>17951.040000000005</v>
      </c>
    </row>
    <row r="608" spans="1:14" ht="14.4" customHeight="1" x14ac:dyDescent="0.3">
      <c r="A608" s="747" t="s">
        <v>577</v>
      </c>
      <c r="B608" s="748" t="s">
        <v>578</v>
      </c>
      <c r="C608" s="749" t="s">
        <v>602</v>
      </c>
      <c r="D608" s="750" t="s">
        <v>603</v>
      </c>
      <c r="E608" s="751">
        <v>50113001</v>
      </c>
      <c r="F608" s="750" t="s">
        <v>662</v>
      </c>
      <c r="G608" s="749" t="s">
        <v>670</v>
      </c>
      <c r="H608" s="749">
        <v>107981</v>
      </c>
      <c r="I608" s="749">
        <v>7981</v>
      </c>
      <c r="J608" s="749" t="s">
        <v>688</v>
      </c>
      <c r="K608" s="749" t="s">
        <v>689</v>
      </c>
      <c r="L608" s="752">
        <v>50.666720647773289</v>
      </c>
      <c r="M608" s="752">
        <v>247</v>
      </c>
      <c r="N608" s="753">
        <v>12514.680000000002</v>
      </c>
    </row>
    <row r="609" spans="1:14" ht="14.4" customHeight="1" x14ac:dyDescent="0.3">
      <c r="A609" s="747" t="s">
        <v>577</v>
      </c>
      <c r="B609" s="748" t="s">
        <v>578</v>
      </c>
      <c r="C609" s="749" t="s">
        <v>602</v>
      </c>
      <c r="D609" s="750" t="s">
        <v>603</v>
      </c>
      <c r="E609" s="751">
        <v>50113001</v>
      </c>
      <c r="F609" s="750" t="s">
        <v>662</v>
      </c>
      <c r="G609" s="749" t="s">
        <v>670</v>
      </c>
      <c r="H609" s="749">
        <v>187607</v>
      </c>
      <c r="I609" s="749">
        <v>187607</v>
      </c>
      <c r="J609" s="749" t="s">
        <v>1497</v>
      </c>
      <c r="K609" s="749" t="s">
        <v>1498</v>
      </c>
      <c r="L609" s="752">
        <v>273.89999999999992</v>
      </c>
      <c r="M609" s="752">
        <v>32</v>
      </c>
      <c r="N609" s="753">
        <v>8764.7999999999975</v>
      </c>
    </row>
    <row r="610" spans="1:14" ht="14.4" customHeight="1" x14ac:dyDescent="0.3">
      <c r="A610" s="747" t="s">
        <v>577</v>
      </c>
      <c r="B610" s="748" t="s">
        <v>578</v>
      </c>
      <c r="C610" s="749" t="s">
        <v>602</v>
      </c>
      <c r="D610" s="750" t="s">
        <v>603</v>
      </c>
      <c r="E610" s="751">
        <v>50113001</v>
      </c>
      <c r="F610" s="750" t="s">
        <v>662</v>
      </c>
      <c r="G610" s="749" t="s">
        <v>663</v>
      </c>
      <c r="H610" s="749">
        <v>100874</v>
      </c>
      <c r="I610" s="749">
        <v>874</v>
      </c>
      <c r="J610" s="749" t="s">
        <v>1499</v>
      </c>
      <c r="K610" s="749" t="s">
        <v>1113</v>
      </c>
      <c r="L610" s="752">
        <v>50.773833402761831</v>
      </c>
      <c r="M610" s="752">
        <v>60</v>
      </c>
      <c r="N610" s="753">
        <v>3046.4300041657098</v>
      </c>
    </row>
    <row r="611" spans="1:14" ht="14.4" customHeight="1" x14ac:dyDescent="0.3">
      <c r="A611" s="747" t="s">
        <v>577</v>
      </c>
      <c r="B611" s="748" t="s">
        <v>578</v>
      </c>
      <c r="C611" s="749" t="s">
        <v>602</v>
      </c>
      <c r="D611" s="750" t="s">
        <v>603</v>
      </c>
      <c r="E611" s="751">
        <v>50113001</v>
      </c>
      <c r="F611" s="750" t="s">
        <v>662</v>
      </c>
      <c r="G611" s="749" t="s">
        <v>670</v>
      </c>
      <c r="H611" s="749">
        <v>157871</v>
      </c>
      <c r="I611" s="749">
        <v>157871</v>
      </c>
      <c r="J611" s="749" t="s">
        <v>1500</v>
      </c>
      <c r="K611" s="749" t="s">
        <v>1501</v>
      </c>
      <c r="L611" s="752">
        <v>165</v>
      </c>
      <c r="M611" s="752">
        <v>14</v>
      </c>
      <c r="N611" s="753">
        <v>2310</v>
      </c>
    </row>
    <row r="612" spans="1:14" ht="14.4" customHeight="1" x14ac:dyDescent="0.3">
      <c r="A612" s="747" t="s">
        <v>577</v>
      </c>
      <c r="B612" s="748" t="s">
        <v>578</v>
      </c>
      <c r="C612" s="749" t="s">
        <v>602</v>
      </c>
      <c r="D612" s="750" t="s">
        <v>603</v>
      </c>
      <c r="E612" s="751">
        <v>50113001</v>
      </c>
      <c r="F612" s="750" t="s">
        <v>662</v>
      </c>
      <c r="G612" s="749" t="s">
        <v>670</v>
      </c>
      <c r="H612" s="749">
        <v>850729</v>
      </c>
      <c r="I612" s="749">
        <v>157875</v>
      </c>
      <c r="J612" s="749" t="s">
        <v>1122</v>
      </c>
      <c r="K612" s="749" t="s">
        <v>1123</v>
      </c>
      <c r="L612" s="752">
        <v>225.5</v>
      </c>
      <c r="M612" s="752">
        <v>40</v>
      </c>
      <c r="N612" s="753">
        <v>9020</v>
      </c>
    </row>
    <row r="613" spans="1:14" ht="14.4" customHeight="1" x14ac:dyDescent="0.3">
      <c r="A613" s="747" t="s">
        <v>577</v>
      </c>
      <c r="B613" s="748" t="s">
        <v>578</v>
      </c>
      <c r="C613" s="749" t="s">
        <v>602</v>
      </c>
      <c r="D613" s="750" t="s">
        <v>603</v>
      </c>
      <c r="E613" s="751">
        <v>50113001</v>
      </c>
      <c r="F613" s="750" t="s">
        <v>662</v>
      </c>
      <c r="G613" s="749" t="s">
        <v>663</v>
      </c>
      <c r="H613" s="749">
        <v>147671</v>
      </c>
      <c r="I613" s="749">
        <v>47671</v>
      </c>
      <c r="J613" s="749" t="s">
        <v>1502</v>
      </c>
      <c r="K613" s="749" t="s">
        <v>1503</v>
      </c>
      <c r="L613" s="752">
        <v>351.18200000000002</v>
      </c>
      <c r="M613" s="752">
        <v>5</v>
      </c>
      <c r="N613" s="753">
        <v>1755.91</v>
      </c>
    </row>
    <row r="614" spans="1:14" ht="14.4" customHeight="1" x14ac:dyDescent="0.3">
      <c r="A614" s="747" t="s">
        <v>577</v>
      </c>
      <c r="B614" s="748" t="s">
        <v>578</v>
      </c>
      <c r="C614" s="749" t="s">
        <v>602</v>
      </c>
      <c r="D614" s="750" t="s">
        <v>603</v>
      </c>
      <c r="E614" s="751">
        <v>50113001</v>
      </c>
      <c r="F614" s="750" t="s">
        <v>662</v>
      </c>
      <c r="G614" s="749" t="s">
        <v>663</v>
      </c>
      <c r="H614" s="749">
        <v>111671</v>
      </c>
      <c r="I614" s="749">
        <v>11671</v>
      </c>
      <c r="J614" s="749" t="s">
        <v>1139</v>
      </c>
      <c r="K614" s="749" t="s">
        <v>932</v>
      </c>
      <c r="L614" s="752">
        <v>209</v>
      </c>
      <c r="M614" s="752">
        <v>170</v>
      </c>
      <c r="N614" s="753">
        <v>35530</v>
      </c>
    </row>
    <row r="615" spans="1:14" ht="14.4" customHeight="1" x14ac:dyDescent="0.3">
      <c r="A615" s="747" t="s">
        <v>577</v>
      </c>
      <c r="B615" s="748" t="s">
        <v>578</v>
      </c>
      <c r="C615" s="749" t="s">
        <v>602</v>
      </c>
      <c r="D615" s="750" t="s">
        <v>603</v>
      </c>
      <c r="E615" s="751">
        <v>50113001</v>
      </c>
      <c r="F615" s="750" t="s">
        <v>662</v>
      </c>
      <c r="G615" s="749" t="s">
        <v>579</v>
      </c>
      <c r="H615" s="749">
        <v>118167</v>
      </c>
      <c r="I615" s="749">
        <v>18167</v>
      </c>
      <c r="J615" s="749" t="s">
        <v>1144</v>
      </c>
      <c r="K615" s="749" t="s">
        <v>1145</v>
      </c>
      <c r="L615" s="752">
        <v>232.16764705882349</v>
      </c>
      <c r="M615" s="752">
        <v>34</v>
      </c>
      <c r="N615" s="753">
        <v>7893.6999999999989</v>
      </c>
    </row>
    <row r="616" spans="1:14" ht="14.4" customHeight="1" x14ac:dyDescent="0.3">
      <c r="A616" s="747" t="s">
        <v>577</v>
      </c>
      <c r="B616" s="748" t="s">
        <v>578</v>
      </c>
      <c r="C616" s="749" t="s">
        <v>602</v>
      </c>
      <c r="D616" s="750" t="s">
        <v>603</v>
      </c>
      <c r="E616" s="751">
        <v>50113001</v>
      </c>
      <c r="F616" s="750" t="s">
        <v>662</v>
      </c>
      <c r="G616" s="749" t="s">
        <v>579</v>
      </c>
      <c r="H616" s="749">
        <v>118172</v>
      </c>
      <c r="I616" s="749">
        <v>18172</v>
      </c>
      <c r="J616" s="749" t="s">
        <v>1144</v>
      </c>
      <c r="K616" s="749" t="s">
        <v>1146</v>
      </c>
      <c r="L616" s="752">
        <v>818.05860465116268</v>
      </c>
      <c r="M616" s="752">
        <v>43</v>
      </c>
      <c r="N616" s="753">
        <v>35176.519999999997</v>
      </c>
    </row>
    <row r="617" spans="1:14" ht="14.4" customHeight="1" x14ac:dyDescent="0.3">
      <c r="A617" s="747" t="s">
        <v>577</v>
      </c>
      <c r="B617" s="748" t="s">
        <v>578</v>
      </c>
      <c r="C617" s="749" t="s">
        <v>602</v>
      </c>
      <c r="D617" s="750" t="s">
        <v>603</v>
      </c>
      <c r="E617" s="751">
        <v>50113001</v>
      </c>
      <c r="F617" s="750" t="s">
        <v>662</v>
      </c>
      <c r="G617" s="749" t="s">
        <v>579</v>
      </c>
      <c r="H617" s="749">
        <v>118175</v>
      </c>
      <c r="I617" s="749">
        <v>18175</v>
      </c>
      <c r="J617" s="749" t="s">
        <v>1144</v>
      </c>
      <c r="K617" s="749" t="s">
        <v>1147</v>
      </c>
      <c r="L617" s="752">
        <v>851.4000000000002</v>
      </c>
      <c r="M617" s="752">
        <v>82</v>
      </c>
      <c r="N617" s="753">
        <v>69814.800000000017</v>
      </c>
    </row>
    <row r="618" spans="1:14" ht="14.4" customHeight="1" x14ac:dyDescent="0.3">
      <c r="A618" s="747" t="s">
        <v>577</v>
      </c>
      <c r="B618" s="748" t="s">
        <v>578</v>
      </c>
      <c r="C618" s="749" t="s">
        <v>602</v>
      </c>
      <c r="D618" s="750" t="s">
        <v>603</v>
      </c>
      <c r="E618" s="751">
        <v>50113001</v>
      </c>
      <c r="F618" s="750" t="s">
        <v>662</v>
      </c>
      <c r="G618" s="749" t="s">
        <v>663</v>
      </c>
      <c r="H618" s="749">
        <v>849310</v>
      </c>
      <c r="I618" s="749">
        <v>126689</v>
      </c>
      <c r="J618" s="749" t="s">
        <v>1148</v>
      </c>
      <c r="K618" s="749" t="s">
        <v>1149</v>
      </c>
      <c r="L618" s="752">
        <v>218.89999999999998</v>
      </c>
      <c r="M618" s="752">
        <v>26</v>
      </c>
      <c r="N618" s="753">
        <v>5691.4</v>
      </c>
    </row>
    <row r="619" spans="1:14" ht="14.4" customHeight="1" x14ac:dyDescent="0.3">
      <c r="A619" s="747" t="s">
        <v>577</v>
      </c>
      <c r="B619" s="748" t="s">
        <v>578</v>
      </c>
      <c r="C619" s="749" t="s">
        <v>602</v>
      </c>
      <c r="D619" s="750" t="s">
        <v>603</v>
      </c>
      <c r="E619" s="751">
        <v>50113001</v>
      </c>
      <c r="F619" s="750" t="s">
        <v>662</v>
      </c>
      <c r="G619" s="749" t="s">
        <v>663</v>
      </c>
      <c r="H619" s="749">
        <v>118305</v>
      </c>
      <c r="I619" s="749">
        <v>18305</v>
      </c>
      <c r="J619" s="749" t="s">
        <v>1167</v>
      </c>
      <c r="K619" s="749" t="s">
        <v>1168</v>
      </c>
      <c r="L619" s="752">
        <v>242</v>
      </c>
      <c r="M619" s="752">
        <v>47</v>
      </c>
      <c r="N619" s="753">
        <v>11374</v>
      </c>
    </row>
    <row r="620" spans="1:14" ht="14.4" customHeight="1" x14ac:dyDescent="0.3">
      <c r="A620" s="747" t="s">
        <v>577</v>
      </c>
      <c r="B620" s="748" t="s">
        <v>578</v>
      </c>
      <c r="C620" s="749" t="s">
        <v>602</v>
      </c>
      <c r="D620" s="750" t="s">
        <v>603</v>
      </c>
      <c r="E620" s="751">
        <v>50113001</v>
      </c>
      <c r="F620" s="750" t="s">
        <v>662</v>
      </c>
      <c r="G620" s="749" t="s">
        <v>663</v>
      </c>
      <c r="H620" s="749">
        <v>13440</v>
      </c>
      <c r="I620" s="749">
        <v>13440</v>
      </c>
      <c r="J620" s="749" t="s">
        <v>1169</v>
      </c>
      <c r="K620" s="749" t="s">
        <v>931</v>
      </c>
      <c r="L620" s="752">
        <v>396.00000672783432</v>
      </c>
      <c r="M620" s="752">
        <v>65</v>
      </c>
      <c r="N620" s="753">
        <v>25740.000437309231</v>
      </c>
    </row>
    <row r="621" spans="1:14" ht="14.4" customHeight="1" x14ac:dyDescent="0.3">
      <c r="A621" s="747" t="s">
        <v>577</v>
      </c>
      <c r="B621" s="748" t="s">
        <v>578</v>
      </c>
      <c r="C621" s="749" t="s">
        <v>602</v>
      </c>
      <c r="D621" s="750" t="s">
        <v>603</v>
      </c>
      <c r="E621" s="751">
        <v>50113001</v>
      </c>
      <c r="F621" s="750" t="s">
        <v>662</v>
      </c>
      <c r="G621" s="749" t="s">
        <v>663</v>
      </c>
      <c r="H621" s="749">
        <v>113441</v>
      </c>
      <c r="I621" s="749">
        <v>13441</v>
      </c>
      <c r="J621" s="749" t="s">
        <v>1169</v>
      </c>
      <c r="K621" s="749" t="s">
        <v>932</v>
      </c>
      <c r="L621" s="752">
        <v>246.5</v>
      </c>
      <c r="M621" s="752">
        <v>16</v>
      </c>
      <c r="N621" s="753">
        <v>3944</v>
      </c>
    </row>
    <row r="622" spans="1:14" ht="14.4" customHeight="1" x14ac:dyDescent="0.3">
      <c r="A622" s="747" t="s">
        <v>577</v>
      </c>
      <c r="B622" s="748" t="s">
        <v>578</v>
      </c>
      <c r="C622" s="749" t="s">
        <v>602</v>
      </c>
      <c r="D622" s="750" t="s">
        <v>603</v>
      </c>
      <c r="E622" s="751">
        <v>50113001</v>
      </c>
      <c r="F622" s="750" t="s">
        <v>662</v>
      </c>
      <c r="G622" s="749" t="s">
        <v>670</v>
      </c>
      <c r="H622" s="749">
        <v>846853</v>
      </c>
      <c r="I622" s="749">
        <v>124418</v>
      </c>
      <c r="J622" s="749" t="s">
        <v>1510</v>
      </c>
      <c r="K622" s="749" t="s">
        <v>1511</v>
      </c>
      <c r="L622" s="752">
        <v>715</v>
      </c>
      <c r="M622" s="752">
        <v>322</v>
      </c>
      <c r="N622" s="753">
        <v>230230</v>
      </c>
    </row>
    <row r="623" spans="1:14" ht="14.4" customHeight="1" x14ac:dyDescent="0.3">
      <c r="A623" s="747" t="s">
        <v>577</v>
      </c>
      <c r="B623" s="748" t="s">
        <v>578</v>
      </c>
      <c r="C623" s="749" t="s">
        <v>602</v>
      </c>
      <c r="D623" s="750" t="s">
        <v>603</v>
      </c>
      <c r="E623" s="751">
        <v>50113001</v>
      </c>
      <c r="F623" s="750" t="s">
        <v>662</v>
      </c>
      <c r="G623" s="749" t="s">
        <v>663</v>
      </c>
      <c r="H623" s="749">
        <v>208646</v>
      </c>
      <c r="I623" s="749">
        <v>208646</v>
      </c>
      <c r="J623" s="749" t="s">
        <v>1512</v>
      </c>
      <c r="K623" s="749" t="s">
        <v>1513</v>
      </c>
      <c r="L623" s="752">
        <v>63.393333333333345</v>
      </c>
      <c r="M623" s="752">
        <v>6</v>
      </c>
      <c r="N623" s="753">
        <v>380.36000000000007</v>
      </c>
    </row>
    <row r="624" spans="1:14" ht="14.4" customHeight="1" x14ac:dyDescent="0.3">
      <c r="A624" s="747" t="s">
        <v>577</v>
      </c>
      <c r="B624" s="748" t="s">
        <v>578</v>
      </c>
      <c r="C624" s="749" t="s">
        <v>602</v>
      </c>
      <c r="D624" s="750" t="s">
        <v>603</v>
      </c>
      <c r="E624" s="751">
        <v>50113001</v>
      </c>
      <c r="F624" s="750" t="s">
        <v>662</v>
      </c>
      <c r="G624" s="749" t="s">
        <v>663</v>
      </c>
      <c r="H624" s="749">
        <v>160319</v>
      </c>
      <c r="I624" s="749">
        <v>160319</v>
      </c>
      <c r="J624" s="749" t="s">
        <v>1514</v>
      </c>
      <c r="K624" s="749" t="s">
        <v>1515</v>
      </c>
      <c r="L624" s="752">
        <v>2326.283606557377</v>
      </c>
      <c r="M624" s="752">
        <v>244</v>
      </c>
      <c r="N624" s="753">
        <v>567613.19999999995</v>
      </c>
    </row>
    <row r="625" spans="1:14" ht="14.4" customHeight="1" x14ac:dyDescent="0.3">
      <c r="A625" s="747" t="s">
        <v>577</v>
      </c>
      <c r="B625" s="748" t="s">
        <v>578</v>
      </c>
      <c r="C625" s="749" t="s">
        <v>602</v>
      </c>
      <c r="D625" s="750" t="s">
        <v>603</v>
      </c>
      <c r="E625" s="751">
        <v>50113001</v>
      </c>
      <c r="F625" s="750" t="s">
        <v>662</v>
      </c>
      <c r="G625" s="749" t="s">
        <v>663</v>
      </c>
      <c r="H625" s="749">
        <v>13807</v>
      </c>
      <c r="I625" s="749">
        <v>4188</v>
      </c>
      <c r="J625" s="749" t="s">
        <v>1518</v>
      </c>
      <c r="K625" s="749" t="s">
        <v>1519</v>
      </c>
      <c r="L625" s="752">
        <v>2438.8623997653144</v>
      </c>
      <c r="M625" s="752">
        <v>16</v>
      </c>
      <c r="N625" s="753">
        <v>39021.798396245031</v>
      </c>
    </row>
    <row r="626" spans="1:14" ht="14.4" customHeight="1" x14ac:dyDescent="0.3">
      <c r="A626" s="747" t="s">
        <v>577</v>
      </c>
      <c r="B626" s="748" t="s">
        <v>578</v>
      </c>
      <c r="C626" s="749" t="s">
        <v>602</v>
      </c>
      <c r="D626" s="750" t="s">
        <v>603</v>
      </c>
      <c r="E626" s="751">
        <v>50113001</v>
      </c>
      <c r="F626" s="750" t="s">
        <v>662</v>
      </c>
      <c r="G626" s="749" t="s">
        <v>663</v>
      </c>
      <c r="H626" s="749">
        <v>216573</v>
      </c>
      <c r="I626" s="749">
        <v>216573</v>
      </c>
      <c r="J626" s="749" t="s">
        <v>1210</v>
      </c>
      <c r="K626" s="749" t="s">
        <v>1211</v>
      </c>
      <c r="L626" s="752">
        <v>61.816666666666649</v>
      </c>
      <c r="M626" s="752">
        <v>225</v>
      </c>
      <c r="N626" s="753">
        <v>13908.749999999996</v>
      </c>
    </row>
    <row r="627" spans="1:14" ht="14.4" customHeight="1" x14ac:dyDescent="0.3">
      <c r="A627" s="747" t="s">
        <v>577</v>
      </c>
      <c r="B627" s="748" t="s">
        <v>578</v>
      </c>
      <c r="C627" s="749" t="s">
        <v>602</v>
      </c>
      <c r="D627" s="750" t="s">
        <v>603</v>
      </c>
      <c r="E627" s="751">
        <v>50113001</v>
      </c>
      <c r="F627" s="750" t="s">
        <v>662</v>
      </c>
      <c r="G627" s="749" t="s">
        <v>663</v>
      </c>
      <c r="H627" s="749">
        <v>100610</v>
      </c>
      <c r="I627" s="749">
        <v>610</v>
      </c>
      <c r="J627" s="749" t="s">
        <v>1212</v>
      </c>
      <c r="K627" s="749" t="s">
        <v>1213</v>
      </c>
      <c r="L627" s="752">
        <v>72.027428571428572</v>
      </c>
      <c r="M627" s="752">
        <v>35</v>
      </c>
      <c r="N627" s="753">
        <v>2520.96</v>
      </c>
    </row>
    <row r="628" spans="1:14" ht="14.4" customHeight="1" x14ac:dyDescent="0.3">
      <c r="A628" s="747" t="s">
        <v>577</v>
      </c>
      <c r="B628" s="748" t="s">
        <v>578</v>
      </c>
      <c r="C628" s="749" t="s">
        <v>602</v>
      </c>
      <c r="D628" s="750" t="s">
        <v>603</v>
      </c>
      <c r="E628" s="751">
        <v>50113001</v>
      </c>
      <c r="F628" s="750" t="s">
        <v>662</v>
      </c>
      <c r="G628" s="749" t="s">
        <v>663</v>
      </c>
      <c r="H628" s="749">
        <v>100612</v>
      </c>
      <c r="I628" s="749">
        <v>612</v>
      </c>
      <c r="J628" s="749" t="s">
        <v>1214</v>
      </c>
      <c r="K628" s="749" t="s">
        <v>756</v>
      </c>
      <c r="L628" s="752">
        <v>65.914094488188937</v>
      </c>
      <c r="M628" s="752">
        <v>254</v>
      </c>
      <c r="N628" s="753">
        <v>16742.179999999989</v>
      </c>
    </row>
    <row r="629" spans="1:14" ht="14.4" customHeight="1" x14ac:dyDescent="0.3">
      <c r="A629" s="747" t="s">
        <v>577</v>
      </c>
      <c r="B629" s="748" t="s">
        <v>578</v>
      </c>
      <c r="C629" s="749" t="s">
        <v>602</v>
      </c>
      <c r="D629" s="750" t="s">
        <v>603</v>
      </c>
      <c r="E629" s="751">
        <v>50113001</v>
      </c>
      <c r="F629" s="750" t="s">
        <v>662</v>
      </c>
      <c r="G629" s="749" t="s">
        <v>663</v>
      </c>
      <c r="H629" s="749">
        <v>844764</v>
      </c>
      <c r="I629" s="749">
        <v>105943</v>
      </c>
      <c r="J629" s="749" t="s">
        <v>1526</v>
      </c>
      <c r="K629" s="749" t="s">
        <v>931</v>
      </c>
      <c r="L629" s="752">
        <v>4503.16</v>
      </c>
      <c r="M629" s="752">
        <v>2</v>
      </c>
      <c r="N629" s="753">
        <v>9006.32</v>
      </c>
    </row>
    <row r="630" spans="1:14" ht="14.4" customHeight="1" x14ac:dyDescent="0.3">
      <c r="A630" s="747" t="s">
        <v>577</v>
      </c>
      <c r="B630" s="748" t="s">
        <v>578</v>
      </c>
      <c r="C630" s="749" t="s">
        <v>602</v>
      </c>
      <c r="D630" s="750" t="s">
        <v>603</v>
      </c>
      <c r="E630" s="751">
        <v>50113001</v>
      </c>
      <c r="F630" s="750" t="s">
        <v>662</v>
      </c>
      <c r="G630" s="749" t="s">
        <v>670</v>
      </c>
      <c r="H630" s="749">
        <v>216673</v>
      </c>
      <c r="I630" s="749">
        <v>216673</v>
      </c>
      <c r="J630" s="749" t="s">
        <v>1520</v>
      </c>
      <c r="K630" s="749" t="s">
        <v>1229</v>
      </c>
      <c r="L630" s="752">
        <v>507.8966666666667</v>
      </c>
      <c r="M630" s="752">
        <v>3</v>
      </c>
      <c r="N630" s="753">
        <v>1523.69</v>
      </c>
    </row>
    <row r="631" spans="1:14" ht="14.4" customHeight="1" x14ac:dyDescent="0.3">
      <c r="A631" s="747" t="s">
        <v>577</v>
      </c>
      <c r="B631" s="748" t="s">
        <v>578</v>
      </c>
      <c r="C631" s="749" t="s">
        <v>602</v>
      </c>
      <c r="D631" s="750" t="s">
        <v>603</v>
      </c>
      <c r="E631" s="751">
        <v>50113001</v>
      </c>
      <c r="F631" s="750" t="s">
        <v>662</v>
      </c>
      <c r="G631" s="749" t="s">
        <v>670</v>
      </c>
      <c r="H631" s="749">
        <v>142392</v>
      </c>
      <c r="I631" s="749">
        <v>42392</v>
      </c>
      <c r="J631" s="749" t="s">
        <v>1521</v>
      </c>
      <c r="K631" s="749" t="s">
        <v>1522</v>
      </c>
      <c r="L631" s="752">
        <v>312.14000000000004</v>
      </c>
      <c r="M631" s="752">
        <v>5</v>
      </c>
      <c r="N631" s="753">
        <v>1560.7000000000003</v>
      </c>
    </row>
    <row r="632" spans="1:14" ht="14.4" customHeight="1" x14ac:dyDescent="0.3">
      <c r="A632" s="747" t="s">
        <v>577</v>
      </c>
      <c r="B632" s="748" t="s">
        <v>578</v>
      </c>
      <c r="C632" s="749" t="s">
        <v>602</v>
      </c>
      <c r="D632" s="750" t="s">
        <v>603</v>
      </c>
      <c r="E632" s="751">
        <v>50113001</v>
      </c>
      <c r="F632" s="750" t="s">
        <v>662</v>
      </c>
      <c r="G632" s="749" t="s">
        <v>663</v>
      </c>
      <c r="H632" s="749">
        <v>132090</v>
      </c>
      <c r="I632" s="749">
        <v>32090</v>
      </c>
      <c r="J632" s="749" t="s">
        <v>1527</v>
      </c>
      <c r="K632" s="749" t="s">
        <v>1528</v>
      </c>
      <c r="L632" s="752">
        <v>27.431428571428576</v>
      </c>
      <c r="M632" s="752">
        <v>21</v>
      </c>
      <c r="N632" s="753">
        <v>576.06000000000006</v>
      </c>
    </row>
    <row r="633" spans="1:14" ht="14.4" customHeight="1" x14ac:dyDescent="0.3">
      <c r="A633" s="747" t="s">
        <v>577</v>
      </c>
      <c r="B633" s="748" t="s">
        <v>578</v>
      </c>
      <c r="C633" s="749" t="s">
        <v>602</v>
      </c>
      <c r="D633" s="750" t="s">
        <v>603</v>
      </c>
      <c r="E633" s="751">
        <v>50113001</v>
      </c>
      <c r="F633" s="750" t="s">
        <v>662</v>
      </c>
      <c r="G633" s="749" t="s">
        <v>670</v>
      </c>
      <c r="H633" s="749">
        <v>131934</v>
      </c>
      <c r="I633" s="749">
        <v>31934</v>
      </c>
      <c r="J633" s="749" t="s">
        <v>1241</v>
      </c>
      <c r="K633" s="749" t="s">
        <v>1242</v>
      </c>
      <c r="L633" s="752">
        <v>49.702500000000008</v>
      </c>
      <c r="M633" s="752">
        <v>4</v>
      </c>
      <c r="N633" s="753">
        <v>198.81000000000003</v>
      </c>
    </row>
    <row r="634" spans="1:14" ht="14.4" customHeight="1" x14ac:dyDescent="0.3">
      <c r="A634" s="747" t="s">
        <v>577</v>
      </c>
      <c r="B634" s="748" t="s">
        <v>578</v>
      </c>
      <c r="C634" s="749" t="s">
        <v>602</v>
      </c>
      <c r="D634" s="750" t="s">
        <v>603</v>
      </c>
      <c r="E634" s="751">
        <v>50113001</v>
      </c>
      <c r="F634" s="750" t="s">
        <v>662</v>
      </c>
      <c r="G634" s="749" t="s">
        <v>663</v>
      </c>
      <c r="H634" s="749">
        <v>902074</v>
      </c>
      <c r="I634" s="749">
        <v>85278</v>
      </c>
      <c r="J634" s="749" t="s">
        <v>1523</v>
      </c>
      <c r="K634" s="749" t="s">
        <v>931</v>
      </c>
      <c r="L634" s="752">
        <v>2838</v>
      </c>
      <c r="M634" s="752">
        <v>2</v>
      </c>
      <c r="N634" s="753">
        <v>5676</v>
      </c>
    </row>
    <row r="635" spans="1:14" ht="14.4" customHeight="1" x14ac:dyDescent="0.3">
      <c r="A635" s="747" t="s">
        <v>577</v>
      </c>
      <c r="B635" s="748" t="s">
        <v>578</v>
      </c>
      <c r="C635" s="749" t="s">
        <v>602</v>
      </c>
      <c r="D635" s="750" t="s">
        <v>603</v>
      </c>
      <c r="E635" s="751">
        <v>50113001</v>
      </c>
      <c r="F635" s="750" t="s">
        <v>662</v>
      </c>
      <c r="G635" s="749" t="s">
        <v>663</v>
      </c>
      <c r="H635" s="749">
        <v>843996</v>
      </c>
      <c r="I635" s="749">
        <v>100191</v>
      </c>
      <c r="J635" s="749" t="s">
        <v>1524</v>
      </c>
      <c r="K635" s="749" t="s">
        <v>1525</v>
      </c>
      <c r="L635" s="752">
        <v>3652</v>
      </c>
      <c r="M635" s="752">
        <v>3</v>
      </c>
      <c r="N635" s="753">
        <v>10956</v>
      </c>
    </row>
    <row r="636" spans="1:14" ht="14.4" customHeight="1" x14ac:dyDescent="0.3">
      <c r="A636" s="747" t="s">
        <v>577</v>
      </c>
      <c r="B636" s="748" t="s">
        <v>578</v>
      </c>
      <c r="C636" s="749" t="s">
        <v>602</v>
      </c>
      <c r="D636" s="750" t="s">
        <v>603</v>
      </c>
      <c r="E636" s="751">
        <v>50113001</v>
      </c>
      <c r="F636" s="750" t="s">
        <v>662</v>
      </c>
      <c r="G636" s="749" t="s">
        <v>663</v>
      </c>
      <c r="H636" s="749">
        <v>840813</v>
      </c>
      <c r="I636" s="749">
        <v>135844</v>
      </c>
      <c r="J636" s="749" t="s">
        <v>1258</v>
      </c>
      <c r="K636" s="749" t="s">
        <v>1259</v>
      </c>
      <c r="L636" s="752">
        <v>2145</v>
      </c>
      <c r="M636" s="752">
        <v>2</v>
      </c>
      <c r="N636" s="753">
        <v>4290</v>
      </c>
    </row>
    <row r="637" spans="1:14" ht="14.4" customHeight="1" x14ac:dyDescent="0.3">
      <c r="A637" s="747" t="s">
        <v>577</v>
      </c>
      <c r="B637" s="748" t="s">
        <v>578</v>
      </c>
      <c r="C637" s="749" t="s">
        <v>605</v>
      </c>
      <c r="D637" s="750" t="s">
        <v>606</v>
      </c>
      <c r="E637" s="751">
        <v>50113001</v>
      </c>
      <c r="F637" s="750" t="s">
        <v>662</v>
      </c>
      <c r="G637" s="749" t="s">
        <v>663</v>
      </c>
      <c r="H637" s="749">
        <v>100362</v>
      </c>
      <c r="I637" s="749">
        <v>362</v>
      </c>
      <c r="J637" s="749" t="s">
        <v>706</v>
      </c>
      <c r="K637" s="749" t="s">
        <v>707</v>
      </c>
      <c r="L637" s="752">
        <v>86.430000000000021</v>
      </c>
      <c r="M637" s="752">
        <v>2</v>
      </c>
      <c r="N637" s="753">
        <v>172.86000000000004</v>
      </c>
    </row>
    <row r="638" spans="1:14" ht="14.4" customHeight="1" x14ac:dyDescent="0.3">
      <c r="A638" s="747" t="s">
        <v>577</v>
      </c>
      <c r="B638" s="748" t="s">
        <v>578</v>
      </c>
      <c r="C638" s="749" t="s">
        <v>605</v>
      </c>
      <c r="D638" s="750" t="s">
        <v>606</v>
      </c>
      <c r="E638" s="751">
        <v>50113001</v>
      </c>
      <c r="F638" s="750" t="s">
        <v>662</v>
      </c>
      <c r="G638" s="749" t="s">
        <v>663</v>
      </c>
      <c r="H638" s="749">
        <v>167547</v>
      </c>
      <c r="I638" s="749">
        <v>67547</v>
      </c>
      <c r="J638" s="749" t="s">
        <v>664</v>
      </c>
      <c r="K638" s="749" t="s">
        <v>665</v>
      </c>
      <c r="L638" s="752">
        <v>47.074545454545451</v>
      </c>
      <c r="M638" s="752">
        <v>22</v>
      </c>
      <c r="N638" s="753">
        <v>1035.6399999999999</v>
      </c>
    </row>
    <row r="639" spans="1:14" ht="14.4" customHeight="1" x14ac:dyDescent="0.3">
      <c r="A639" s="747" t="s">
        <v>577</v>
      </c>
      <c r="B639" s="748" t="s">
        <v>578</v>
      </c>
      <c r="C639" s="749" t="s">
        <v>605</v>
      </c>
      <c r="D639" s="750" t="s">
        <v>606</v>
      </c>
      <c r="E639" s="751">
        <v>50113001</v>
      </c>
      <c r="F639" s="750" t="s">
        <v>662</v>
      </c>
      <c r="G639" s="749" t="s">
        <v>663</v>
      </c>
      <c r="H639" s="749">
        <v>100392</v>
      </c>
      <c r="I639" s="749">
        <v>392</v>
      </c>
      <c r="J639" s="749" t="s">
        <v>755</v>
      </c>
      <c r="K639" s="749" t="s">
        <v>756</v>
      </c>
      <c r="L639" s="752">
        <v>57.6</v>
      </c>
      <c r="M639" s="752">
        <v>1</v>
      </c>
      <c r="N639" s="753">
        <v>57.6</v>
      </c>
    </row>
    <row r="640" spans="1:14" ht="14.4" customHeight="1" x14ac:dyDescent="0.3">
      <c r="A640" s="747" t="s">
        <v>577</v>
      </c>
      <c r="B640" s="748" t="s">
        <v>578</v>
      </c>
      <c r="C640" s="749" t="s">
        <v>605</v>
      </c>
      <c r="D640" s="750" t="s">
        <v>606</v>
      </c>
      <c r="E640" s="751">
        <v>50113001</v>
      </c>
      <c r="F640" s="750" t="s">
        <v>662</v>
      </c>
      <c r="G640" s="749" t="s">
        <v>663</v>
      </c>
      <c r="H640" s="749">
        <v>100394</v>
      </c>
      <c r="I640" s="749">
        <v>394</v>
      </c>
      <c r="J640" s="749" t="s">
        <v>757</v>
      </c>
      <c r="K640" s="749" t="s">
        <v>758</v>
      </c>
      <c r="L640" s="752">
        <v>65.73</v>
      </c>
      <c r="M640" s="752">
        <v>1</v>
      </c>
      <c r="N640" s="753">
        <v>65.73</v>
      </c>
    </row>
    <row r="641" spans="1:14" ht="14.4" customHeight="1" x14ac:dyDescent="0.3">
      <c r="A641" s="747" t="s">
        <v>577</v>
      </c>
      <c r="B641" s="748" t="s">
        <v>578</v>
      </c>
      <c r="C641" s="749" t="s">
        <v>605</v>
      </c>
      <c r="D641" s="750" t="s">
        <v>606</v>
      </c>
      <c r="E641" s="751">
        <v>50113001</v>
      </c>
      <c r="F641" s="750" t="s">
        <v>662</v>
      </c>
      <c r="G641" s="749" t="s">
        <v>663</v>
      </c>
      <c r="H641" s="749">
        <v>212880</v>
      </c>
      <c r="I641" s="749">
        <v>212880</v>
      </c>
      <c r="J641" s="749" t="s">
        <v>666</v>
      </c>
      <c r="K641" s="749" t="s">
        <v>667</v>
      </c>
      <c r="L641" s="752">
        <v>113.3</v>
      </c>
      <c r="M641" s="752">
        <v>5</v>
      </c>
      <c r="N641" s="753">
        <v>566.5</v>
      </c>
    </row>
    <row r="642" spans="1:14" ht="14.4" customHeight="1" x14ac:dyDescent="0.3">
      <c r="A642" s="747" t="s">
        <v>577</v>
      </c>
      <c r="B642" s="748" t="s">
        <v>578</v>
      </c>
      <c r="C642" s="749" t="s">
        <v>605</v>
      </c>
      <c r="D642" s="750" t="s">
        <v>606</v>
      </c>
      <c r="E642" s="751">
        <v>50113001</v>
      </c>
      <c r="F642" s="750" t="s">
        <v>662</v>
      </c>
      <c r="G642" s="749" t="s">
        <v>663</v>
      </c>
      <c r="H642" s="749">
        <v>108499</v>
      </c>
      <c r="I642" s="749">
        <v>8499</v>
      </c>
      <c r="J642" s="749" t="s">
        <v>861</v>
      </c>
      <c r="K642" s="749" t="s">
        <v>862</v>
      </c>
      <c r="L642" s="752">
        <v>111.52000000000002</v>
      </c>
      <c r="M642" s="752">
        <v>160</v>
      </c>
      <c r="N642" s="753">
        <v>17843.200000000004</v>
      </c>
    </row>
    <row r="643" spans="1:14" ht="14.4" customHeight="1" x14ac:dyDescent="0.3">
      <c r="A643" s="747" t="s">
        <v>577</v>
      </c>
      <c r="B643" s="748" t="s">
        <v>578</v>
      </c>
      <c r="C643" s="749" t="s">
        <v>605</v>
      </c>
      <c r="D643" s="750" t="s">
        <v>606</v>
      </c>
      <c r="E643" s="751">
        <v>50113001</v>
      </c>
      <c r="F643" s="750" t="s">
        <v>662</v>
      </c>
      <c r="G643" s="749" t="s">
        <v>663</v>
      </c>
      <c r="H643" s="749">
        <v>215474</v>
      </c>
      <c r="I643" s="749">
        <v>215474</v>
      </c>
      <c r="J643" s="749" t="s">
        <v>875</v>
      </c>
      <c r="K643" s="749" t="s">
        <v>876</v>
      </c>
      <c r="L643" s="752">
        <v>532.04999999999995</v>
      </c>
      <c r="M643" s="752">
        <v>1</v>
      </c>
      <c r="N643" s="753">
        <v>532.04999999999995</v>
      </c>
    </row>
    <row r="644" spans="1:14" ht="14.4" customHeight="1" x14ac:dyDescent="0.3">
      <c r="A644" s="747" t="s">
        <v>577</v>
      </c>
      <c r="B644" s="748" t="s">
        <v>578</v>
      </c>
      <c r="C644" s="749" t="s">
        <v>605</v>
      </c>
      <c r="D644" s="750" t="s">
        <v>606</v>
      </c>
      <c r="E644" s="751">
        <v>50113001</v>
      </c>
      <c r="F644" s="750" t="s">
        <v>662</v>
      </c>
      <c r="G644" s="749" t="s">
        <v>663</v>
      </c>
      <c r="H644" s="749">
        <v>198864</v>
      </c>
      <c r="I644" s="749">
        <v>98864</v>
      </c>
      <c r="J644" s="749" t="s">
        <v>675</v>
      </c>
      <c r="K644" s="749" t="s">
        <v>676</v>
      </c>
      <c r="L644" s="752">
        <v>537.86928746556873</v>
      </c>
      <c r="M644" s="752">
        <v>13</v>
      </c>
      <c r="N644" s="753">
        <v>6992.3007370523937</v>
      </c>
    </row>
    <row r="645" spans="1:14" ht="14.4" customHeight="1" x14ac:dyDescent="0.3">
      <c r="A645" s="747" t="s">
        <v>577</v>
      </c>
      <c r="B645" s="748" t="s">
        <v>578</v>
      </c>
      <c r="C645" s="749" t="s">
        <v>605</v>
      </c>
      <c r="D645" s="750" t="s">
        <v>606</v>
      </c>
      <c r="E645" s="751">
        <v>50113001</v>
      </c>
      <c r="F645" s="750" t="s">
        <v>662</v>
      </c>
      <c r="G645" s="749" t="s">
        <v>663</v>
      </c>
      <c r="H645" s="749">
        <v>198872</v>
      </c>
      <c r="I645" s="749">
        <v>98872</v>
      </c>
      <c r="J645" s="749" t="s">
        <v>675</v>
      </c>
      <c r="K645" s="749" t="s">
        <v>930</v>
      </c>
      <c r="L645" s="752">
        <v>312.83999999999997</v>
      </c>
      <c r="M645" s="752">
        <v>6</v>
      </c>
      <c r="N645" s="753">
        <v>1877.0399999999997</v>
      </c>
    </row>
    <row r="646" spans="1:14" ht="14.4" customHeight="1" x14ac:dyDescent="0.3">
      <c r="A646" s="747" t="s">
        <v>577</v>
      </c>
      <c r="B646" s="748" t="s">
        <v>578</v>
      </c>
      <c r="C646" s="749" t="s">
        <v>605</v>
      </c>
      <c r="D646" s="750" t="s">
        <v>606</v>
      </c>
      <c r="E646" s="751">
        <v>50113001</v>
      </c>
      <c r="F646" s="750" t="s">
        <v>662</v>
      </c>
      <c r="G646" s="749" t="s">
        <v>663</v>
      </c>
      <c r="H646" s="749">
        <v>198876</v>
      </c>
      <c r="I646" s="749">
        <v>98876</v>
      </c>
      <c r="J646" s="749" t="s">
        <v>675</v>
      </c>
      <c r="K646" s="749" t="s">
        <v>931</v>
      </c>
      <c r="L646" s="752">
        <v>255.19999999999996</v>
      </c>
      <c r="M646" s="752">
        <v>14</v>
      </c>
      <c r="N646" s="753">
        <v>3572.7999999999993</v>
      </c>
    </row>
    <row r="647" spans="1:14" ht="14.4" customHeight="1" x14ac:dyDescent="0.3">
      <c r="A647" s="747" t="s">
        <v>577</v>
      </c>
      <c r="B647" s="748" t="s">
        <v>578</v>
      </c>
      <c r="C647" s="749" t="s">
        <v>605</v>
      </c>
      <c r="D647" s="750" t="s">
        <v>606</v>
      </c>
      <c r="E647" s="751">
        <v>50113001</v>
      </c>
      <c r="F647" s="750" t="s">
        <v>662</v>
      </c>
      <c r="G647" s="749" t="s">
        <v>579</v>
      </c>
      <c r="H647" s="749">
        <v>200352</v>
      </c>
      <c r="I647" s="749">
        <v>200352</v>
      </c>
      <c r="J647" s="749" t="s">
        <v>1475</v>
      </c>
      <c r="K647" s="749" t="s">
        <v>1476</v>
      </c>
      <c r="L647" s="752">
        <v>619.17999999999995</v>
      </c>
      <c r="M647" s="752">
        <v>1</v>
      </c>
      <c r="N647" s="753">
        <v>619.17999999999995</v>
      </c>
    </row>
    <row r="648" spans="1:14" ht="14.4" customHeight="1" x14ac:dyDescent="0.3">
      <c r="A648" s="747" t="s">
        <v>577</v>
      </c>
      <c r="B648" s="748" t="s">
        <v>578</v>
      </c>
      <c r="C648" s="749" t="s">
        <v>605</v>
      </c>
      <c r="D648" s="750" t="s">
        <v>606</v>
      </c>
      <c r="E648" s="751">
        <v>50113001</v>
      </c>
      <c r="F648" s="750" t="s">
        <v>662</v>
      </c>
      <c r="G648" s="749" t="s">
        <v>663</v>
      </c>
      <c r="H648" s="749">
        <v>134821</v>
      </c>
      <c r="I648" s="749">
        <v>134821</v>
      </c>
      <c r="J648" s="749" t="s">
        <v>1479</v>
      </c>
      <c r="K648" s="749" t="s">
        <v>1480</v>
      </c>
      <c r="L648" s="752">
        <v>264.99</v>
      </c>
      <c r="M648" s="752">
        <v>4</v>
      </c>
      <c r="N648" s="753">
        <v>1059.96</v>
      </c>
    </row>
    <row r="649" spans="1:14" ht="14.4" customHeight="1" x14ac:dyDescent="0.3">
      <c r="A649" s="747" t="s">
        <v>577</v>
      </c>
      <c r="B649" s="748" t="s">
        <v>578</v>
      </c>
      <c r="C649" s="749" t="s">
        <v>605</v>
      </c>
      <c r="D649" s="750" t="s">
        <v>606</v>
      </c>
      <c r="E649" s="751">
        <v>50113001</v>
      </c>
      <c r="F649" s="750" t="s">
        <v>662</v>
      </c>
      <c r="G649" s="749" t="s">
        <v>663</v>
      </c>
      <c r="H649" s="749">
        <v>134824</v>
      </c>
      <c r="I649" s="749">
        <v>134824</v>
      </c>
      <c r="J649" s="749" t="s">
        <v>1006</v>
      </c>
      <c r="K649" s="749" t="s">
        <v>1007</v>
      </c>
      <c r="L649" s="752">
        <v>199.98000000000002</v>
      </c>
      <c r="M649" s="752">
        <v>5</v>
      </c>
      <c r="N649" s="753">
        <v>999.90000000000009</v>
      </c>
    </row>
    <row r="650" spans="1:14" ht="14.4" customHeight="1" x14ac:dyDescent="0.3">
      <c r="A650" s="747" t="s">
        <v>577</v>
      </c>
      <c r="B650" s="748" t="s">
        <v>578</v>
      </c>
      <c r="C650" s="749" t="s">
        <v>605</v>
      </c>
      <c r="D650" s="750" t="s">
        <v>606</v>
      </c>
      <c r="E650" s="751">
        <v>50113001</v>
      </c>
      <c r="F650" s="750" t="s">
        <v>662</v>
      </c>
      <c r="G650" s="749" t="s">
        <v>670</v>
      </c>
      <c r="H650" s="749">
        <v>197125</v>
      </c>
      <c r="I650" s="749">
        <v>197125</v>
      </c>
      <c r="J650" s="749" t="s">
        <v>1035</v>
      </c>
      <c r="K650" s="749" t="s">
        <v>1036</v>
      </c>
      <c r="L650" s="752">
        <v>110</v>
      </c>
      <c r="M650" s="752">
        <v>16</v>
      </c>
      <c r="N650" s="753">
        <v>1760</v>
      </c>
    </row>
    <row r="651" spans="1:14" ht="14.4" customHeight="1" x14ac:dyDescent="0.3">
      <c r="A651" s="747" t="s">
        <v>577</v>
      </c>
      <c r="B651" s="748" t="s">
        <v>578</v>
      </c>
      <c r="C651" s="749" t="s">
        <v>605</v>
      </c>
      <c r="D651" s="750" t="s">
        <v>606</v>
      </c>
      <c r="E651" s="751">
        <v>50113001</v>
      </c>
      <c r="F651" s="750" t="s">
        <v>662</v>
      </c>
      <c r="G651" s="749" t="s">
        <v>663</v>
      </c>
      <c r="H651" s="749">
        <v>185812</v>
      </c>
      <c r="I651" s="749">
        <v>85812</v>
      </c>
      <c r="J651" s="749" t="s">
        <v>1482</v>
      </c>
      <c r="K651" s="749" t="s">
        <v>1483</v>
      </c>
      <c r="L651" s="752">
        <v>51.655000000000001</v>
      </c>
      <c r="M651" s="752">
        <v>2</v>
      </c>
      <c r="N651" s="753">
        <v>103.31</v>
      </c>
    </row>
    <row r="652" spans="1:14" ht="14.4" customHeight="1" x14ac:dyDescent="0.3">
      <c r="A652" s="747" t="s">
        <v>577</v>
      </c>
      <c r="B652" s="748" t="s">
        <v>578</v>
      </c>
      <c r="C652" s="749" t="s">
        <v>605</v>
      </c>
      <c r="D652" s="750" t="s">
        <v>606</v>
      </c>
      <c r="E652" s="751">
        <v>50113001</v>
      </c>
      <c r="F652" s="750" t="s">
        <v>662</v>
      </c>
      <c r="G652" s="749" t="s">
        <v>663</v>
      </c>
      <c r="H652" s="749">
        <v>203092</v>
      </c>
      <c r="I652" s="749">
        <v>203092</v>
      </c>
      <c r="J652" s="749" t="s">
        <v>1041</v>
      </c>
      <c r="K652" s="749" t="s">
        <v>1042</v>
      </c>
      <c r="L652" s="752">
        <v>150.51</v>
      </c>
      <c r="M652" s="752">
        <v>1</v>
      </c>
      <c r="N652" s="753">
        <v>150.51</v>
      </c>
    </row>
    <row r="653" spans="1:14" ht="14.4" customHeight="1" x14ac:dyDescent="0.3">
      <c r="A653" s="747" t="s">
        <v>577</v>
      </c>
      <c r="B653" s="748" t="s">
        <v>578</v>
      </c>
      <c r="C653" s="749" t="s">
        <v>605</v>
      </c>
      <c r="D653" s="750" t="s">
        <v>606</v>
      </c>
      <c r="E653" s="751">
        <v>50113001</v>
      </c>
      <c r="F653" s="750" t="s">
        <v>662</v>
      </c>
      <c r="G653" s="749" t="s">
        <v>663</v>
      </c>
      <c r="H653" s="749">
        <v>100498</v>
      </c>
      <c r="I653" s="749">
        <v>498</v>
      </c>
      <c r="J653" s="749" t="s">
        <v>682</v>
      </c>
      <c r="K653" s="749" t="s">
        <v>683</v>
      </c>
      <c r="L653" s="752">
        <v>96.820000000000022</v>
      </c>
      <c r="M653" s="752">
        <v>1</v>
      </c>
      <c r="N653" s="753">
        <v>96.820000000000022</v>
      </c>
    </row>
    <row r="654" spans="1:14" ht="14.4" customHeight="1" x14ac:dyDescent="0.3">
      <c r="A654" s="747" t="s">
        <v>577</v>
      </c>
      <c r="B654" s="748" t="s">
        <v>578</v>
      </c>
      <c r="C654" s="749" t="s">
        <v>605</v>
      </c>
      <c r="D654" s="750" t="s">
        <v>606</v>
      </c>
      <c r="E654" s="751">
        <v>50113001</v>
      </c>
      <c r="F654" s="750" t="s">
        <v>662</v>
      </c>
      <c r="G654" s="749" t="s">
        <v>663</v>
      </c>
      <c r="H654" s="749">
        <v>100502</v>
      </c>
      <c r="I654" s="749">
        <v>502</v>
      </c>
      <c r="J654" s="749" t="s">
        <v>684</v>
      </c>
      <c r="K654" s="749" t="s">
        <v>685</v>
      </c>
      <c r="L654" s="752">
        <v>238.66499999999994</v>
      </c>
      <c r="M654" s="752">
        <v>4</v>
      </c>
      <c r="N654" s="753">
        <v>954.65999999999974</v>
      </c>
    </row>
    <row r="655" spans="1:14" ht="14.4" customHeight="1" x14ac:dyDescent="0.3">
      <c r="A655" s="747" t="s">
        <v>577</v>
      </c>
      <c r="B655" s="748" t="s">
        <v>578</v>
      </c>
      <c r="C655" s="749" t="s">
        <v>605</v>
      </c>
      <c r="D655" s="750" t="s">
        <v>606</v>
      </c>
      <c r="E655" s="751">
        <v>50113001</v>
      </c>
      <c r="F655" s="750" t="s">
        <v>662</v>
      </c>
      <c r="G655" s="749" t="s">
        <v>663</v>
      </c>
      <c r="H655" s="749">
        <v>102684</v>
      </c>
      <c r="I655" s="749">
        <v>2684</v>
      </c>
      <c r="J655" s="749" t="s">
        <v>684</v>
      </c>
      <c r="K655" s="749" t="s">
        <v>1059</v>
      </c>
      <c r="L655" s="752">
        <v>73.79000000000002</v>
      </c>
      <c r="M655" s="752">
        <v>1</v>
      </c>
      <c r="N655" s="753">
        <v>73.79000000000002</v>
      </c>
    </row>
    <row r="656" spans="1:14" ht="14.4" customHeight="1" x14ac:dyDescent="0.3">
      <c r="A656" s="747" t="s">
        <v>577</v>
      </c>
      <c r="B656" s="748" t="s">
        <v>578</v>
      </c>
      <c r="C656" s="749" t="s">
        <v>605</v>
      </c>
      <c r="D656" s="750" t="s">
        <v>606</v>
      </c>
      <c r="E656" s="751">
        <v>50113001</v>
      </c>
      <c r="F656" s="750" t="s">
        <v>662</v>
      </c>
      <c r="G656" s="749" t="s">
        <v>670</v>
      </c>
      <c r="H656" s="749">
        <v>127736</v>
      </c>
      <c r="I656" s="749">
        <v>127736</v>
      </c>
      <c r="J656" s="749" t="s">
        <v>686</v>
      </c>
      <c r="K656" s="749" t="s">
        <v>687</v>
      </c>
      <c r="L656" s="752">
        <v>49.370000000000012</v>
      </c>
      <c r="M656" s="752">
        <v>1</v>
      </c>
      <c r="N656" s="753">
        <v>49.370000000000012</v>
      </c>
    </row>
    <row r="657" spans="1:14" ht="14.4" customHeight="1" x14ac:dyDescent="0.3">
      <c r="A657" s="747" t="s">
        <v>577</v>
      </c>
      <c r="B657" s="748" t="s">
        <v>578</v>
      </c>
      <c r="C657" s="749" t="s">
        <v>605</v>
      </c>
      <c r="D657" s="750" t="s">
        <v>606</v>
      </c>
      <c r="E657" s="751">
        <v>50113001</v>
      </c>
      <c r="F657" s="750" t="s">
        <v>662</v>
      </c>
      <c r="G657" s="749" t="s">
        <v>663</v>
      </c>
      <c r="H657" s="749">
        <v>118656</v>
      </c>
      <c r="I657" s="749">
        <v>118656</v>
      </c>
      <c r="J657" s="749" t="s">
        <v>1078</v>
      </c>
      <c r="K657" s="749" t="s">
        <v>1079</v>
      </c>
      <c r="L657" s="752">
        <v>663.38999999999987</v>
      </c>
      <c r="M657" s="752">
        <v>2</v>
      </c>
      <c r="N657" s="753">
        <v>1326.7799999999997</v>
      </c>
    </row>
    <row r="658" spans="1:14" ht="14.4" customHeight="1" x14ac:dyDescent="0.3">
      <c r="A658" s="747" t="s">
        <v>577</v>
      </c>
      <c r="B658" s="748" t="s">
        <v>578</v>
      </c>
      <c r="C658" s="749" t="s">
        <v>605</v>
      </c>
      <c r="D658" s="750" t="s">
        <v>606</v>
      </c>
      <c r="E658" s="751">
        <v>50113001</v>
      </c>
      <c r="F658" s="750" t="s">
        <v>662</v>
      </c>
      <c r="G658" s="749" t="s">
        <v>663</v>
      </c>
      <c r="H658" s="749">
        <v>194763</v>
      </c>
      <c r="I658" s="749">
        <v>94763</v>
      </c>
      <c r="J658" s="749" t="s">
        <v>1491</v>
      </c>
      <c r="K658" s="749" t="s">
        <v>1492</v>
      </c>
      <c r="L658" s="752">
        <v>83.800000000000026</v>
      </c>
      <c r="M658" s="752">
        <v>2</v>
      </c>
      <c r="N658" s="753">
        <v>167.60000000000005</v>
      </c>
    </row>
    <row r="659" spans="1:14" ht="14.4" customHeight="1" x14ac:dyDescent="0.3">
      <c r="A659" s="747" t="s">
        <v>577</v>
      </c>
      <c r="B659" s="748" t="s">
        <v>578</v>
      </c>
      <c r="C659" s="749" t="s">
        <v>605</v>
      </c>
      <c r="D659" s="750" t="s">
        <v>606</v>
      </c>
      <c r="E659" s="751">
        <v>50113001</v>
      </c>
      <c r="F659" s="750" t="s">
        <v>662</v>
      </c>
      <c r="G659" s="749" t="s">
        <v>663</v>
      </c>
      <c r="H659" s="749">
        <v>110086</v>
      </c>
      <c r="I659" s="749">
        <v>10086</v>
      </c>
      <c r="J659" s="749" t="s">
        <v>1083</v>
      </c>
      <c r="K659" s="749" t="s">
        <v>1084</v>
      </c>
      <c r="L659" s="752">
        <v>1592.8</v>
      </c>
      <c r="M659" s="752">
        <v>19</v>
      </c>
      <c r="N659" s="753">
        <v>30263.199999999997</v>
      </c>
    </row>
    <row r="660" spans="1:14" ht="14.4" customHeight="1" x14ac:dyDescent="0.3">
      <c r="A660" s="747" t="s">
        <v>577</v>
      </c>
      <c r="B660" s="748" t="s">
        <v>578</v>
      </c>
      <c r="C660" s="749" t="s">
        <v>605</v>
      </c>
      <c r="D660" s="750" t="s">
        <v>606</v>
      </c>
      <c r="E660" s="751">
        <v>50113001</v>
      </c>
      <c r="F660" s="750" t="s">
        <v>662</v>
      </c>
      <c r="G660" s="749" t="s">
        <v>670</v>
      </c>
      <c r="H660" s="749">
        <v>107981</v>
      </c>
      <c r="I660" s="749">
        <v>7981</v>
      </c>
      <c r="J660" s="749" t="s">
        <v>688</v>
      </c>
      <c r="K660" s="749" t="s">
        <v>689</v>
      </c>
      <c r="L660" s="752">
        <v>50.640000000000008</v>
      </c>
      <c r="M660" s="752">
        <v>37</v>
      </c>
      <c r="N660" s="753">
        <v>1873.6800000000003</v>
      </c>
    </row>
    <row r="661" spans="1:14" ht="14.4" customHeight="1" x14ac:dyDescent="0.3">
      <c r="A661" s="747" t="s">
        <v>577</v>
      </c>
      <c r="B661" s="748" t="s">
        <v>578</v>
      </c>
      <c r="C661" s="749" t="s">
        <v>605</v>
      </c>
      <c r="D661" s="750" t="s">
        <v>606</v>
      </c>
      <c r="E661" s="751">
        <v>50113001</v>
      </c>
      <c r="F661" s="750" t="s">
        <v>662</v>
      </c>
      <c r="G661" s="749" t="s">
        <v>670</v>
      </c>
      <c r="H661" s="749">
        <v>187607</v>
      </c>
      <c r="I661" s="749">
        <v>187607</v>
      </c>
      <c r="J661" s="749" t="s">
        <v>1497</v>
      </c>
      <c r="K661" s="749" t="s">
        <v>1498</v>
      </c>
      <c r="L661" s="752">
        <v>273.89999999999998</v>
      </c>
      <c r="M661" s="752">
        <v>5</v>
      </c>
      <c r="N661" s="753">
        <v>1369.5</v>
      </c>
    </row>
    <row r="662" spans="1:14" ht="14.4" customHeight="1" x14ac:dyDescent="0.3">
      <c r="A662" s="747" t="s">
        <v>577</v>
      </c>
      <c r="B662" s="748" t="s">
        <v>578</v>
      </c>
      <c r="C662" s="749" t="s">
        <v>605</v>
      </c>
      <c r="D662" s="750" t="s">
        <v>606</v>
      </c>
      <c r="E662" s="751">
        <v>50113001</v>
      </c>
      <c r="F662" s="750" t="s">
        <v>662</v>
      </c>
      <c r="G662" s="749" t="s">
        <v>670</v>
      </c>
      <c r="H662" s="749">
        <v>850729</v>
      </c>
      <c r="I662" s="749">
        <v>157875</v>
      </c>
      <c r="J662" s="749" t="s">
        <v>1122</v>
      </c>
      <c r="K662" s="749" t="s">
        <v>1123</v>
      </c>
      <c r="L662" s="752">
        <v>225.5</v>
      </c>
      <c r="M662" s="752">
        <v>43</v>
      </c>
      <c r="N662" s="753">
        <v>9696.5</v>
      </c>
    </row>
    <row r="663" spans="1:14" ht="14.4" customHeight="1" x14ac:dyDescent="0.3">
      <c r="A663" s="747" t="s">
        <v>577</v>
      </c>
      <c r="B663" s="748" t="s">
        <v>578</v>
      </c>
      <c r="C663" s="749" t="s">
        <v>605</v>
      </c>
      <c r="D663" s="750" t="s">
        <v>606</v>
      </c>
      <c r="E663" s="751">
        <v>50113001</v>
      </c>
      <c r="F663" s="750" t="s">
        <v>662</v>
      </c>
      <c r="G663" s="749" t="s">
        <v>663</v>
      </c>
      <c r="H663" s="749">
        <v>13440</v>
      </c>
      <c r="I663" s="749">
        <v>13440</v>
      </c>
      <c r="J663" s="749" t="s">
        <v>1169</v>
      </c>
      <c r="K663" s="749" t="s">
        <v>931</v>
      </c>
      <c r="L663" s="752">
        <v>396.00000269281588</v>
      </c>
      <c r="M663" s="752">
        <v>31</v>
      </c>
      <c r="N663" s="753">
        <v>12276.000083477293</v>
      </c>
    </row>
    <row r="664" spans="1:14" ht="14.4" customHeight="1" x14ac:dyDescent="0.3">
      <c r="A664" s="747" t="s">
        <v>577</v>
      </c>
      <c r="B664" s="748" t="s">
        <v>578</v>
      </c>
      <c r="C664" s="749" t="s">
        <v>605</v>
      </c>
      <c r="D664" s="750" t="s">
        <v>606</v>
      </c>
      <c r="E664" s="751">
        <v>50113001</v>
      </c>
      <c r="F664" s="750" t="s">
        <v>662</v>
      </c>
      <c r="G664" s="749" t="s">
        <v>663</v>
      </c>
      <c r="H664" s="749">
        <v>100612</v>
      </c>
      <c r="I664" s="749">
        <v>612</v>
      </c>
      <c r="J664" s="749" t="s">
        <v>1214</v>
      </c>
      <c r="K664" s="749" t="s">
        <v>756</v>
      </c>
      <c r="L664" s="752">
        <v>59.880000000000017</v>
      </c>
      <c r="M664" s="752">
        <v>1</v>
      </c>
      <c r="N664" s="753">
        <v>59.880000000000017</v>
      </c>
    </row>
    <row r="665" spans="1:14" ht="14.4" customHeight="1" x14ac:dyDescent="0.3">
      <c r="A665" s="747" t="s">
        <v>577</v>
      </c>
      <c r="B665" s="748" t="s">
        <v>578</v>
      </c>
      <c r="C665" s="749" t="s">
        <v>605</v>
      </c>
      <c r="D665" s="750" t="s">
        <v>606</v>
      </c>
      <c r="E665" s="751">
        <v>50113001</v>
      </c>
      <c r="F665" s="750" t="s">
        <v>662</v>
      </c>
      <c r="G665" s="749" t="s">
        <v>670</v>
      </c>
      <c r="H665" s="749">
        <v>131934</v>
      </c>
      <c r="I665" s="749">
        <v>31934</v>
      </c>
      <c r="J665" s="749" t="s">
        <v>1241</v>
      </c>
      <c r="K665" s="749" t="s">
        <v>1242</v>
      </c>
      <c r="L665" s="752">
        <v>49.820000000000014</v>
      </c>
      <c r="M665" s="752">
        <v>2</v>
      </c>
      <c r="N665" s="753">
        <v>99.640000000000029</v>
      </c>
    </row>
    <row r="666" spans="1:14" ht="14.4" customHeight="1" x14ac:dyDescent="0.3">
      <c r="A666" s="747" t="s">
        <v>577</v>
      </c>
      <c r="B666" s="748" t="s">
        <v>578</v>
      </c>
      <c r="C666" s="749" t="s">
        <v>608</v>
      </c>
      <c r="D666" s="750" t="s">
        <v>609</v>
      </c>
      <c r="E666" s="751">
        <v>50113001</v>
      </c>
      <c r="F666" s="750" t="s">
        <v>662</v>
      </c>
      <c r="G666" s="749" t="s">
        <v>663</v>
      </c>
      <c r="H666" s="749">
        <v>100362</v>
      </c>
      <c r="I666" s="749">
        <v>362</v>
      </c>
      <c r="J666" s="749" t="s">
        <v>706</v>
      </c>
      <c r="K666" s="749" t="s">
        <v>707</v>
      </c>
      <c r="L666" s="752">
        <v>86.43</v>
      </c>
      <c r="M666" s="752">
        <v>4</v>
      </c>
      <c r="N666" s="753">
        <v>345.72</v>
      </c>
    </row>
    <row r="667" spans="1:14" ht="14.4" customHeight="1" x14ac:dyDescent="0.3">
      <c r="A667" s="747" t="s">
        <v>577</v>
      </c>
      <c r="B667" s="748" t="s">
        <v>578</v>
      </c>
      <c r="C667" s="749" t="s">
        <v>608</v>
      </c>
      <c r="D667" s="750" t="s">
        <v>609</v>
      </c>
      <c r="E667" s="751">
        <v>50113001</v>
      </c>
      <c r="F667" s="750" t="s">
        <v>662</v>
      </c>
      <c r="G667" s="749" t="s">
        <v>663</v>
      </c>
      <c r="H667" s="749">
        <v>167547</v>
      </c>
      <c r="I667" s="749">
        <v>67547</v>
      </c>
      <c r="J667" s="749" t="s">
        <v>664</v>
      </c>
      <c r="K667" s="749" t="s">
        <v>665</v>
      </c>
      <c r="L667" s="752">
        <v>47.12</v>
      </c>
      <c r="M667" s="752">
        <v>3</v>
      </c>
      <c r="N667" s="753">
        <v>141.35999999999999</v>
      </c>
    </row>
    <row r="668" spans="1:14" ht="14.4" customHeight="1" x14ac:dyDescent="0.3">
      <c r="A668" s="747" t="s">
        <v>577</v>
      </c>
      <c r="B668" s="748" t="s">
        <v>578</v>
      </c>
      <c r="C668" s="749" t="s">
        <v>608</v>
      </c>
      <c r="D668" s="750" t="s">
        <v>609</v>
      </c>
      <c r="E668" s="751">
        <v>50113001</v>
      </c>
      <c r="F668" s="750" t="s">
        <v>662</v>
      </c>
      <c r="G668" s="749" t="s">
        <v>663</v>
      </c>
      <c r="H668" s="749">
        <v>845369</v>
      </c>
      <c r="I668" s="749">
        <v>107987</v>
      </c>
      <c r="J668" s="749" t="s">
        <v>1456</v>
      </c>
      <c r="K668" s="749" t="s">
        <v>1457</v>
      </c>
      <c r="L668" s="752">
        <v>112.285</v>
      </c>
      <c r="M668" s="752">
        <v>10</v>
      </c>
      <c r="N668" s="753">
        <v>1122.8499999999999</v>
      </c>
    </row>
    <row r="669" spans="1:14" ht="14.4" customHeight="1" x14ac:dyDescent="0.3">
      <c r="A669" s="747" t="s">
        <v>577</v>
      </c>
      <c r="B669" s="748" t="s">
        <v>578</v>
      </c>
      <c r="C669" s="749" t="s">
        <v>608</v>
      </c>
      <c r="D669" s="750" t="s">
        <v>609</v>
      </c>
      <c r="E669" s="751">
        <v>50113001</v>
      </c>
      <c r="F669" s="750" t="s">
        <v>662</v>
      </c>
      <c r="G669" s="749" t="s">
        <v>670</v>
      </c>
      <c r="H669" s="749">
        <v>187158</v>
      </c>
      <c r="I669" s="749">
        <v>187158</v>
      </c>
      <c r="J669" s="749" t="s">
        <v>1458</v>
      </c>
      <c r="K669" s="749" t="s">
        <v>1459</v>
      </c>
      <c r="L669" s="752">
        <v>87.52000000000001</v>
      </c>
      <c r="M669" s="752">
        <v>10</v>
      </c>
      <c r="N669" s="753">
        <v>875.2</v>
      </c>
    </row>
    <row r="670" spans="1:14" ht="14.4" customHeight="1" x14ac:dyDescent="0.3">
      <c r="A670" s="747" t="s">
        <v>577</v>
      </c>
      <c r="B670" s="748" t="s">
        <v>578</v>
      </c>
      <c r="C670" s="749" t="s">
        <v>608</v>
      </c>
      <c r="D670" s="750" t="s">
        <v>609</v>
      </c>
      <c r="E670" s="751">
        <v>50113001</v>
      </c>
      <c r="F670" s="750" t="s">
        <v>662</v>
      </c>
      <c r="G670" s="749" t="s">
        <v>663</v>
      </c>
      <c r="H670" s="749">
        <v>158668</v>
      </c>
      <c r="I670" s="749">
        <v>158668</v>
      </c>
      <c r="J670" s="749" t="s">
        <v>727</v>
      </c>
      <c r="K670" s="749" t="s">
        <v>728</v>
      </c>
      <c r="L670" s="752">
        <v>71.81</v>
      </c>
      <c r="M670" s="752">
        <v>10</v>
      </c>
      <c r="N670" s="753">
        <v>718.1</v>
      </c>
    </row>
    <row r="671" spans="1:14" ht="14.4" customHeight="1" x14ac:dyDescent="0.3">
      <c r="A671" s="747" t="s">
        <v>577</v>
      </c>
      <c r="B671" s="748" t="s">
        <v>578</v>
      </c>
      <c r="C671" s="749" t="s">
        <v>608</v>
      </c>
      <c r="D671" s="750" t="s">
        <v>609</v>
      </c>
      <c r="E671" s="751">
        <v>50113001</v>
      </c>
      <c r="F671" s="750" t="s">
        <v>662</v>
      </c>
      <c r="G671" s="749" t="s">
        <v>670</v>
      </c>
      <c r="H671" s="749">
        <v>158667</v>
      </c>
      <c r="I671" s="749">
        <v>158667</v>
      </c>
      <c r="J671" s="749" t="s">
        <v>727</v>
      </c>
      <c r="K671" s="749" t="s">
        <v>1460</v>
      </c>
      <c r="L671" s="752">
        <v>32.539999999999992</v>
      </c>
      <c r="M671" s="752">
        <v>43</v>
      </c>
      <c r="N671" s="753">
        <v>1399.2199999999998</v>
      </c>
    </row>
    <row r="672" spans="1:14" ht="14.4" customHeight="1" x14ac:dyDescent="0.3">
      <c r="A672" s="747" t="s">
        <v>577</v>
      </c>
      <c r="B672" s="748" t="s">
        <v>578</v>
      </c>
      <c r="C672" s="749" t="s">
        <v>608</v>
      </c>
      <c r="D672" s="750" t="s">
        <v>609</v>
      </c>
      <c r="E672" s="751">
        <v>50113001</v>
      </c>
      <c r="F672" s="750" t="s">
        <v>662</v>
      </c>
      <c r="G672" s="749" t="s">
        <v>663</v>
      </c>
      <c r="H672" s="749">
        <v>100392</v>
      </c>
      <c r="I672" s="749">
        <v>392</v>
      </c>
      <c r="J672" s="749" t="s">
        <v>755</v>
      </c>
      <c r="K672" s="749" t="s">
        <v>756</v>
      </c>
      <c r="L672" s="752">
        <v>57.65363636363638</v>
      </c>
      <c r="M672" s="752">
        <v>22</v>
      </c>
      <c r="N672" s="753">
        <v>1268.3800000000003</v>
      </c>
    </row>
    <row r="673" spans="1:14" ht="14.4" customHeight="1" x14ac:dyDescent="0.3">
      <c r="A673" s="747" t="s">
        <v>577</v>
      </c>
      <c r="B673" s="748" t="s">
        <v>578</v>
      </c>
      <c r="C673" s="749" t="s">
        <v>608</v>
      </c>
      <c r="D673" s="750" t="s">
        <v>609</v>
      </c>
      <c r="E673" s="751">
        <v>50113001</v>
      </c>
      <c r="F673" s="750" t="s">
        <v>662</v>
      </c>
      <c r="G673" s="749" t="s">
        <v>663</v>
      </c>
      <c r="H673" s="749">
        <v>100394</v>
      </c>
      <c r="I673" s="749">
        <v>394</v>
      </c>
      <c r="J673" s="749" t="s">
        <v>757</v>
      </c>
      <c r="K673" s="749" t="s">
        <v>758</v>
      </c>
      <c r="L673" s="752">
        <v>65.730000000000018</v>
      </c>
      <c r="M673" s="752">
        <v>2</v>
      </c>
      <c r="N673" s="753">
        <v>131.46000000000004</v>
      </c>
    </row>
    <row r="674" spans="1:14" ht="14.4" customHeight="1" x14ac:dyDescent="0.3">
      <c r="A674" s="747" t="s">
        <v>577</v>
      </c>
      <c r="B674" s="748" t="s">
        <v>578</v>
      </c>
      <c r="C674" s="749" t="s">
        <v>608</v>
      </c>
      <c r="D674" s="750" t="s">
        <v>609</v>
      </c>
      <c r="E674" s="751">
        <v>50113001</v>
      </c>
      <c r="F674" s="750" t="s">
        <v>662</v>
      </c>
      <c r="G674" s="749" t="s">
        <v>663</v>
      </c>
      <c r="H674" s="749">
        <v>205021</v>
      </c>
      <c r="I674" s="749">
        <v>205021</v>
      </c>
      <c r="J674" s="749" t="s">
        <v>1463</v>
      </c>
      <c r="K674" s="749" t="s">
        <v>1464</v>
      </c>
      <c r="L674" s="752">
        <v>352</v>
      </c>
      <c r="M674" s="752">
        <v>8</v>
      </c>
      <c r="N674" s="753">
        <v>2816</v>
      </c>
    </row>
    <row r="675" spans="1:14" ht="14.4" customHeight="1" x14ac:dyDescent="0.3">
      <c r="A675" s="747" t="s">
        <v>577</v>
      </c>
      <c r="B675" s="748" t="s">
        <v>578</v>
      </c>
      <c r="C675" s="749" t="s">
        <v>608</v>
      </c>
      <c r="D675" s="750" t="s">
        <v>609</v>
      </c>
      <c r="E675" s="751">
        <v>50113001</v>
      </c>
      <c r="F675" s="750" t="s">
        <v>662</v>
      </c>
      <c r="G675" s="749" t="s">
        <v>663</v>
      </c>
      <c r="H675" s="749">
        <v>108651</v>
      </c>
      <c r="I675" s="749">
        <v>8651</v>
      </c>
      <c r="J675" s="749" t="s">
        <v>1465</v>
      </c>
      <c r="K675" s="749" t="s">
        <v>1466</v>
      </c>
      <c r="L675" s="752">
        <v>189.72</v>
      </c>
      <c r="M675" s="752">
        <v>1</v>
      </c>
      <c r="N675" s="753">
        <v>189.72</v>
      </c>
    </row>
    <row r="676" spans="1:14" ht="14.4" customHeight="1" x14ac:dyDescent="0.3">
      <c r="A676" s="747" t="s">
        <v>577</v>
      </c>
      <c r="B676" s="748" t="s">
        <v>578</v>
      </c>
      <c r="C676" s="749" t="s">
        <v>608</v>
      </c>
      <c r="D676" s="750" t="s">
        <v>609</v>
      </c>
      <c r="E676" s="751">
        <v>50113001</v>
      </c>
      <c r="F676" s="750" t="s">
        <v>662</v>
      </c>
      <c r="G676" s="749" t="s">
        <v>663</v>
      </c>
      <c r="H676" s="749">
        <v>100409</v>
      </c>
      <c r="I676" s="749">
        <v>409</v>
      </c>
      <c r="J676" s="749" t="s">
        <v>797</v>
      </c>
      <c r="K676" s="749" t="s">
        <v>683</v>
      </c>
      <c r="L676" s="752">
        <v>79.750000000000014</v>
      </c>
      <c r="M676" s="752">
        <v>1</v>
      </c>
      <c r="N676" s="753">
        <v>79.750000000000014</v>
      </c>
    </row>
    <row r="677" spans="1:14" ht="14.4" customHeight="1" x14ac:dyDescent="0.3">
      <c r="A677" s="747" t="s">
        <v>577</v>
      </c>
      <c r="B677" s="748" t="s">
        <v>578</v>
      </c>
      <c r="C677" s="749" t="s">
        <v>608</v>
      </c>
      <c r="D677" s="750" t="s">
        <v>609</v>
      </c>
      <c r="E677" s="751">
        <v>50113001</v>
      </c>
      <c r="F677" s="750" t="s">
        <v>662</v>
      </c>
      <c r="G677" s="749" t="s">
        <v>663</v>
      </c>
      <c r="H677" s="749">
        <v>187814</v>
      </c>
      <c r="I677" s="749">
        <v>87814</v>
      </c>
      <c r="J677" s="749" t="s">
        <v>668</v>
      </c>
      <c r="K677" s="749" t="s">
        <v>669</v>
      </c>
      <c r="L677" s="752">
        <v>535.66</v>
      </c>
      <c r="M677" s="752">
        <v>1</v>
      </c>
      <c r="N677" s="753">
        <v>535.66</v>
      </c>
    </row>
    <row r="678" spans="1:14" ht="14.4" customHeight="1" x14ac:dyDescent="0.3">
      <c r="A678" s="747" t="s">
        <v>577</v>
      </c>
      <c r="B678" s="748" t="s">
        <v>578</v>
      </c>
      <c r="C678" s="749" t="s">
        <v>608</v>
      </c>
      <c r="D678" s="750" t="s">
        <v>609</v>
      </c>
      <c r="E678" s="751">
        <v>50113001</v>
      </c>
      <c r="F678" s="750" t="s">
        <v>662</v>
      </c>
      <c r="G678" s="749" t="s">
        <v>670</v>
      </c>
      <c r="H678" s="749">
        <v>848765</v>
      </c>
      <c r="I678" s="749">
        <v>107938</v>
      </c>
      <c r="J678" s="749" t="s">
        <v>827</v>
      </c>
      <c r="K678" s="749" t="s">
        <v>830</v>
      </c>
      <c r="L678" s="752">
        <v>128.45000000000002</v>
      </c>
      <c r="M678" s="752">
        <v>1</v>
      </c>
      <c r="N678" s="753">
        <v>128.45000000000002</v>
      </c>
    </row>
    <row r="679" spans="1:14" ht="14.4" customHeight="1" x14ac:dyDescent="0.3">
      <c r="A679" s="747" t="s">
        <v>577</v>
      </c>
      <c r="B679" s="748" t="s">
        <v>578</v>
      </c>
      <c r="C679" s="749" t="s">
        <v>608</v>
      </c>
      <c r="D679" s="750" t="s">
        <v>609</v>
      </c>
      <c r="E679" s="751">
        <v>50113001</v>
      </c>
      <c r="F679" s="750" t="s">
        <v>662</v>
      </c>
      <c r="G679" s="749" t="s">
        <v>663</v>
      </c>
      <c r="H679" s="749">
        <v>184090</v>
      </c>
      <c r="I679" s="749">
        <v>84090</v>
      </c>
      <c r="J679" s="749" t="s">
        <v>673</v>
      </c>
      <c r="K679" s="749" t="s">
        <v>674</v>
      </c>
      <c r="L679" s="752">
        <v>67.410624999999996</v>
      </c>
      <c r="M679" s="752">
        <v>16</v>
      </c>
      <c r="N679" s="753">
        <v>1078.57</v>
      </c>
    </row>
    <row r="680" spans="1:14" ht="14.4" customHeight="1" x14ac:dyDescent="0.3">
      <c r="A680" s="747" t="s">
        <v>577</v>
      </c>
      <c r="B680" s="748" t="s">
        <v>578</v>
      </c>
      <c r="C680" s="749" t="s">
        <v>608</v>
      </c>
      <c r="D680" s="750" t="s">
        <v>609</v>
      </c>
      <c r="E680" s="751">
        <v>50113001</v>
      </c>
      <c r="F680" s="750" t="s">
        <v>662</v>
      </c>
      <c r="G680" s="749" t="s">
        <v>663</v>
      </c>
      <c r="H680" s="749">
        <v>168650</v>
      </c>
      <c r="I680" s="749">
        <v>168650</v>
      </c>
      <c r="J680" s="749" t="s">
        <v>847</v>
      </c>
      <c r="K680" s="749" t="s">
        <v>1529</v>
      </c>
      <c r="L680" s="752">
        <v>2687.26</v>
      </c>
      <c r="M680" s="752">
        <v>3</v>
      </c>
      <c r="N680" s="753">
        <v>8061.7800000000007</v>
      </c>
    </row>
    <row r="681" spans="1:14" ht="14.4" customHeight="1" x14ac:dyDescent="0.3">
      <c r="A681" s="747" t="s">
        <v>577</v>
      </c>
      <c r="B681" s="748" t="s">
        <v>578</v>
      </c>
      <c r="C681" s="749" t="s">
        <v>608</v>
      </c>
      <c r="D681" s="750" t="s">
        <v>609</v>
      </c>
      <c r="E681" s="751">
        <v>50113001</v>
      </c>
      <c r="F681" s="750" t="s">
        <v>662</v>
      </c>
      <c r="G681" s="749" t="s">
        <v>663</v>
      </c>
      <c r="H681" s="749">
        <v>101681</v>
      </c>
      <c r="I681" s="749">
        <v>1681</v>
      </c>
      <c r="J681" s="749" t="s">
        <v>1530</v>
      </c>
      <c r="K681" s="749" t="s">
        <v>1367</v>
      </c>
      <c r="L681" s="752">
        <v>674.52</v>
      </c>
      <c r="M681" s="752">
        <v>1</v>
      </c>
      <c r="N681" s="753">
        <v>674.52</v>
      </c>
    </row>
    <row r="682" spans="1:14" ht="14.4" customHeight="1" x14ac:dyDescent="0.3">
      <c r="A682" s="747" t="s">
        <v>577</v>
      </c>
      <c r="B682" s="748" t="s">
        <v>578</v>
      </c>
      <c r="C682" s="749" t="s">
        <v>608</v>
      </c>
      <c r="D682" s="750" t="s">
        <v>609</v>
      </c>
      <c r="E682" s="751">
        <v>50113001</v>
      </c>
      <c r="F682" s="750" t="s">
        <v>662</v>
      </c>
      <c r="G682" s="749" t="s">
        <v>663</v>
      </c>
      <c r="H682" s="749">
        <v>447</v>
      </c>
      <c r="I682" s="749">
        <v>447</v>
      </c>
      <c r="J682" s="749" t="s">
        <v>1470</v>
      </c>
      <c r="K682" s="749" t="s">
        <v>1471</v>
      </c>
      <c r="L682" s="752">
        <v>178.47999999999996</v>
      </c>
      <c r="M682" s="752">
        <v>2</v>
      </c>
      <c r="N682" s="753">
        <v>356.95999999999992</v>
      </c>
    </row>
    <row r="683" spans="1:14" ht="14.4" customHeight="1" x14ac:dyDescent="0.3">
      <c r="A683" s="747" t="s">
        <v>577</v>
      </c>
      <c r="B683" s="748" t="s">
        <v>578</v>
      </c>
      <c r="C683" s="749" t="s">
        <v>608</v>
      </c>
      <c r="D683" s="750" t="s">
        <v>609</v>
      </c>
      <c r="E683" s="751">
        <v>50113001</v>
      </c>
      <c r="F683" s="750" t="s">
        <v>662</v>
      </c>
      <c r="G683" s="749" t="s">
        <v>670</v>
      </c>
      <c r="H683" s="749">
        <v>214036</v>
      </c>
      <c r="I683" s="749">
        <v>214036</v>
      </c>
      <c r="J683" s="749" t="s">
        <v>926</v>
      </c>
      <c r="K683" s="749" t="s">
        <v>927</v>
      </c>
      <c r="L683" s="752">
        <v>40.390000000000008</v>
      </c>
      <c r="M683" s="752">
        <v>1</v>
      </c>
      <c r="N683" s="753">
        <v>40.390000000000008</v>
      </c>
    </row>
    <row r="684" spans="1:14" ht="14.4" customHeight="1" x14ac:dyDescent="0.3">
      <c r="A684" s="747" t="s">
        <v>577</v>
      </c>
      <c r="B684" s="748" t="s">
        <v>578</v>
      </c>
      <c r="C684" s="749" t="s">
        <v>608</v>
      </c>
      <c r="D684" s="750" t="s">
        <v>609</v>
      </c>
      <c r="E684" s="751">
        <v>50113001</v>
      </c>
      <c r="F684" s="750" t="s">
        <v>662</v>
      </c>
      <c r="G684" s="749" t="s">
        <v>663</v>
      </c>
      <c r="H684" s="749">
        <v>198864</v>
      </c>
      <c r="I684" s="749">
        <v>98864</v>
      </c>
      <c r="J684" s="749" t="s">
        <v>675</v>
      </c>
      <c r="K684" s="749" t="s">
        <v>676</v>
      </c>
      <c r="L684" s="752">
        <v>537.86850000000004</v>
      </c>
      <c r="M684" s="752">
        <v>2</v>
      </c>
      <c r="N684" s="753">
        <v>1075.7370000000001</v>
      </c>
    </row>
    <row r="685" spans="1:14" ht="14.4" customHeight="1" x14ac:dyDescent="0.3">
      <c r="A685" s="747" t="s">
        <v>577</v>
      </c>
      <c r="B685" s="748" t="s">
        <v>578</v>
      </c>
      <c r="C685" s="749" t="s">
        <v>608</v>
      </c>
      <c r="D685" s="750" t="s">
        <v>609</v>
      </c>
      <c r="E685" s="751">
        <v>50113001</v>
      </c>
      <c r="F685" s="750" t="s">
        <v>662</v>
      </c>
      <c r="G685" s="749" t="s">
        <v>663</v>
      </c>
      <c r="H685" s="749">
        <v>198872</v>
      </c>
      <c r="I685" s="749">
        <v>98872</v>
      </c>
      <c r="J685" s="749" t="s">
        <v>675</v>
      </c>
      <c r="K685" s="749" t="s">
        <v>930</v>
      </c>
      <c r="L685" s="752">
        <v>312.83999999999997</v>
      </c>
      <c r="M685" s="752">
        <v>2</v>
      </c>
      <c r="N685" s="753">
        <v>625.67999999999995</v>
      </c>
    </row>
    <row r="686" spans="1:14" ht="14.4" customHeight="1" x14ac:dyDescent="0.3">
      <c r="A686" s="747" t="s">
        <v>577</v>
      </c>
      <c r="B686" s="748" t="s">
        <v>578</v>
      </c>
      <c r="C686" s="749" t="s">
        <v>608</v>
      </c>
      <c r="D686" s="750" t="s">
        <v>609</v>
      </c>
      <c r="E686" s="751">
        <v>50113001</v>
      </c>
      <c r="F686" s="750" t="s">
        <v>662</v>
      </c>
      <c r="G686" s="749" t="s">
        <v>663</v>
      </c>
      <c r="H686" s="749">
        <v>102587</v>
      </c>
      <c r="I686" s="749">
        <v>2587</v>
      </c>
      <c r="J686" s="749" t="s">
        <v>946</v>
      </c>
      <c r="K686" s="749" t="s">
        <v>947</v>
      </c>
      <c r="L686" s="752">
        <v>151.02000000000004</v>
      </c>
      <c r="M686" s="752">
        <v>1</v>
      </c>
      <c r="N686" s="753">
        <v>151.02000000000004</v>
      </c>
    </row>
    <row r="687" spans="1:14" ht="14.4" customHeight="1" x14ac:dyDescent="0.3">
      <c r="A687" s="747" t="s">
        <v>577</v>
      </c>
      <c r="B687" s="748" t="s">
        <v>578</v>
      </c>
      <c r="C687" s="749" t="s">
        <v>608</v>
      </c>
      <c r="D687" s="750" t="s">
        <v>609</v>
      </c>
      <c r="E687" s="751">
        <v>50113001</v>
      </c>
      <c r="F687" s="750" t="s">
        <v>662</v>
      </c>
      <c r="G687" s="749" t="s">
        <v>663</v>
      </c>
      <c r="H687" s="749">
        <v>104344</v>
      </c>
      <c r="I687" s="749">
        <v>4344</v>
      </c>
      <c r="J687" s="749" t="s">
        <v>1473</v>
      </c>
      <c r="K687" s="749" t="s">
        <v>1474</v>
      </c>
      <c r="L687" s="752">
        <v>93.87</v>
      </c>
      <c r="M687" s="752">
        <v>1</v>
      </c>
      <c r="N687" s="753">
        <v>93.87</v>
      </c>
    </row>
    <row r="688" spans="1:14" ht="14.4" customHeight="1" x14ac:dyDescent="0.3">
      <c r="A688" s="747" t="s">
        <v>577</v>
      </c>
      <c r="B688" s="748" t="s">
        <v>578</v>
      </c>
      <c r="C688" s="749" t="s">
        <v>608</v>
      </c>
      <c r="D688" s="750" t="s">
        <v>609</v>
      </c>
      <c r="E688" s="751">
        <v>50113001</v>
      </c>
      <c r="F688" s="750" t="s">
        <v>662</v>
      </c>
      <c r="G688" s="749" t="s">
        <v>663</v>
      </c>
      <c r="H688" s="749">
        <v>842703</v>
      </c>
      <c r="I688" s="749">
        <v>0</v>
      </c>
      <c r="J688" s="749" t="s">
        <v>972</v>
      </c>
      <c r="K688" s="749" t="s">
        <v>579</v>
      </c>
      <c r="L688" s="752">
        <v>56.280000000000008</v>
      </c>
      <c r="M688" s="752">
        <v>4</v>
      </c>
      <c r="N688" s="753">
        <v>225.12000000000003</v>
      </c>
    </row>
    <row r="689" spans="1:14" ht="14.4" customHeight="1" x14ac:dyDescent="0.3">
      <c r="A689" s="747" t="s">
        <v>577</v>
      </c>
      <c r="B689" s="748" t="s">
        <v>578</v>
      </c>
      <c r="C689" s="749" t="s">
        <v>608</v>
      </c>
      <c r="D689" s="750" t="s">
        <v>609</v>
      </c>
      <c r="E689" s="751">
        <v>50113001</v>
      </c>
      <c r="F689" s="750" t="s">
        <v>662</v>
      </c>
      <c r="G689" s="749" t="s">
        <v>579</v>
      </c>
      <c r="H689" s="749">
        <v>200352</v>
      </c>
      <c r="I689" s="749">
        <v>200352</v>
      </c>
      <c r="J689" s="749" t="s">
        <v>1475</v>
      </c>
      <c r="K689" s="749" t="s">
        <v>1476</v>
      </c>
      <c r="L689" s="752">
        <v>586.50750000000028</v>
      </c>
      <c r="M689" s="752">
        <v>8</v>
      </c>
      <c r="N689" s="753">
        <v>4692.0600000000022</v>
      </c>
    </row>
    <row r="690" spans="1:14" ht="14.4" customHeight="1" x14ac:dyDescent="0.3">
      <c r="A690" s="747" t="s">
        <v>577</v>
      </c>
      <c r="B690" s="748" t="s">
        <v>578</v>
      </c>
      <c r="C690" s="749" t="s">
        <v>608</v>
      </c>
      <c r="D690" s="750" t="s">
        <v>609</v>
      </c>
      <c r="E690" s="751">
        <v>50113001</v>
      </c>
      <c r="F690" s="750" t="s">
        <v>662</v>
      </c>
      <c r="G690" s="749" t="s">
        <v>663</v>
      </c>
      <c r="H690" s="749">
        <v>51366</v>
      </c>
      <c r="I690" s="749">
        <v>51366</v>
      </c>
      <c r="J690" s="749" t="s">
        <v>1531</v>
      </c>
      <c r="K690" s="749" t="s">
        <v>1532</v>
      </c>
      <c r="L690" s="752">
        <v>171.60000000000002</v>
      </c>
      <c r="M690" s="752">
        <v>3</v>
      </c>
      <c r="N690" s="753">
        <v>514.80000000000007</v>
      </c>
    </row>
    <row r="691" spans="1:14" ht="14.4" customHeight="1" x14ac:dyDescent="0.3">
      <c r="A691" s="747" t="s">
        <v>577</v>
      </c>
      <c r="B691" s="748" t="s">
        <v>578</v>
      </c>
      <c r="C691" s="749" t="s">
        <v>608</v>
      </c>
      <c r="D691" s="750" t="s">
        <v>609</v>
      </c>
      <c r="E691" s="751">
        <v>50113001</v>
      </c>
      <c r="F691" s="750" t="s">
        <v>662</v>
      </c>
      <c r="G691" s="749" t="s">
        <v>663</v>
      </c>
      <c r="H691" s="749">
        <v>51367</v>
      </c>
      <c r="I691" s="749">
        <v>51367</v>
      </c>
      <c r="J691" s="749" t="s">
        <v>1531</v>
      </c>
      <c r="K691" s="749" t="s">
        <v>1533</v>
      </c>
      <c r="L691" s="752">
        <v>92.95</v>
      </c>
      <c r="M691" s="752">
        <v>3</v>
      </c>
      <c r="N691" s="753">
        <v>278.85000000000002</v>
      </c>
    </row>
    <row r="692" spans="1:14" ht="14.4" customHeight="1" x14ac:dyDescent="0.3">
      <c r="A692" s="747" t="s">
        <v>577</v>
      </c>
      <c r="B692" s="748" t="s">
        <v>578</v>
      </c>
      <c r="C692" s="749" t="s">
        <v>608</v>
      </c>
      <c r="D692" s="750" t="s">
        <v>609</v>
      </c>
      <c r="E692" s="751">
        <v>50113001</v>
      </c>
      <c r="F692" s="750" t="s">
        <v>662</v>
      </c>
      <c r="G692" s="749" t="s">
        <v>663</v>
      </c>
      <c r="H692" s="749">
        <v>193724</v>
      </c>
      <c r="I692" s="749">
        <v>93724</v>
      </c>
      <c r="J692" s="749" t="s">
        <v>983</v>
      </c>
      <c r="K692" s="749" t="s">
        <v>984</v>
      </c>
      <c r="L692" s="752">
        <v>68.319999999999993</v>
      </c>
      <c r="M692" s="752">
        <v>3</v>
      </c>
      <c r="N692" s="753">
        <v>204.95999999999998</v>
      </c>
    </row>
    <row r="693" spans="1:14" ht="14.4" customHeight="1" x14ac:dyDescent="0.3">
      <c r="A693" s="747" t="s">
        <v>577</v>
      </c>
      <c r="B693" s="748" t="s">
        <v>578</v>
      </c>
      <c r="C693" s="749" t="s">
        <v>608</v>
      </c>
      <c r="D693" s="750" t="s">
        <v>609</v>
      </c>
      <c r="E693" s="751">
        <v>50113001</v>
      </c>
      <c r="F693" s="750" t="s">
        <v>662</v>
      </c>
      <c r="G693" s="749" t="s">
        <v>663</v>
      </c>
      <c r="H693" s="749">
        <v>193723</v>
      </c>
      <c r="I693" s="749">
        <v>93723</v>
      </c>
      <c r="J693" s="749" t="s">
        <v>985</v>
      </c>
      <c r="K693" s="749" t="s">
        <v>986</v>
      </c>
      <c r="L693" s="752">
        <v>40.27000000000001</v>
      </c>
      <c r="M693" s="752">
        <v>4</v>
      </c>
      <c r="N693" s="753">
        <v>161.08000000000004</v>
      </c>
    </row>
    <row r="694" spans="1:14" ht="14.4" customHeight="1" x14ac:dyDescent="0.3">
      <c r="A694" s="747" t="s">
        <v>577</v>
      </c>
      <c r="B694" s="748" t="s">
        <v>578</v>
      </c>
      <c r="C694" s="749" t="s">
        <v>608</v>
      </c>
      <c r="D694" s="750" t="s">
        <v>609</v>
      </c>
      <c r="E694" s="751">
        <v>50113001</v>
      </c>
      <c r="F694" s="750" t="s">
        <v>662</v>
      </c>
      <c r="G694" s="749" t="s">
        <v>663</v>
      </c>
      <c r="H694" s="749">
        <v>134821</v>
      </c>
      <c r="I694" s="749">
        <v>134821</v>
      </c>
      <c r="J694" s="749" t="s">
        <v>1479</v>
      </c>
      <c r="K694" s="749" t="s">
        <v>1480</v>
      </c>
      <c r="L694" s="752">
        <v>264.99</v>
      </c>
      <c r="M694" s="752">
        <v>1</v>
      </c>
      <c r="N694" s="753">
        <v>264.99</v>
      </c>
    </row>
    <row r="695" spans="1:14" ht="14.4" customHeight="1" x14ac:dyDescent="0.3">
      <c r="A695" s="747" t="s">
        <v>577</v>
      </c>
      <c r="B695" s="748" t="s">
        <v>578</v>
      </c>
      <c r="C695" s="749" t="s">
        <v>608</v>
      </c>
      <c r="D695" s="750" t="s">
        <v>609</v>
      </c>
      <c r="E695" s="751">
        <v>50113001</v>
      </c>
      <c r="F695" s="750" t="s">
        <v>662</v>
      </c>
      <c r="G695" s="749" t="s">
        <v>670</v>
      </c>
      <c r="H695" s="749">
        <v>197125</v>
      </c>
      <c r="I695" s="749">
        <v>197125</v>
      </c>
      <c r="J695" s="749" t="s">
        <v>1035</v>
      </c>
      <c r="K695" s="749" t="s">
        <v>1036</v>
      </c>
      <c r="L695" s="752">
        <v>110</v>
      </c>
      <c r="M695" s="752">
        <v>40</v>
      </c>
      <c r="N695" s="753">
        <v>4400</v>
      </c>
    </row>
    <row r="696" spans="1:14" ht="14.4" customHeight="1" x14ac:dyDescent="0.3">
      <c r="A696" s="747" t="s">
        <v>577</v>
      </c>
      <c r="B696" s="748" t="s">
        <v>578</v>
      </c>
      <c r="C696" s="749" t="s">
        <v>608</v>
      </c>
      <c r="D696" s="750" t="s">
        <v>609</v>
      </c>
      <c r="E696" s="751">
        <v>50113001</v>
      </c>
      <c r="F696" s="750" t="s">
        <v>662</v>
      </c>
      <c r="G696" s="749" t="s">
        <v>663</v>
      </c>
      <c r="H696" s="749">
        <v>67558</v>
      </c>
      <c r="I696" s="749">
        <v>67558</v>
      </c>
      <c r="J696" s="749" t="s">
        <v>680</v>
      </c>
      <c r="K696" s="749" t="s">
        <v>681</v>
      </c>
      <c r="L696" s="752">
        <v>27.334000000000003</v>
      </c>
      <c r="M696" s="752">
        <v>5</v>
      </c>
      <c r="N696" s="753">
        <v>136.67000000000002</v>
      </c>
    </row>
    <row r="697" spans="1:14" ht="14.4" customHeight="1" x14ac:dyDescent="0.3">
      <c r="A697" s="747" t="s">
        <v>577</v>
      </c>
      <c r="B697" s="748" t="s">
        <v>578</v>
      </c>
      <c r="C697" s="749" t="s">
        <v>608</v>
      </c>
      <c r="D697" s="750" t="s">
        <v>609</v>
      </c>
      <c r="E697" s="751">
        <v>50113001</v>
      </c>
      <c r="F697" s="750" t="s">
        <v>662</v>
      </c>
      <c r="G697" s="749" t="s">
        <v>663</v>
      </c>
      <c r="H697" s="749">
        <v>100498</v>
      </c>
      <c r="I697" s="749">
        <v>498</v>
      </c>
      <c r="J697" s="749" t="s">
        <v>682</v>
      </c>
      <c r="K697" s="749" t="s">
        <v>683</v>
      </c>
      <c r="L697" s="752">
        <v>109.59000000000003</v>
      </c>
      <c r="M697" s="752">
        <v>1</v>
      </c>
      <c r="N697" s="753">
        <v>109.59000000000003</v>
      </c>
    </row>
    <row r="698" spans="1:14" ht="14.4" customHeight="1" x14ac:dyDescent="0.3">
      <c r="A698" s="747" t="s">
        <v>577</v>
      </c>
      <c r="B698" s="748" t="s">
        <v>578</v>
      </c>
      <c r="C698" s="749" t="s">
        <v>608</v>
      </c>
      <c r="D698" s="750" t="s">
        <v>609</v>
      </c>
      <c r="E698" s="751">
        <v>50113001</v>
      </c>
      <c r="F698" s="750" t="s">
        <v>662</v>
      </c>
      <c r="G698" s="749" t="s">
        <v>663</v>
      </c>
      <c r="H698" s="749">
        <v>100502</v>
      </c>
      <c r="I698" s="749">
        <v>502</v>
      </c>
      <c r="J698" s="749" t="s">
        <v>684</v>
      </c>
      <c r="K698" s="749" t="s">
        <v>685</v>
      </c>
      <c r="L698" s="752">
        <v>238.66</v>
      </c>
      <c r="M698" s="752">
        <v>5</v>
      </c>
      <c r="N698" s="753">
        <v>1193.3</v>
      </c>
    </row>
    <row r="699" spans="1:14" ht="14.4" customHeight="1" x14ac:dyDescent="0.3">
      <c r="A699" s="747" t="s">
        <v>577</v>
      </c>
      <c r="B699" s="748" t="s">
        <v>578</v>
      </c>
      <c r="C699" s="749" t="s">
        <v>608</v>
      </c>
      <c r="D699" s="750" t="s">
        <v>609</v>
      </c>
      <c r="E699" s="751">
        <v>50113001</v>
      </c>
      <c r="F699" s="750" t="s">
        <v>662</v>
      </c>
      <c r="G699" s="749" t="s">
        <v>663</v>
      </c>
      <c r="H699" s="749">
        <v>118656</v>
      </c>
      <c r="I699" s="749">
        <v>118656</v>
      </c>
      <c r="J699" s="749" t="s">
        <v>1078</v>
      </c>
      <c r="K699" s="749" t="s">
        <v>1079</v>
      </c>
      <c r="L699" s="752">
        <v>663.35000000000014</v>
      </c>
      <c r="M699" s="752">
        <v>14</v>
      </c>
      <c r="N699" s="753">
        <v>9286.9000000000015</v>
      </c>
    </row>
    <row r="700" spans="1:14" ht="14.4" customHeight="1" x14ac:dyDescent="0.3">
      <c r="A700" s="747" t="s">
        <v>577</v>
      </c>
      <c r="B700" s="748" t="s">
        <v>578</v>
      </c>
      <c r="C700" s="749" t="s">
        <v>608</v>
      </c>
      <c r="D700" s="750" t="s">
        <v>609</v>
      </c>
      <c r="E700" s="751">
        <v>50113001</v>
      </c>
      <c r="F700" s="750" t="s">
        <v>662</v>
      </c>
      <c r="G700" s="749" t="s">
        <v>663</v>
      </c>
      <c r="H700" s="749">
        <v>194763</v>
      </c>
      <c r="I700" s="749">
        <v>94763</v>
      </c>
      <c r="J700" s="749" t="s">
        <v>1491</v>
      </c>
      <c r="K700" s="749" t="s">
        <v>1492</v>
      </c>
      <c r="L700" s="752">
        <v>83.800000000000011</v>
      </c>
      <c r="M700" s="752">
        <v>4</v>
      </c>
      <c r="N700" s="753">
        <v>335.20000000000005</v>
      </c>
    </row>
    <row r="701" spans="1:14" ht="14.4" customHeight="1" x14ac:dyDescent="0.3">
      <c r="A701" s="747" t="s">
        <v>577</v>
      </c>
      <c r="B701" s="748" t="s">
        <v>578</v>
      </c>
      <c r="C701" s="749" t="s">
        <v>608</v>
      </c>
      <c r="D701" s="750" t="s">
        <v>609</v>
      </c>
      <c r="E701" s="751">
        <v>50113001</v>
      </c>
      <c r="F701" s="750" t="s">
        <v>662</v>
      </c>
      <c r="G701" s="749" t="s">
        <v>663</v>
      </c>
      <c r="H701" s="749">
        <v>119686</v>
      </c>
      <c r="I701" s="749">
        <v>119686</v>
      </c>
      <c r="J701" s="749" t="s">
        <v>1534</v>
      </c>
      <c r="K701" s="749" t="s">
        <v>1535</v>
      </c>
      <c r="L701" s="752">
        <v>56.431428571428569</v>
      </c>
      <c r="M701" s="752">
        <v>7</v>
      </c>
      <c r="N701" s="753">
        <v>395.02</v>
      </c>
    </row>
    <row r="702" spans="1:14" ht="14.4" customHeight="1" x14ac:dyDescent="0.3">
      <c r="A702" s="747" t="s">
        <v>577</v>
      </c>
      <c r="B702" s="748" t="s">
        <v>578</v>
      </c>
      <c r="C702" s="749" t="s">
        <v>608</v>
      </c>
      <c r="D702" s="750" t="s">
        <v>609</v>
      </c>
      <c r="E702" s="751">
        <v>50113001</v>
      </c>
      <c r="F702" s="750" t="s">
        <v>662</v>
      </c>
      <c r="G702" s="749" t="s">
        <v>663</v>
      </c>
      <c r="H702" s="749">
        <v>109414</v>
      </c>
      <c r="I702" s="749">
        <v>119687</v>
      </c>
      <c r="J702" s="749" t="s">
        <v>1493</v>
      </c>
      <c r="K702" s="749" t="s">
        <v>1494</v>
      </c>
      <c r="L702" s="752">
        <v>62.713333333333331</v>
      </c>
      <c r="M702" s="752">
        <v>9</v>
      </c>
      <c r="N702" s="753">
        <v>564.41999999999996</v>
      </c>
    </row>
    <row r="703" spans="1:14" ht="14.4" customHeight="1" x14ac:dyDescent="0.3">
      <c r="A703" s="747" t="s">
        <v>577</v>
      </c>
      <c r="B703" s="748" t="s">
        <v>578</v>
      </c>
      <c r="C703" s="749" t="s">
        <v>608</v>
      </c>
      <c r="D703" s="750" t="s">
        <v>609</v>
      </c>
      <c r="E703" s="751">
        <v>50113001</v>
      </c>
      <c r="F703" s="750" t="s">
        <v>662</v>
      </c>
      <c r="G703" s="749" t="s">
        <v>663</v>
      </c>
      <c r="H703" s="749">
        <v>849252</v>
      </c>
      <c r="I703" s="749">
        <v>141762</v>
      </c>
      <c r="J703" s="749" t="s">
        <v>1536</v>
      </c>
      <c r="K703" s="749" t="s">
        <v>1537</v>
      </c>
      <c r="L703" s="752">
        <v>83.68</v>
      </c>
      <c r="M703" s="752">
        <v>2</v>
      </c>
      <c r="N703" s="753">
        <v>167.36</v>
      </c>
    </row>
    <row r="704" spans="1:14" ht="14.4" customHeight="1" x14ac:dyDescent="0.3">
      <c r="A704" s="747" t="s">
        <v>577</v>
      </c>
      <c r="B704" s="748" t="s">
        <v>578</v>
      </c>
      <c r="C704" s="749" t="s">
        <v>608</v>
      </c>
      <c r="D704" s="750" t="s">
        <v>609</v>
      </c>
      <c r="E704" s="751">
        <v>50113001</v>
      </c>
      <c r="F704" s="750" t="s">
        <v>662</v>
      </c>
      <c r="G704" s="749" t="s">
        <v>663</v>
      </c>
      <c r="H704" s="749">
        <v>849253</v>
      </c>
      <c r="I704" s="749">
        <v>141763</v>
      </c>
      <c r="J704" s="749" t="s">
        <v>1538</v>
      </c>
      <c r="K704" s="749" t="s">
        <v>1539</v>
      </c>
      <c r="L704" s="752">
        <v>81.375</v>
      </c>
      <c r="M704" s="752">
        <v>2</v>
      </c>
      <c r="N704" s="753">
        <v>162.75</v>
      </c>
    </row>
    <row r="705" spans="1:14" ht="14.4" customHeight="1" x14ac:dyDescent="0.3">
      <c r="A705" s="747" t="s">
        <v>577</v>
      </c>
      <c r="B705" s="748" t="s">
        <v>578</v>
      </c>
      <c r="C705" s="749" t="s">
        <v>608</v>
      </c>
      <c r="D705" s="750" t="s">
        <v>609</v>
      </c>
      <c r="E705" s="751">
        <v>50113001</v>
      </c>
      <c r="F705" s="750" t="s">
        <v>662</v>
      </c>
      <c r="G705" s="749" t="s">
        <v>670</v>
      </c>
      <c r="H705" s="749">
        <v>107981</v>
      </c>
      <c r="I705" s="749">
        <v>7981</v>
      </c>
      <c r="J705" s="749" t="s">
        <v>688</v>
      </c>
      <c r="K705" s="749" t="s">
        <v>689</v>
      </c>
      <c r="L705" s="752">
        <v>50.64</v>
      </c>
      <c r="M705" s="752">
        <v>21</v>
      </c>
      <c r="N705" s="753">
        <v>1063.44</v>
      </c>
    </row>
    <row r="706" spans="1:14" ht="14.4" customHeight="1" x14ac:dyDescent="0.3">
      <c r="A706" s="747" t="s">
        <v>577</v>
      </c>
      <c r="B706" s="748" t="s">
        <v>578</v>
      </c>
      <c r="C706" s="749" t="s">
        <v>608</v>
      </c>
      <c r="D706" s="750" t="s">
        <v>609</v>
      </c>
      <c r="E706" s="751">
        <v>50113001</v>
      </c>
      <c r="F706" s="750" t="s">
        <v>662</v>
      </c>
      <c r="G706" s="749" t="s">
        <v>663</v>
      </c>
      <c r="H706" s="749">
        <v>151561</v>
      </c>
      <c r="I706" s="749">
        <v>51561</v>
      </c>
      <c r="J706" s="749" t="s">
        <v>1540</v>
      </c>
      <c r="K706" s="749" t="s">
        <v>1541</v>
      </c>
      <c r="L706" s="752">
        <v>60.580000000000013</v>
      </c>
      <c r="M706" s="752">
        <v>2</v>
      </c>
      <c r="N706" s="753">
        <v>121.16000000000003</v>
      </c>
    </row>
    <row r="707" spans="1:14" ht="14.4" customHeight="1" x14ac:dyDescent="0.3">
      <c r="A707" s="747" t="s">
        <v>577</v>
      </c>
      <c r="B707" s="748" t="s">
        <v>578</v>
      </c>
      <c r="C707" s="749" t="s">
        <v>608</v>
      </c>
      <c r="D707" s="750" t="s">
        <v>609</v>
      </c>
      <c r="E707" s="751">
        <v>50113001</v>
      </c>
      <c r="F707" s="750" t="s">
        <v>662</v>
      </c>
      <c r="G707" s="749" t="s">
        <v>670</v>
      </c>
      <c r="H707" s="749">
        <v>187607</v>
      </c>
      <c r="I707" s="749">
        <v>187607</v>
      </c>
      <c r="J707" s="749" t="s">
        <v>1497</v>
      </c>
      <c r="K707" s="749" t="s">
        <v>1498</v>
      </c>
      <c r="L707" s="752">
        <v>273.89999999999998</v>
      </c>
      <c r="M707" s="752">
        <v>2</v>
      </c>
      <c r="N707" s="753">
        <v>547.79999999999995</v>
      </c>
    </row>
    <row r="708" spans="1:14" ht="14.4" customHeight="1" x14ac:dyDescent="0.3">
      <c r="A708" s="747" t="s">
        <v>577</v>
      </c>
      <c r="B708" s="748" t="s">
        <v>578</v>
      </c>
      <c r="C708" s="749" t="s">
        <v>608</v>
      </c>
      <c r="D708" s="750" t="s">
        <v>609</v>
      </c>
      <c r="E708" s="751">
        <v>50113001</v>
      </c>
      <c r="F708" s="750" t="s">
        <v>662</v>
      </c>
      <c r="G708" s="749" t="s">
        <v>663</v>
      </c>
      <c r="H708" s="749">
        <v>100874</v>
      </c>
      <c r="I708" s="749">
        <v>874</v>
      </c>
      <c r="J708" s="749" t="s">
        <v>1499</v>
      </c>
      <c r="K708" s="749" t="s">
        <v>1113</v>
      </c>
      <c r="L708" s="752">
        <v>50.376666666666658</v>
      </c>
      <c r="M708" s="752">
        <v>12</v>
      </c>
      <c r="N708" s="753">
        <v>604.51999999999987</v>
      </c>
    </row>
    <row r="709" spans="1:14" ht="14.4" customHeight="1" x14ac:dyDescent="0.3">
      <c r="A709" s="747" t="s">
        <v>577</v>
      </c>
      <c r="B709" s="748" t="s">
        <v>578</v>
      </c>
      <c r="C709" s="749" t="s">
        <v>608</v>
      </c>
      <c r="D709" s="750" t="s">
        <v>609</v>
      </c>
      <c r="E709" s="751">
        <v>50113001</v>
      </c>
      <c r="F709" s="750" t="s">
        <v>662</v>
      </c>
      <c r="G709" s="749" t="s">
        <v>670</v>
      </c>
      <c r="H709" s="749">
        <v>157871</v>
      </c>
      <c r="I709" s="749">
        <v>157871</v>
      </c>
      <c r="J709" s="749" t="s">
        <v>1500</v>
      </c>
      <c r="K709" s="749" t="s">
        <v>1501</v>
      </c>
      <c r="L709" s="752">
        <v>165</v>
      </c>
      <c r="M709" s="752">
        <v>2</v>
      </c>
      <c r="N709" s="753">
        <v>330</v>
      </c>
    </row>
    <row r="710" spans="1:14" ht="14.4" customHeight="1" x14ac:dyDescent="0.3">
      <c r="A710" s="747" t="s">
        <v>577</v>
      </c>
      <c r="B710" s="748" t="s">
        <v>578</v>
      </c>
      <c r="C710" s="749" t="s">
        <v>608</v>
      </c>
      <c r="D710" s="750" t="s">
        <v>609</v>
      </c>
      <c r="E710" s="751">
        <v>50113001</v>
      </c>
      <c r="F710" s="750" t="s">
        <v>662</v>
      </c>
      <c r="G710" s="749" t="s">
        <v>670</v>
      </c>
      <c r="H710" s="749">
        <v>850729</v>
      </c>
      <c r="I710" s="749">
        <v>157875</v>
      </c>
      <c r="J710" s="749" t="s">
        <v>1122</v>
      </c>
      <c r="K710" s="749" t="s">
        <v>1123</v>
      </c>
      <c r="L710" s="752">
        <v>225.5</v>
      </c>
      <c r="M710" s="752">
        <v>3</v>
      </c>
      <c r="N710" s="753">
        <v>676.5</v>
      </c>
    </row>
    <row r="711" spans="1:14" ht="14.4" customHeight="1" x14ac:dyDescent="0.3">
      <c r="A711" s="747" t="s">
        <v>577</v>
      </c>
      <c r="B711" s="748" t="s">
        <v>578</v>
      </c>
      <c r="C711" s="749" t="s">
        <v>608</v>
      </c>
      <c r="D711" s="750" t="s">
        <v>609</v>
      </c>
      <c r="E711" s="751">
        <v>50113001</v>
      </c>
      <c r="F711" s="750" t="s">
        <v>662</v>
      </c>
      <c r="G711" s="749" t="s">
        <v>663</v>
      </c>
      <c r="H711" s="749">
        <v>191249</v>
      </c>
      <c r="I711" s="749">
        <v>91249</v>
      </c>
      <c r="J711" s="749" t="s">
        <v>1542</v>
      </c>
      <c r="K711" s="749" t="s">
        <v>1543</v>
      </c>
      <c r="L711" s="752">
        <v>18.540000000000003</v>
      </c>
      <c r="M711" s="752">
        <v>2</v>
      </c>
      <c r="N711" s="753">
        <v>37.080000000000005</v>
      </c>
    </row>
    <row r="712" spans="1:14" ht="14.4" customHeight="1" x14ac:dyDescent="0.3">
      <c r="A712" s="747" t="s">
        <v>577</v>
      </c>
      <c r="B712" s="748" t="s">
        <v>578</v>
      </c>
      <c r="C712" s="749" t="s">
        <v>608</v>
      </c>
      <c r="D712" s="750" t="s">
        <v>609</v>
      </c>
      <c r="E712" s="751">
        <v>50113001</v>
      </c>
      <c r="F712" s="750" t="s">
        <v>662</v>
      </c>
      <c r="G712" s="749" t="s">
        <v>663</v>
      </c>
      <c r="H712" s="749">
        <v>111671</v>
      </c>
      <c r="I712" s="749">
        <v>11671</v>
      </c>
      <c r="J712" s="749" t="s">
        <v>1139</v>
      </c>
      <c r="K712" s="749" t="s">
        <v>932</v>
      </c>
      <c r="L712" s="752">
        <v>209</v>
      </c>
      <c r="M712" s="752">
        <v>1</v>
      </c>
      <c r="N712" s="753">
        <v>209</v>
      </c>
    </row>
    <row r="713" spans="1:14" ht="14.4" customHeight="1" x14ac:dyDescent="0.3">
      <c r="A713" s="747" t="s">
        <v>577</v>
      </c>
      <c r="B713" s="748" t="s">
        <v>578</v>
      </c>
      <c r="C713" s="749" t="s">
        <v>608</v>
      </c>
      <c r="D713" s="750" t="s">
        <v>609</v>
      </c>
      <c r="E713" s="751">
        <v>50113001</v>
      </c>
      <c r="F713" s="750" t="s">
        <v>662</v>
      </c>
      <c r="G713" s="749" t="s">
        <v>663</v>
      </c>
      <c r="H713" s="749">
        <v>501383</v>
      </c>
      <c r="I713" s="749">
        <v>11693</v>
      </c>
      <c r="J713" s="749" t="s">
        <v>1544</v>
      </c>
      <c r="K713" s="749" t="s">
        <v>1545</v>
      </c>
      <c r="L713" s="752">
        <v>447.7</v>
      </c>
      <c r="M713" s="752">
        <v>1</v>
      </c>
      <c r="N713" s="753">
        <v>447.7</v>
      </c>
    </row>
    <row r="714" spans="1:14" ht="14.4" customHeight="1" x14ac:dyDescent="0.3">
      <c r="A714" s="747" t="s">
        <v>577</v>
      </c>
      <c r="B714" s="748" t="s">
        <v>578</v>
      </c>
      <c r="C714" s="749" t="s">
        <v>608</v>
      </c>
      <c r="D714" s="750" t="s">
        <v>609</v>
      </c>
      <c r="E714" s="751">
        <v>50113001</v>
      </c>
      <c r="F714" s="750" t="s">
        <v>662</v>
      </c>
      <c r="G714" s="749" t="s">
        <v>579</v>
      </c>
      <c r="H714" s="749">
        <v>118167</v>
      </c>
      <c r="I714" s="749">
        <v>18167</v>
      </c>
      <c r="J714" s="749" t="s">
        <v>1144</v>
      </c>
      <c r="K714" s="749" t="s">
        <v>1145</v>
      </c>
      <c r="L714" s="752">
        <v>231.78</v>
      </c>
      <c r="M714" s="752">
        <v>6</v>
      </c>
      <c r="N714" s="753">
        <v>1390.68</v>
      </c>
    </row>
    <row r="715" spans="1:14" ht="14.4" customHeight="1" x14ac:dyDescent="0.3">
      <c r="A715" s="747" t="s">
        <v>577</v>
      </c>
      <c r="B715" s="748" t="s">
        <v>578</v>
      </c>
      <c r="C715" s="749" t="s">
        <v>608</v>
      </c>
      <c r="D715" s="750" t="s">
        <v>609</v>
      </c>
      <c r="E715" s="751">
        <v>50113001</v>
      </c>
      <c r="F715" s="750" t="s">
        <v>662</v>
      </c>
      <c r="G715" s="749" t="s">
        <v>579</v>
      </c>
      <c r="H715" s="749">
        <v>118172</v>
      </c>
      <c r="I715" s="749">
        <v>18172</v>
      </c>
      <c r="J715" s="749" t="s">
        <v>1144</v>
      </c>
      <c r="K715" s="749" t="s">
        <v>1146</v>
      </c>
      <c r="L715" s="752">
        <v>817.71714285714279</v>
      </c>
      <c r="M715" s="752">
        <v>7</v>
      </c>
      <c r="N715" s="753">
        <v>5724.0199999999995</v>
      </c>
    </row>
    <row r="716" spans="1:14" ht="14.4" customHeight="1" x14ac:dyDescent="0.3">
      <c r="A716" s="747" t="s">
        <v>577</v>
      </c>
      <c r="B716" s="748" t="s">
        <v>578</v>
      </c>
      <c r="C716" s="749" t="s">
        <v>608</v>
      </c>
      <c r="D716" s="750" t="s">
        <v>609</v>
      </c>
      <c r="E716" s="751">
        <v>50113001</v>
      </c>
      <c r="F716" s="750" t="s">
        <v>662</v>
      </c>
      <c r="G716" s="749" t="s">
        <v>579</v>
      </c>
      <c r="H716" s="749">
        <v>118175</v>
      </c>
      <c r="I716" s="749">
        <v>18175</v>
      </c>
      <c r="J716" s="749" t="s">
        <v>1144</v>
      </c>
      <c r="K716" s="749" t="s">
        <v>1147</v>
      </c>
      <c r="L716" s="752">
        <v>851.40000000000009</v>
      </c>
      <c r="M716" s="752">
        <v>9</v>
      </c>
      <c r="N716" s="753">
        <v>7662.6000000000013</v>
      </c>
    </row>
    <row r="717" spans="1:14" ht="14.4" customHeight="1" x14ac:dyDescent="0.3">
      <c r="A717" s="747" t="s">
        <v>577</v>
      </c>
      <c r="B717" s="748" t="s">
        <v>578</v>
      </c>
      <c r="C717" s="749" t="s">
        <v>608</v>
      </c>
      <c r="D717" s="750" t="s">
        <v>609</v>
      </c>
      <c r="E717" s="751">
        <v>50113001</v>
      </c>
      <c r="F717" s="750" t="s">
        <v>662</v>
      </c>
      <c r="G717" s="749" t="s">
        <v>663</v>
      </c>
      <c r="H717" s="749">
        <v>849310</v>
      </c>
      <c r="I717" s="749">
        <v>126689</v>
      </c>
      <c r="J717" s="749" t="s">
        <v>1148</v>
      </c>
      <c r="K717" s="749" t="s">
        <v>1149</v>
      </c>
      <c r="L717" s="752">
        <v>218.9</v>
      </c>
      <c r="M717" s="752">
        <v>11</v>
      </c>
      <c r="N717" s="753">
        <v>2407.9</v>
      </c>
    </row>
    <row r="718" spans="1:14" ht="14.4" customHeight="1" x14ac:dyDescent="0.3">
      <c r="A718" s="747" t="s">
        <v>577</v>
      </c>
      <c r="B718" s="748" t="s">
        <v>578</v>
      </c>
      <c r="C718" s="749" t="s">
        <v>608</v>
      </c>
      <c r="D718" s="750" t="s">
        <v>609</v>
      </c>
      <c r="E718" s="751">
        <v>50113001</v>
      </c>
      <c r="F718" s="750" t="s">
        <v>662</v>
      </c>
      <c r="G718" s="749" t="s">
        <v>579</v>
      </c>
      <c r="H718" s="749">
        <v>846094</v>
      </c>
      <c r="I718" s="749">
        <v>129023</v>
      </c>
      <c r="J718" s="749" t="s">
        <v>1546</v>
      </c>
      <c r="K718" s="749" t="s">
        <v>1547</v>
      </c>
      <c r="L718" s="752">
        <v>195.36</v>
      </c>
      <c r="M718" s="752">
        <v>4</v>
      </c>
      <c r="N718" s="753">
        <v>781.44</v>
      </c>
    </row>
    <row r="719" spans="1:14" ht="14.4" customHeight="1" x14ac:dyDescent="0.3">
      <c r="A719" s="747" t="s">
        <v>577</v>
      </c>
      <c r="B719" s="748" t="s">
        <v>578</v>
      </c>
      <c r="C719" s="749" t="s">
        <v>608</v>
      </c>
      <c r="D719" s="750" t="s">
        <v>609</v>
      </c>
      <c r="E719" s="751">
        <v>50113001</v>
      </c>
      <c r="F719" s="750" t="s">
        <v>662</v>
      </c>
      <c r="G719" s="749" t="s">
        <v>663</v>
      </c>
      <c r="H719" s="749">
        <v>118305</v>
      </c>
      <c r="I719" s="749">
        <v>18305</v>
      </c>
      <c r="J719" s="749" t="s">
        <v>1167</v>
      </c>
      <c r="K719" s="749" t="s">
        <v>1168</v>
      </c>
      <c r="L719" s="752">
        <v>242</v>
      </c>
      <c r="M719" s="752">
        <v>1</v>
      </c>
      <c r="N719" s="753">
        <v>242</v>
      </c>
    </row>
    <row r="720" spans="1:14" ht="14.4" customHeight="1" x14ac:dyDescent="0.3">
      <c r="A720" s="747" t="s">
        <v>577</v>
      </c>
      <c r="B720" s="748" t="s">
        <v>578</v>
      </c>
      <c r="C720" s="749" t="s">
        <v>608</v>
      </c>
      <c r="D720" s="750" t="s">
        <v>609</v>
      </c>
      <c r="E720" s="751">
        <v>50113001</v>
      </c>
      <c r="F720" s="750" t="s">
        <v>662</v>
      </c>
      <c r="G720" s="749" t="s">
        <v>663</v>
      </c>
      <c r="H720" s="749">
        <v>13440</v>
      </c>
      <c r="I720" s="749">
        <v>13440</v>
      </c>
      <c r="J720" s="749" t="s">
        <v>1169</v>
      </c>
      <c r="K720" s="749" t="s">
        <v>931</v>
      </c>
      <c r="L720" s="752">
        <v>396.0000116798347</v>
      </c>
      <c r="M720" s="752">
        <v>8</v>
      </c>
      <c r="N720" s="753">
        <v>3168.0000934386776</v>
      </c>
    </row>
    <row r="721" spans="1:14" ht="14.4" customHeight="1" x14ac:dyDescent="0.3">
      <c r="A721" s="747" t="s">
        <v>577</v>
      </c>
      <c r="B721" s="748" t="s">
        <v>578</v>
      </c>
      <c r="C721" s="749" t="s">
        <v>608</v>
      </c>
      <c r="D721" s="750" t="s">
        <v>609</v>
      </c>
      <c r="E721" s="751">
        <v>50113001</v>
      </c>
      <c r="F721" s="750" t="s">
        <v>662</v>
      </c>
      <c r="G721" s="749" t="s">
        <v>663</v>
      </c>
      <c r="H721" s="749">
        <v>113441</v>
      </c>
      <c r="I721" s="749">
        <v>13441</v>
      </c>
      <c r="J721" s="749" t="s">
        <v>1169</v>
      </c>
      <c r="K721" s="749" t="s">
        <v>932</v>
      </c>
      <c r="L721" s="752">
        <v>246.5</v>
      </c>
      <c r="M721" s="752">
        <v>14</v>
      </c>
      <c r="N721" s="753">
        <v>3451</v>
      </c>
    </row>
    <row r="722" spans="1:14" ht="14.4" customHeight="1" x14ac:dyDescent="0.3">
      <c r="A722" s="747" t="s">
        <v>577</v>
      </c>
      <c r="B722" s="748" t="s">
        <v>578</v>
      </c>
      <c r="C722" s="749" t="s">
        <v>608</v>
      </c>
      <c r="D722" s="750" t="s">
        <v>609</v>
      </c>
      <c r="E722" s="751">
        <v>50113001</v>
      </c>
      <c r="F722" s="750" t="s">
        <v>662</v>
      </c>
      <c r="G722" s="749" t="s">
        <v>663</v>
      </c>
      <c r="H722" s="749">
        <v>208646</v>
      </c>
      <c r="I722" s="749">
        <v>208646</v>
      </c>
      <c r="J722" s="749" t="s">
        <v>1512</v>
      </c>
      <c r="K722" s="749" t="s">
        <v>1513</v>
      </c>
      <c r="L722" s="752">
        <v>63.38</v>
      </c>
      <c r="M722" s="752">
        <v>2</v>
      </c>
      <c r="N722" s="753">
        <v>126.76</v>
      </c>
    </row>
    <row r="723" spans="1:14" ht="14.4" customHeight="1" x14ac:dyDescent="0.3">
      <c r="A723" s="747" t="s">
        <v>577</v>
      </c>
      <c r="B723" s="748" t="s">
        <v>578</v>
      </c>
      <c r="C723" s="749" t="s">
        <v>608</v>
      </c>
      <c r="D723" s="750" t="s">
        <v>609</v>
      </c>
      <c r="E723" s="751">
        <v>50113001</v>
      </c>
      <c r="F723" s="750" t="s">
        <v>662</v>
      </c>
      <c r="G723" s="749" t="s">
        <v>663</v>
      </c>
      <c r="H723" s="749">
        <v>160319</v>
      </c>
      <c r="I723" s="749">
        <v>160319</v>
      </c>
      <c r="J723" s="749" t="s">
        <v>1514</v>
      </c>
      <c r="K723" s="749" t="s">
        <v>1515</v>
      </c>
      <c r="L723" s="752">
        <v>2032.8</v>
      </c>
      <c r="M723" s="752">
        <v>2</v>
      </c>
      <c r="N723" s="753">
        <v>4065.6</v>
      </c>
    </row>
    <row r="724" spans="1:14" ht="14.4" customHeight="1" x14ac:dyDescent="0.3">
      <c r="A724" s="747" t="s">
        <v>577</v>
      </c>
      <c r="B724" s="748" t="s">
        <v>578</v>
      </c>
      <c r="C724" s="749" t="s">
        <v>608</v>
      </c>
      <c r="D724" s="750" t="s">
        <v>609</v>
      </c>
      <c r="E724" s="751">
        <v>50113001</v>
      </c>
      <c r="F724" s="750" t="s">
        <v>662</v>
      </c>
      <c r="G724" s="749" t="s">
        <v>579</v>
      </c>
      <c r="H724" s="749">
        <v>200240</v>
      </c>
      <c r="I724" s="749">
        <v>200240</v>
      </c>
      <c r="J724" s="749" t="s">
        <v>1548</v>
      </c>
      <c r="K724" s="749" t="s">
        <v>1549</v>
      </c>
      <c r="L724" s="752">
        <v>3553.2200000000007</v>
      </c>
      <c r="M724" s="752">
        <v>48</v>
      </c>
      <c r="N724" s="753">
        <v>170554.56000000003</v>
      </c>
    </row>
    <row r="725" spans="1:14" ht="14.4" customHeight="1" x14ac:dyDescent="0.3">
      <c r="A725" s="747" t="s">
        <v>577</v>
      </c>
      <c r="B725" s="748" t="s">
        <v>578</v>
      </c>
      <c r="C725" s="749" t="s">
        <v>608</v>
      </c>
      <c r="D725" s="750" t="s">
        <v>609</v>
      </c>
      <c r="E725" s="751">
        <v>50113001</v>
      </c>
      <c r="F725" s="750" t="s">
        <v>662</v>
      </c>
      <c r="G725" s="749" t="s">
        <v>663</v>
      </c>
      <c r="H725" s="749">
        <v>100610</v>
      </c>
      <c r="I725" s="749">
        <v>610</v>
      </c>
      <c r="J725" s="749" t="s">
        <v>1212</v>
      </c>
      <c r="K725" s="749" t="s">
        <v>1213</v>
      </c>
      <c r="L725" s="752">
        <v>70.660000000000011</v>
      </c>
      <c r="M725" s="752">
        <v>9</v>
      </c>
      <c r="N725" s="753">
        <v>635.94000000000005</v>
      </c>
    </row>
    <row r="726" spans="1:14" ht="14.4" customHeight="1" x14ac:dyDescent="0.3">
      <c r="A726" s="747" t="s">
        <v>577</v>
      </c>
      <c r="B726" s="748" t="s">
        <v>578</v>
      </c>
      <c r="C726" s="749" t="s">
        <v>608</v>
      </c>
      <c r="D726" s="750" t="s">
        <v>609</v>
      </c>
      <c r="E726" s="751">
        <v>50113001</v>
      </c>
      <c r="F726" s="750" t="s">
        <v>662</v>
      </c>
      <c r="G726" s="749" t="s">
        <v>663</v>
      </c>
      <c r="H726" s="749">
        <v>100612</v>
      </c>
      <c r="I726" s="749">
        <v>612</v>
      </c>
      <c r="J726" s="749" t="s">
        <v>1214</v>
      </c>
      <c r="K726" s="749" t="s">
        <v>756</v>
      </c>
      <c r="L726" s="752">
        <v>65.931111111111107</v>
      </c>
      <c r="M726" s="752">
        <v>9</v>
      </c>
      <c r="N726" s="753">
        <v>593.38</v>
      </c>
    </row>
    <row r="727" spans="1:14" ht="14.4" customHeight="1" x14ac:dyDescent="0.3">
      <c r="A727" s="747" t="s">
        <v>577</v>
      </c>
      <c r="B727" s="748" t="s">
        <v>578</v>
      </c>
      <c r="C727" s="749" t="s">
        <v>608</v>
      </c>
      <c r="D727" s="750" t="s">
        <v>609</v>
      </c>
      <c r="E727" s="751">
        <v>50113001</v>
      </c>
      <c r="F727" s="750" t="s">
        <v>662</v>
      </c>
      <c r="G727" s="749" t="s">
        <v>663</v>
      </c>
      <c r="H727" s="749">
        <v>132087</v>
      </c>
      <c r="I727" s="749">
        <v>32087</v>
      </c>
      <c r="J727" s="749" t="s">
        <v>1550</v>
      </c>
      <c r="K727" s="749" t="s">
        <v>1551</v>
      </c>
      <c r="L727" s="752">
        <v>29.170000000000005</v>
      </c>
      <c r="M727" s="752">
        <v>3</v>
      </c>
      <c r="N727" s="753">
        <v>87.510000000000019</v>
      </c>
    </row>
    <row r="728" spans="1:14" ht="14.4" customHeight="1" thickBot="1" x14ac:dyDescent="0.35">
      <c r="A728" s="754" t="s">
        <v>577</v>
      </c>
      <c r="B728" s="755" t="s">
        <v>578</v>
      </c>
      <c r="C728" s="756" t="s">
        <v>608</v>
      </c>
      <c r="D728" s="757" t="s">
        <v>609</v>
      </c>
      <c r="E728" s="758">
        <v>50113001</v>
      </c>
      <c r="F728" s="757" t="s">
        <v>662</v>
      </c>
      <c r="G728" s="756" t="s">
        <v>670</v>
      </c>
      <c r="H728" s="756">
        <v>131934</v>
      </c>
      <c r="I728" s="756">
        <v>31934</v>
      </c>
      <c r="J728" s="756" t="s">
        <v>1241</v>
      </c>
      <c r="K728" s="756" t="s">
        <v>1242</v>
      </c>
      <c r="L728" s="759">
        <v>49.820000000000014</v>
      </c>
      <c r="M728" s="759">
        <v>2</v>
      </c>
      <c r="N728" s="760">
        <v>99.640000000000029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1552</v>
      </c>
      <c r="B5" s="745">
        <v>162273.8139999999</v>
      </c>
      <c r="C5" s="765">
        <v>9.8687792909672237E-2</v>
      </c>
      <c r="D5" s="745">
        <v>1482041.1434590972</v>
      </c>
      <c r="E5" s="765">
        <v>0.90131220709032767</v>
      </c>
      <c r="F5" s="746">
        <v>1644314.9574590973</v>
      </c>
    </row>
    <row r="6" spans="1:6" ht="14.4" customHeight="1" x14ac:dyDescent="0.3">
      <c r="A6" s="776" t="s">
        <v>1553</v>
      </c>
      <c r="B6" s="752">
        <v>148789.56999999995</v>
      </c>
      <c r="C6" s="766">
        <v>0.25409906490283357</v>
      </c>
      <c r="D6" s="752">
        <v>436767.76000000007</v>
      </c>
      <c r="E6" s="766">
        <v>0.74590093509716637</v>
      </c>
      <c r="F6" s="753">
        <v>585557.33000000007</v>
      </c>
    </row>
    <row r="7" spans="1:6" ht="14.4" customHeight="1" x14ac:dyDescent="0.3">
      <c r="A7" s="776" t="s">
        <v>1554</v>
      </c>
      <c r="B7" s="752">
        <v>222136.03</v>
      </c>
      <c r="C7" s="766">
        <v>0.41965109500534442</v>
      </c>
      <c r="D7" s="752">
        <v>307199.01200000005</v>
      </c>
      <c r="E7" s="766">
        <v>0.58034890499465563</v>
      </c>
      <c r="F7" s="753">
        <v>529335.04200000002</v>
      </c>
    </row>
    <row r="8" spans="1:6" ht="14.4" customHeight="1" x14ac:dyDescent="0.3">
      <c r="A8" s="776" t="s">
        <v>1555</v>
      </c>
      <c r="B8" s="752">
        <v>190805.36000000002</v>
      </c>
      <c r="C8" s="766">
        <v>0.95228412006028962</v>
      </c>
      <c r="D8" s="752">
        <v>9560.6400000000012</v>
      </c>
      <c r="E8" s="766">
        <v>4.7715879939710326E-2</v>
      </c>
      <c r="F8" s="753">
        <v>200366.00000000003</v>
      </c>
    </row>
    <row r="9" spans="1:6" ht="14.4" customHeight="1" x14ac:dyDescent="0.3">
      <c r="A9" s="776" t="s">
        <v>1556</v>
      </c>
      <c r="B9" s="752">
        <v>619.17999999999995</v>
      </c>
      <c r="C9" s="766">
        <v>4.0030075246300881E-2</v>
      </c>
      <c r="D9" s="752">
        <v>14848.689999999999</v>
      </c>
      <c r="E9" s="766">
        <v>0.95996992475369913</v>
      </c>
      <c r="F9" s="753">
        <v>15467.869999999999</v>
      </c>
    </row>
    <row r="10" spans="1:6" ht="14.4" customHeight="1" thickBot="1" x14ac:dyDescent="0.35">
      <c r="A10" s="777" t="s">
        <v>1557</v>
      </c>
      <c r="B10" s="768"/>
      <c r="C10" s="769">
        <v>0</v>
      </c>
      <c r="D10" s="768">
        <v>6185.08</v>
      </c>
      <c r="E10" s="769">
        <v>1</v>
      </c>
      <c r="F10" s="770">
        <v>6185.08</v>
      </c>
    </row>
    <row r="11" spans="1:6" ht="14.4" customHeight="1" thickBot="1" x14ac:dyDescent="0.35">
      <c r="A11" s="771" t="s">
        <v>3</v>
      </c>
      <c r="B11" s="772">
        <v>724623.95399999991</v>
      </c>
      <c r="C11" s="773">
        <v>0.24306237973035477</v>
      </c>
      <c r="D11" s="772">
        <v>2256602.3254590975</v>
      </c>
      <c r="E11" s="773">
        <v>0.75693762026964517</v>
      </c>
      <c r="F11" s="774">
        <v>2981226.2794590974</v>
      </c>
    </row>
    <row r="12" spans="1:6" ht="14.4" customHeight="1" thickBot="1" x14ac:dyDescent="0.35"/>
    <row r="13" spans="1:6" ht="14.4" customHeight="1" x14ac:dyDescent="0.3">
      <c r="A13" s="775" t="s">
        <v>1558</v>
      </c>
      <c r="B13" s="745"/>
      <c r="C13" s="765">
        <v>0</v>
      </c>
      <c r="D13" s="745">
        <v>21087.74</v>
      </c>
      <c r="E13" s="765">
        <v>1</v>
      </c>
      <c r="F13" s="746">
        <v>21087.74</v>
      </c>
    </row>
    <row r="14" spans="1:6" ht="14.4" customHeight="1" x14ac:dyDescent="0.3">
      <c r="A14" s="776" t="s">
        <v>1559</v>
      </c>
      <c r="B14" s="752"/>
      <c r="C14" s="766">
        <v>0</v>
      </c>
      <c r="D14" s="752">
        <v>18077.400000000001</v>
      </c>
      <c r="E14" s="766">
        <v>1</v>
      </c>
      <c r="F14" s="753">
        <v>18077.400000000001</v>
      </c>
    </row>
    <row r="15" spans="1:6" ht="14.4" customHeight="1" x14ac:dyDescent="0.3">
      <c r="A15" s="776" t="s">
        <v>1560</v>
      </c>
      <c r="B15" s="752"/>
      <c r="C15" s="766">
        <v>0</v>
      </c>
      <c r="D15" s="752">
        <v>103.77</v>
      </c>
      <c r="E15" s="766">
        <v>1</v>
      </c>
      <c r="F15" s="753">
        <v>103.77</v>
      </c>
    </row>
    <row r="16" spans="1:6" ht="14.4" customHeight="1" x14ac:dyDescent="0.3">
      <c r="A16" s="776" t="s">
        <v>1561</v>
      </c>
      <c r="B16" s="752"/>
      <c r="C16" s="766">
        <v>0</v>
      </c>
      <c r="D16" s="752">
        <v>42900</v>
      </c>
      <c r="E16" s="766">
        <v>1</v>
      </c>
      <c r="F16" s="753">
        <v>42900</v>
      </c>
    </row>
    <row r="17" spans="1:6" ht="14.4" customHeight="1" x14ac:dyDescent="0.3">
      <c r="A17" s="776" t="s">
        <v>1562</v>
      </c>
      <c r="B17" s="752">
        <v>290.79000000000008</v>
      </c>
      <c r="C17" s="766">
        <v>8.1096118095493712E-3</v>
      </c>
      <c r="D17" s="752">
        <v>35566.660002426004</v>
      </c>
      <c r="E17" s="766">
        <v>0.99189038819045061</v>
      </c>
      <c r="F17" s="753">
        <v>35857.450002426005</v>
      </c>
    </row>
    <row r="18" spans="1:6" ht="14.4" customHeight="1" x14ac:dyDescent="0.3">
      <c r="A18" s="776" t="s">
        <v>1563</v>
      </c>
      <c r="B18" s="752"/>
      <c r="C18" s="766">
        <v>0</v>
      </c>
      <c r="D18" s="752">
        <v>313.0100000000001</v>
      </c>
      <c r="E18" s="766">
        <v>1</v>
      </c>
      <c r="F18" s="753">
        <v>313.0100000000001</v>
      </c>
    </row>
    <row r="19" spans="1:6" ht="14.4" customHeight="1" x14ac:dyDescent="0.3">
      <c r="A19" s="776" t="s">
        <v>1564</v>
      </c>
      <c r="B19" s="752">
        <v>59.9</v>
      </c>
      <c r="C19" s="766">
        <v>1.3093354084514433E-2</v>
      </c>
      <c r="D19" s="752">
        <v>4514.9399999999996</v>
      </c>
      <c r="E19" s="766">
        <v>0.9869066459154856</v>
      </c>
      <c r="F19" s="753">
        <v>4574.8399999999992</v>
      </c>
    </row>
    <row r="20" spans="1:6" ht="14.4" customHeight="1" x14ac:dyDescent="0.3">
      <c r="A20" s="776" t="s">
        <v>1565</v>
      </c>
      <c r="B20" s="752"/>
      <c r="C20" s="766">
        <v>0</v>
      </c>
      <c r="D20" s="752">
        <v>1350.78</v>
      </c>
      <c r="E20" s="766">
        <v>1</v>
      </c>
      <c r="F20" s="753">
        <v>1350.78</v>
      </c>
    </row>
    <row r="21" spans="1:6" ht="14.4" customHeight="1" x14ac:dyDescent="0.3">
      <c r="A21" s="776" t="s">
        <v>1566</v>
      </c>
      <c r="B21" s="752"/>
      <c r="C21" s="766">
        <v>0</v>
      </c>
      <c r="D21" s="752">
        <v>6817.95</v>
      </c>
      <c r="E21" s="766">
        <v>1</v>
      </c>
      <c r="F21" s="753">
        <v>6817.95</v>
      </c>
    </row>
    <row r="22" spans="1:6" ht="14.4" customHeight="1" x14ac:dyDescent="0.3">
      <c r="A22" s="776" t="s">
        <v>1567</v>
      </c>
      <c r="B22" s="752">
        <v>70.800000000000026</v>
      </c>
      <c r="C22" s="766">
        <v>0.72787087488434254</v>
      </c>
      <c r="D22" s="752">
        <v>26.47000000000001</v>
      </c>
      <c r="E22" s="766">
        <v>0.27212912511565746</v>
      </c>
      <c r="F22" s="753">
        <v>97.270000000000039</v>
      </c>
    </row>
    <row r="23" spans="1:6" ht="14.4" customHeight="1" x14ac:dyDescent="0.3">
      <c r="A23" s="776" t="s">
        <v>1568</v>
      </c>
      <c r="B23" s="752"/>
      <c r="C23" s="766">
        <v>0</v>
      </c>
      <c r="D23" s="752">
        <v>488.49000000000012</v>
      </c>
      <c r="E23" s="766">
        <v>1</v>
      </c>
      <c r="F23" s="753">
        <v>488.49000000000012</v>
      </c>
    </row>
    <row r="24" spans="1:6" ht="14.4" customHeight="1" x14ac:dyDescent="0.3">
      <c r="A24" s="776" t="s">
        <v>1569</v>
      </c>
      <c r="B24" s="752"/>
      <c r="C24" s="766">
        <v>0</v>
      </c>
      <c r="D24" s="752">
        <v>277.66000000000008</v>
      </c>
      <c r="E24" s="766">
        <v>1</v>
      </c>
      <c r="F24" s="753">
        <v>277.66000000000008</v>
      </c>
    </row>
    <row r="25" spans="1:6" ht="14.4" customHeight="1" x14ac:dyDescent="0.3">
      <c r="A25" s="776" t="s">
        <v>1570</v>
      </c>
      <c r="B25" s="752"/>
      <c r="C25" s="766">
        <v>0</v>
      </c>
      <c r="D25" s="752">
        <v>522.56999999999994</v>
      </c>
      <c r="E25" s="766">
        <v>1</v>
      </c>
      <c r="F25" s="753">
        <v>522.56999999999994</v>
      </c>
    </row>
    <row r="26" spans="1:6" ht="14.4" customHeight="1" x14ac:dyDescent="0.3">
      <c r="A26" s="776" t="s">
        <v>1571</v>
      </c>
      <c r="B26" s="752"/>
      <c r="C26" s="766">
        <v>0</v>
      </c>
      <c r="D26" s="752">
        <v>115.60999999999997</v>
      </c>
      <c r="E26" s="766">
        <v>1</v>
      </c>
      <c r="F26" s="753">
        <v>115.60999999999997</v>
      </c>
    </row>
    <row r="27" spans="1:6" ht="14.4" customHeight="1" x14ac:dyDescent="0.3">
      <c r="A27" s="776" t="s">
        <v>1572</v>
      </c>
      <c r="B27" s="752">
        <v>847.74</v>
      </c>
      <c r="C27" s="766">
        <v>1</v>
      </c>
      <c r="D27" s="752"/>
      <c r="E27" s="766">
        <v>0</v>
      </c>
      <c r="F27" s="753">
        <v>847.74</v>
      </c>
    </row>
    <row r="28" spans="1:6" ht="14.4" customHeight="1" x14ac:dyDescent="0.3">
      <c r="A28" s="776" t="s">
        <v>1573</v>
      </c>
      <c r="B28" s="752"/>
      <c r="C28" s="766">
        <v>0</v>
      </c>
      <c r="D28" s="752">
        <v>11000</v>
      </c>
      <c r="E28" s="766">
        <v>1</v>
      </c>
      <c r="F28" s="753">
        <v>11000</v>
      </c>
    </row>
    <row r="29" spans="1:6" ht="14.4" customHeight="1" x14ac:dyDescent="0.3">
      <c r="A29" s="776" t="s">
        <v>1574</v>
      </c>
      <c r="B29" s="752"/>
      <c r="C29" s="766">
        <v>0</v>
      </c>
      <c r="D29" s="752">
        <v>33118.659999999996</v>
      </c>
      <c r="E29" s="766">
        <v>1</v>
      </c>
      <c r="F29" s="753">
        <v>33118.659999999996</v>
      </c>
    </row>
    <row r="30" spans="1:6" ht="14.4" customHeight="1" x14ac:dyDescent="0.3">
      <c r="A30" s="776" t="s">
        <v>1575</v>
      </c>
      <c r="B30" s="752"/>
      <c r="C30" s="766">
        <v>0</v>
      </c>
      <c r="D30" s="752">
        <v>560496.52145667165</v>
      </c>
      <c r="E30" s="766">
        <v>1</v>
      </c>
      <c r="F30" s="753">
        <v>560496.52145667165</v>
      </c>
    </row>
    <row r="31" spans="1:6" ht="14.4" customHeight="1" x14ac:dyDescent="0.3">
      <c r="A31" s="776" t="s">
        <v>1576</v>
      </c>
      <c r="B31" s="752">
        <v>10644</v>
      </c>
      <c r="C31" s="766">
        <v>1</v>
      </c>
      <c r="D31" s="752"/>
      <c r="E31" s="766">
        <v>0</v>
      </c>
      <c r="F31" s="753">
        <v>10644</v>
      </c>
    </row>
    <row r="32" spans="1:6" ht="14.4" customHeight="1" x14ac:dyDescent="0.3">
      <c r="A32" s="776" t="s">
        <v>1577</v>
      </c>
      <c r="B32" s="752"/>
      <c r="C32" s="766">
        <v>0</v>
      </c>
      <c r="D32" s="752">
        <v>153389.5</v>
      </c>
      <c r="E32" s="766">
        <v>1</v>
      </c>
      <c r="F32" s="753">
        <v>153389.5</v>
      </c>
    </row>
    <row r="33" spans="1:6" ht="14.4" customHeight="1" x14ac:dyDescent="0.3">
      <c r="A33" s="776" t="s">
        <v>1578</v>
      </c>
      <c r="B33" s="752"/>
      <c r="C33" s="766">
        <v>0</v>
      </c>
      <c r="D33" s="752">
        <v>514.80999999999995</v>
      </c>
      <c r="E33" s="766">
        <v>1</v>
      </c>
      <c r="F33" s="753">
        <v>514.80999999999995</v>
      </c>
    </row>
    <row r="34" spans="1:6" ht="14.4" customHeight="1" x14ac:dyDescent="0.3">
      <c r="A34" s="776" t="s">
        <v>1579</v>
      </c>
      <c r="B34" s="752"/>
      <c r="C34" s="766">
        <v>0</v>
      </c>
      <c r="D34" s="752">
        <v>2366.1</v>
      </c>
      <c r="E34" s="766">
        <v>1</v>
      </c>
      <c r="F34" s="753">
        <v>2366.1</v>
      </c>
    </row>
    <row r="35" spans="1:6" ht="14.4" customHeight="1" x14ac:dyDescent="0.3">
      <c r="A35" s="776" t="s">
        <v>1580</v>
      </c>
      <c r="B35" s="752">
        <v>2204.8500000000004</v>
      </c>
      <c r="C35" s="766">
        <v>0.23198007676379986</v>
      </c>
      <c r="D35" s="752">
        <v>7299.63</v>
      </c>
      <c r="E35" s="766">
        <v>0.76801992323620027</v>
      </c>
      <c r="F35" s="753">
        <v>9504.48</v>
      </c>
    </row>
    <row r="36" spans="1:6" ht="14.4" customHeight="1" x14ac:dyDescent="0.3">
      <c r="A36" s="776" t="s">
        <v>1581</v>
      </c>
      <c r="B36" s="752"/>
      <c r="C36" s="766">
        <v>0</v>
      </c>
      <c r="D36" s="752">
        <v>1281.2799999999997</v>
      </c>
      <c r="E36" s="766">
        <v>1</v>
      </c>
      <c r="F36" s="753">
        <v>1281.2799999999997</v>
      </c>
    </row>
    <row r="37" spans="1:6" ht="14.4" customHeight="1" x14ac:dyDescent="0.3">
      <c r="A37" s="776" t="s">
        <v>1582</v>
      </c>
      <c r="B37" s="752"/>
      <c r="C37" s="766">
        <v>0</v>
      </c>
      <c r="D37" s="752">
        <v>5760.9</v>
      </c>
      <c r="E37" s="766">
        <v>1</v>
      </c>
      <c r="F37" s="753">
        <v>5760.9</v>
      </c>
    </row>
    <row r="38" spans="1:6" ht="14.4" customHeight="1" x14ac:dyDescent="0.3">
      <c r="A38" s="776" t="s">
        <v>1583</v>
      </c>
      <c r="B38" s="752"/>
      <c r="C38" s="766">
        <v>0</v>
      </c>
      <c r="D38" s="752">
        <v>20769.591999999997</v>
      </c>
      <c r="E38" s="766">
        <v>1</v>
      </c>
      <c r="F38" s="753">
        <v>20769.591999999997</v>
      </c>
    </row>
    <row r="39" spans="1:6" ht="14.4" customHeight="1" x14ac:dyDescent="0.3">
      <c r="A39" s="776" t="s">
        <v>1584</v>
      </c>
      <c r="B39" s="752">
        <v>18816.613999999998</v>
      </c>
      <c r="C39" s="766">
        <v>1</v>
      </c>
      <c r="D39" s="752"/>
      <c r="E39" s="766">
        <v>0</v>
      </c>
      <c r="F39" s="753">
        <v>18816.613999999998</v>
      </c>
    </row>
    <row r="40" spans="1:6" ht="14.4" customHeight="1" x14ac:dyDescent="0.3">
      <c r="A40" s="776" t="s">
        <v>1585</v>
      </c>
      <c r="B40" s="752"/>
      <c r="C40" s="766">
        <v>0</v>
      </c>
      <c r="D40" s="752">
        <v>13608.1</v>
      </c>
      <c r="E40" s="766">
        <v>1</v>
      </c>
      <c r="F40" s="753">
        <v>13608.1</v>
      </c>
    </row>
    <row r="41" spans="1:6" ht="14.4" customHeight="1" x14ac:dyDescent="0.3">
      <c r="A41" s="776" t="s">
        <v>1586</v>
      </c>
      <c r="B41" s="752">
        <v>10868.93</v>
      </c>
      <c r="C41" s="766">
        <v>0.16535196127188412</v>
      </c>
      <c r="D41" s="752">
        <v>54863.16</v>
      </c>
      <c r="E41" s="766">
        <v>0.83464803872811599</v>
      </c>
      <c r="F41" s="753">
        <v>65732.09</v>
      </c>
    </row>
    <row r="42" spans="1:6" ht="14.4" customHeight="1" x14ac:dyDescent="0.3">
      <c r="A42" s="776" t="s">
        <v>1587</v>
      </c>
      <c r="B42" s="752"/>
      <c r="C42" s="766">
        <v>0</v>
      </c>
      <c r="D42" s="752">
        <v>590.43999999999994</v>
      </c>
      <c r="E42" s="766">
        <v>1</v>
      </c>
      <c r="F42" s="753">
        <v>590.43999999999994</v>
      </c>
    </row>
    <row r="43" spans="1:6" ht="14.4" customHeight="1" x14ac:dyDescent="0.3">
      <c r="A43" s="776" t="s">
        <v>1588</v>
      </c>
      <c r="B43" s="752"/>
      <c r="C43" s="766">
        <v>0</v>
      </c>
      <c r="D43" s="752">
        <v>2649.15</v>
      </c>
      <c r="E43" s="766">
        <v>1</v>
      </c>
      <c r="F43" s="753">
        <v>2649.15</v>
      </c>
    </row>
    <row r="44" spans="1:6" ht="14.4" customHeight="1" x14ac:dyDescent="0.3">
      <c r="A44" s="776" t="s">
        <v>1589</v>
      </c>
      <c r="B44" s="752"/>
      <c r="C44" s="766">
        <v>0</v>
      </c>
      <c r="D44" s="752">
        <v>533.58000000000004</v>
      </c>
      <c r="E44" s="766">
        <v>1</v>
      </c>
      <c r="F44" s="753">
        <v>533.58000000000004</v>
      </c>
    </row>
    <row r="45" spans="1:6" ht="14.4" customHeight="1" x14ac:dyDescent="0.3">
      <c r="A45" s="776" t="s">
        <v>1590</v>
      </c>
      <c r="B45" s="752">
        <v>364.52</v>
      </c>
      <c r="C45" s="766">
        <v>1</v>
      </c>
      <c r="D45" s="752"/>
      <c r="E45" s="766">
        <v>0</v>
      </c>
      <c r="F45" s="753">
        <v>364.52</v>
      </c>
    </row>
    <row r="46" spans="1:6" ht="14.4" customHeight="1" x14ac:dyDescent="0.3">
      <c r="A46" s="776" t="s">
        <v>1591</v>
      </c>
      <c r="B46" s="752"/>
      <c r="C46" s="766">
        <v>0</v>
      </c>
      <c r="D46" s="752">
        <v>939.08000000000015</v>
      </c>
      <c r="E46" s="766">
        <v>1</v>
      </c>
      <c r="F46" s="753">
        <v>939.08000000000015</v>
      </c>
    </row>
    <row r="47" spans="1:6" ht="14.4" customHeight="1" x14ac:dyDescent="0.3">
      <c r="A47" s="776" t="s">
        <v>1592</v>
      </c>
      <c r="B47" s="752"/>
      <c r="C47" s="766">
        <v>0</v>
      </c>
      <c r="D47" s="752">
        <v>2184.98</v>
      </c>
      <c r="E47" s="766">
        <v>1</v>
      </c>
      <c r="F47" s="753">
        <v>2184.98</v>
      </c>
    </row>
    <row r="48" spans="1:6" ht="14.4" customHeight="1" x14ac:dyDescent="0.3">
      <c r="A48" s="776" t="s">
        <v>1593</v>
      </c>
      <c r="B48" s="752">
        <v>123628.35</v>
      </c>
      <c r="C48" s="766">
        <v>0.2588786153421393</v>
      </c>
      <c r="D48" s="752">
        <v>353925</v>
      </c>
      <c r="E48" s="766">
        <v>0.74112138465786082</v>
      </c>
      <c r="F48" s="753">
        <v>477553.35</v>
      </c>
    </row>
    <row r="49" spans="1:6" ht="14.4" customHeight="1" x14ac:dyDescent="0.3">
      <c r="A49" s="776" t="s">
        <v>1594</v>
      </c>
      <c r="B49" s="752"/>
      <c r="C49" s="766">
        <v>0</v>
      </c>
      <c r="D49" s="752">
        <v>18882.199999999997</v>
      </c>
      <c r="E49" s="766">
        <v>1</v>
      </c>
      <c r="F49" s="753">
        <v>18882.199999999997</v>
      </c>
    </row>
    <row r="50" spans="1:6" ht="14.4" customHeight="1" x14ac:dyDescent="0.3">
      <c r="A50" s="776" t="s">
        <v>1595</v>
      </c>
      <c r="B50" s="752"/>
      <c r="C50" s="766">
        <v>0</v>
      </c>
      <c r="D50" s="752">
        <v>149.74000000000004</v>
      </c>
      <c r="E50" s="766">
        <v>1</v>
      </c>
      <c r="F50" s="753">
        <v>149.74000000000004</v>
      </c>
    </row>
    <row r="51" spans="1:6" ht="14.4" customHeight="1" x14ac:dyDescent="0.3">
      <c r="A51" s="776" t="s">
        <v>1596</v>
      </c>
      <c r="B51" s="752">
        <v>170554.56</v>
      </c>
      <c r="C51" s="766">
        <v>1</v>
      </c>
      <c r="D51" s="752"/>
      <c r="E51" s="766">
        <v>0</v>
      </c>
      <c r="F51" s="753">
        <v>170554.56</v>
      </c>
    </row>
    <row r="52" spans="1:6" ht="14.4" customHeight="1" x14ac:dyDescent="0.3">
      <c r="A52" s="776" t="s">
        <v>1597</v>
      </c>
      <c r="B52" s="752"/>
      <c r="C52" s="766">
        <v>0</v>
      </c>
      <c r="D52" s="752">
        <v>19927.830000000002</v>
      </c>
      <c r="E52" s="766">
        <v>1</v>
      </c>
      <c r="F52" s="753">
        <v>19927.830000000002</v>
      </c>
    </row>
    <row r="53" spans="1:6" ht="14.4" customHeight="1" x14ac:dyDescent="0.3">
      <c r="A53" s="776" t="s">
        <v>1598</v>
      </c>
      <c r="B53" s="752">
        <v>359647.76999999996</v>
      </c>
      <c r="C53" s="766">
        <v>0.94168775612579869</v>
      </c>
      <c r="D53" s="752">
        <v>22270.511999999995</v>
      </c>
      <c r="E53" s="766">
        <v>5.8312243874201336E-2</v>
      </c>
      <c r="F53" s="753">
        <v>381918.28199999995</v>
      </c>
    </row>
    <row r="54" spans="1:6" ht="14.4" customHeight="1" x14ac:dyDescent="0.3">
      <c r="A54" s="776" t="s">
        <v>1599</v>
      </c>
      <c r="B54" s="752">
        <v>16552.04</v>
      </c>
      <c r="C54" s="766">
        <v>0.2959312765992444</v>
      </c>
      <c r="D54" s="752">
        <v>39380</v>
      </c>
      <c r="E54" s="766">
        <v>0.70406872340075566</v>
      </c>
      <c r="F54" s="753">
        <v>55932.04</v>
      </c>
    </row>
    <row r="55" spans="1:6" ht="14.4" customHeight="1" x14ac:dyDescent="0.3">
      <c r="A55" s="776" t="s">
        <v>1600</v>
      </c>
      <c r="B55" s="752"/>
      <c r="C55" s="766">
        <v>0</v>
      </c>
      <c r="D55" s="752">
        <v>24918.329999999991</v>
      </c>
      <c r="E55" s="766">
        <v>1</v>
      </c>
      <c r="F55" s="753">
        <v>24918.329999999991</v>
      </c>
    </row>
    <row r="56" spans="1:6" ht="14.4" customHeight="1" x14ac:dyDescent="0.3">
      <c r="A56" s="776" t="s">
        <v>1601</v>
      </c>
      <c r="B56" s="752"/>
      <c r="C56" s="766">
        <v>0</v>
      </c>
      <c r="D56" s="752">
        <v>41921</v>
      </c>
      <c r="E56" s="766">
        <v>1</v>
      </c>
      <c r="F56" s="753">
        <v>41921</v>
      </c>
    </row>
    <row r="57" spans="1:6" ht="14.4" customHeight="1" x14ac:dyDescent="0.3">
      <c r="A57" s="776" t="s">
        <v>1602</v>
      </c>
      <c r="B57" s="752"/>
      <c r="C57" s="766">
        <v>0</v>
      </c>
      <c r="D57" s="752">
        <v>76620.680000000008</v>
      </c>
      <c r="E57" s="766">
        <v>1</v>
      </c>
      <c r="F57" s="753">
        <v>76620.680000000008</v>
      </c>
    </row>
    <row r="58" spans="1:6" ht="14.4" customHeight="1" x14ac:dyDescent="0.3">
      <c r="A58" s="776" t="s">
        <v>1603</v>
      </c>
      <c r="B58" s="752"/>
      <c r="C58" s="766">
        <v>0</v>
      </c>
      <c r="D58" s="752">
        <v>367.79</v>
      </c>
      <c r="E58" s="766">
        <v>1</v>
      </c>
      <c r="F58" s="753">
        <v>367.79</v>
      </c>
    </row>
    <row r="59" spans="1:6" ht="14.4" customHeight="1" x14ac:dyDescent="0.3">
      <c r="A59" s="776" t="s">
        <v>1604</v>
      </c>
      <c r="B59" s="752"/>
      <c r="C59" s="766">
        <v>0</v>
      </c>
      <c r="D59" s="752">
        <v>318.72000000000008</v>
      </c>
      <c r="E59" s="766">
        <v>1</v>
      </c>
      <c r="F59" s="753">
        <v>318.72000000000008</v>
      </c>
    </row>
    <row r="60" spans="1:6" ht="14.4" customHeight="1" x14ac:dyDescent="0.3">
      <c r="A60" s="776" t="s">
        <v>1605</v>
      </c>
      <c r="B60" s="752">
        <v>228.40000000000006</v>
      </c>
      <c r="C60" s="766">
        <v>1</v>
      </c>
      <c r="D60" s="752"/>
      <c r="E60" s="766">
        <v>0</v>
      </c>
      <c r="F60" s="753">
        <v>228.40000000000006</v>
      </c>
    </row>
    <row r="61" spans="1:6" ht="14.4" customHeight="1" x14ac:dyDescent="0.3">
      <c r="A61" s="776" t="s">
        <v>1606</v>
      </c>
      <c r="B61" s="752"/>
      <c r="C61" s="766">
        <v>0</v>
      </c>
      <c r="D61" s="752">
        <v>58.769999999999996</v>
      </c>
      <c r="E61" s="766">
        <v>1</v>
      </c>
      <c r="F61" s="753">
        <v>58.769999999999996</v>
      </c>
    </row>
    <row r="62" spans="1:6" ht="14.4" customHeight="1" x14ac:dyDescent="0.3">
      <c r="A62" s="776" t="s">
        <v>1607</v>
      </c>
      <c r="B62" s="752"/>
      <c r="C62" s="766">
        <v>0</v>
      </c>
      <c r="D62" s="752">
        <v>7207.8899999999994</v>
      </c>
      <c r="E62" s="766">
        <v>1</v>
      </c>
      <c r="F62" s="753">
        <v>7207.8899999999994</v>
      </c>
    </row>
    <row r="63" spans="1:6" ht="14.4" customHeight="1" x14ac:dyDescent="0.3">
      <c r="A63" s="776" t="s">
        <v>1608</v>
      </c>
      <c r="B63" s="752"/>
      <c r="C63" s="766">
        <v>0</v>
      </c>
      <c r="D63" s="752">
        <v>1226.6600000000001</v>
      </c>
      <c r="E63" s="766">
        <v>1</v>
      </c>
      <c r="F63" s="753">
        <v>1226.6600000000001</v>
      </c>
    </row>
    <row r="64" spans="1:6" ht="14.4" customHeight="1" x14ac:dyDescent="0.3">
      <c r="A64" s="776" t="s">
        <v>1609</v>
      </c>
      <c r="B64" s="752"/>
      <c r="C64" s="766">
        <v>0</v>
      </c>
      <c r="D64" s="752">
        <v>81.300000000000026</v>
      </c>
      <c r="E64" s="766">
        <v>1</v>
      </c>
      <c r="F64" s="753">
        <v>81.300000000000026</v>
      </c>
    </row>
    <row r="65" spans="1:6" ht="14.4" customHeight="1" x14ac:dyDescent="0.3">
      <c r="A65" s="776" t="s">
        <v>1610</v>
      </c>
      <c r="B65" s="752"/>
      <c r="C65" s="766">
        <v>0</v>
      </c>
      <c r="D65" s="752">
        <v>350.83000000000004</v>
      </c>
      <c r="E65" s="766">
        <v>1</v>
      </c>
      <c r="F65" s="753">
        <v>350.83000000000004</v>
      </c>
    </row>
    <row r="66" spans="1:6" ht="14.4" customHeight="1" x14ac:dyDescent="0.3">
      <c r="A66" s="776" t="s">
        <v>1611</v>
      </c>
      <c r="B66" s="752">
        <v>144.49</v>
      </c>
      <c r="C66" s="766">
        <v>1</v>
      </c>
      <c r="D66" s="752"/>
      <c r="E66" s="766">
        <v>0</v>
      </c>
      <c r="F66" s="753">
        <v>144.49</v>
      </c>
    </row>
    <row r="67" spans="1:6" ht="14.4" customHeight="1" x14ac:dyDescent="0.3">
      <c r="A67" s="776" t="s">
        <v>1612</v>
      </c>
      <c r="B67" s="752"/>
      <c r="C67" s="766">
        <v>0</v>
      </c>
      <c r="D67" s="752">
        <v>301.83000000000004</v>
      </c>
      <c r="E67" s="766">
        <v>1</v>
      </c>
      <c r="F67" s="753">
        <v>301.83000000000004</v>
      </c>
    </row>
    <row r="68" spans="1:6" ht="14.4" customHeight="1" x14ac:dyDescent="0.3">
      <c r="A68" s="776" t="s">
        <v>1613</v>
      </c>
      <c r="B68" s="752"/>
      <c r="C68" s="766">
        <v>0</v>
      </c>
      <c r="D68" s="752">
        <v>3282.59</v>
      </c>
      <c r="E68" s="766">
        <v>1</v>
      </c>
      <c r="F68" s="753">
        <v>3282.59</v>
      </c>
    </row>
    <row r="69" spans="1:6" ht="14.4" customHeight="1" x14ac:dyDescent="0.3">
      <c r="A69" s="776" t="s">
        <v>1614</v>
      </c>
      <c r="B69" s="752"/>
      <c r="C69" s="766">
        <v>0</v>
      </c>
      <c r="D69" s="752">
        <v>179.22</v>
      </c>
      <c r="E69" s="766">
        <v>1</v>
      </c>
      <c r="F69" s="753">
        <v>179.22</v>
      </c>
    </row>
    <row r="70" spans="1:6" ht="14.4" customHeight="1" x14ac:dyDescent="0.3">
      <c r="A70" s="776" t="s">
        <v>1615</v>
      </c>
      <c r="B70" s="752"/>
      <c r="C70" s="766">
        <v>0</v>
      </c>
      <c r="D70" s="752">
        <v>87.52</v>
      </c>
      <c r="E70" s="766">
        <v>1</v>
      </c>
      <c r="F70" s="753">
        <v>87.52</v>
      </c>
    </row>
    <row r="71" spans="1:6" ht="14.4" customHeight="1" x14ac:dyDescent="0.3">
      <c r="A71" s="776" t="s">
        <v>1616</v>
      </c>
      <c r="B71" s="752"/>
      <c r="C71" s="766">
        <v>0</v>
      </c>
      <c r="D71" s="752">
        <v>33512.30999999999</v>
      </c>
      <c r="E71" s="766">
        <v>1</v>
      </c>
      <c r="F71" s="753">
        <v>33512.30999999999</v>
      </c>
    </row>
    <row r="72" spans="1:6" ht="14.4" customHeight="1" x14ac:dyDescent="0.3">
      <c r="A72" s="776" t="s">
        <v>1617</v>
      </c>
      <c r="B72" s="752"/>
      <c r="C72" s="766">
        <v>0</v>
      </c>
      <c r="D72" s="752">
        <v>130.26000000000002</v>
      </c>
      <c r="E72" s="766">
        <v>1</v>
      </c>
      <c r="F72" s="753">
        <v>130.26000000000002</v>
      </c>
    </row>
    <row r="73" spans="1:6" ht="14.4" customHeight="1" x14ac:dyDescent="0.3">
      <c r="A73" s="776" t="s">
        <v>1618</v>
      </c>
      <c r="B73" s="752"/>
      <c r="C73" s="766">
        <v>0</v>
      </c>
      <c r="D73" s="752">
        <v>508597.75999999989</v>
      </c>
      <c r="E73" s="766">
        <v>1</v>
      </c>
      <c r="F73" s="753">
        <v>508597.75999999989</v>
      </c>
    </row>
    <row r="74" spans="1:6" ht="14.4" customHeight="1" x14ac:dyDescent="0.3">
      <c r="A74" s="776" t="s">
        <v>1619</v>
      </c>
      <c r="B74" s="752"/>
      <c r="C74" s="766">
        <v>0</v>
      </c>
      <c r="D74" s="752">
        <v>497.7299999999999</v>
      </c>
      <c r="E74" s="766">
        <v>1</v>
      </c>
      <c r="F74" s="753">
        <v>497.7299999999999</v>
      </c>
    </row>
    <row r="75" spans="1:6" ht="14.4" customHeight="1" x14ac:dyDescent="0.3">
      <c r="A75" s="776" t="s">
        <v>1620</v>
      </c>
      <c r="B75" s="752"/>
      <c r="C75" s="766">
        <v>0</v>
      </c>
      <c r="D75" s="752">
        <v>167.32999999999998</v>
      </c>
      <c r="E75" s="766">
        <v>1</v>
      </c>
      <c r="F75" s="753">
        <v>167.32999999999998</v>
      </c>
    </row>
    <row r="76" spans="1:6" ht="14.4" customHeight="1" x14ac:dyDescent="0.3">
      <c r="A76" s="776" t="s">
        <v>1621</v>
      </c>
      <c r="B76" s="752"/>
      <c r="C76" s="766">
        <v>0</v>
      </c>
      <c r="D76" s="752">
        <v>3319.82</v>
      </c>
      <c r="E76" s="766">
        <v>1</v>
      </c>
      <c r="F76" s="753">
        <v>3319.82</v>
      </c>
    </row>
    <row r="77" spans="1:6" ht="14.4" customHeight="1" x14ac:dyDescent="0.3">
      <c r="A77" s="776" t="s">
        <v>1622</v>
      </c>
      <c r="B77" s="752"/>
      <c r="C77" s="766">
        <v>0</v>
      </c>
      <c r="D77" s="752">
        <v>2511.44</v>
      </c>
      <c r="E77" s="766">
        <v>1</v>
      </c>
      <c r="F77" s="753">
        <v>2511.44</v>
      </c>
    </row>
    <row r="78" spans="1:6" ht="14.4" customHeight="1" x14ac:dyDescent="0.3">
      <c r="A78" s="776" t="s">
        <v>1623</v>
      </c>
      <c r="B78" s="752"/>
      <c r="C78" s="766">
        <v>0</v>
      </c>
      <c r="D78" s="752">
        <v>38591.65</v>
      </c>
      <c r="E78" s="766">
        <v>1</v>
      </c>
      <c r="F78" s="753">
        <v>38591.65</v>
      </c>
    </row>
    <row r="79" spans="1:6" ht="14.4" customHeight="1" x14ac:dyDescent="0.3">
      <c r="A79" s="776" t="s">
        <v>1624</v>
      </c>
      <c r="B79" s="752">
        <v>9700.2000000000025</v>
      </c>
      <c r="C79" s="766">
        <v>0.15197691251950593</v>
      </c>
      <c r="D79" s="752">
        <v>54126.600000000006</v>
      </c>
      <c r="E79" s="766">
        <v>0.84802308748049404</v>
      </c>
      <c r="F79" s="753">
        <v>63826.80000000001</v>
      </c>
    </row>
    <row r="80" spans="1:6" ht="14.4" customHeight="1" x14ac:dyDescent="0.3">
      <c r="A80" s="776" t="s">
        <v>1625</v>
      </c>
      <c r="B80" s="752"/>
      <c r="C80" s="766">
        <v>0</v>
      </c>
      <c r="D80" s="752">
        <v>160.48000000000002</v>
      </c>
      <c r="E80" s="766">
        <v>1</v>
      </c>
      <c r="F80" s="753">
        <v>160.48000000000002</v>
      </c>
    </row>
    <row r="81" spans="1:6" ht="14.4" customHeight="1" thickBot="1" x14ac:dyDescent="0.35">
      <c r="A81" s="777" t="s">
        <v>1626</v>
      </c>
      <c r="B81" s="768"/>
      <c r="C81" s="769"/>
      <c r="D81" s="768">
        <v>0</v>
      </c>
      <c r="E81" s="769"/>
      <c r="F81" s="770">
        <v>0</v>
      </c>
    </row>
    <row r="82" spans="1:6" ht="14.4" customHeight="1" thickBot="1" x14ac:dyDescent="0.35">
      <c r="A82" s="771" t="s">
        <v>3</v>
      </c>
      <c r="B82" s="772">
        <v>724623.95400000003</v>
      </c>
      <c r="C82" s="773">
        <v>0.24306237973035477</v>
      </c>
      <c r="D82" s="772">
        <v>2256602.3254590975</v>
      </c>
      <c r="E82" s="773">
        <v>0.75693762026964506</v>
      </c>
      <c r="F82" s="774">
        <v>2981226.2794590979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1983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1201</v>
      </c>
      <c r="G3" s="47">
        <f>SUBTOTAL(9,G6:G1048576)</f>
        <v>724623.95400000014</v>
      </c>
      <c r="H3" s="48">
        <f>IF(M3=0,0,G3/M3)</f>
        <v>0.24306237973035477</v>
      </c>
      <c r="I3" s="47">
        <f>SUBTOTAL(9,I6:I1048576)</f>
        <v>8159.1</v>
      </c>
      <c r="J3" s="47">
        <f>SUBTOTAL(9,J6:J1048576)</f>
        <v>2256602.3254590989</v>
      </c>
      <c r="K3" s="48">
        <f>IF(M3=0,0,J3/M3)</f>
        <v>0.75693762026964551</v>
      </c>
      <c r="L3" s="47">
        <f>SUBTOTAL(9,L6:L1048576)</f>
        <v>9360.1</v>
      </c>
      <c r="M3" s="49">
        <f>SUBTOTAL(9,M6:M1048576)</f>
        <v>2981226.2794590984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591</v>
      </c>
      <c r="B6" s="741" t="s">
        <v>1627</v>
      </c>
      <c r="C6" s="741" t="s">
        <v>1628</v>
      </c>
      <c r="D6" s="741" t="s">
        <v>671</v>
      </c>
      <c r="E6" s="741" t="s">
        <v>1629</v>
      </c>
      <c r="F6" s="745"/>
      <c r="G6" s="745"/>
      <c r="H6" s="765">
        <v>0</v>
      </c>
      <c r="I6" s="745">
        <v>5</v>
      </c>
      <c r="J6" s="745">
        <v>186.1</v>
      </c>
      <c r="K6" s="765">
        <v>1</v>
      </c>
      <c r="L6" s="745">
        <v>5</v>
      </c>
      <c r="M6" s="746">
        <v>186.1</v>
      </c>
    </row>
    <row r="7" spans="1:13" ht="14.4" customHeight="1" x14ac:dyDescent="0.3">
      <c r="A7" s="747" t="s">
        <v>591</v>
      </c>
      <c r="B7" s="748" t="s">
        <v>1627</v>
      </c>
      <c r="C7" s="748" t="s">
        <v>1630</v>
      </c>
      <c r="D7" s="748" t="s">
        <v>692</v>
      </c>
      <c r="E7" s="748" t="s">
        <v>1631</v>
      </c>
      <c r="F7" s="752"/>
      <c r="G7" s="752"/>
      <c r="H7" s="766">
        <v>0</v>
      </c>
      <c r="I7" s="752">
        <v>64</v>
      </c>
      <c r="J7" s="752">
        <v>5497.0599999999995</v>
      </c>
      <c r="K7" s="766">
        <v>1</v>
      </c>
      <c r="L7" s="752">
        <v>64</v>
      </c>
      <c r="M7" s="753">
        <v>5497.0599999999995</v>
      </c>
    </row>
    <row r="8" spans="1:13" ht="14.4" customHeight="1" x14ac:dyDescent="0.3">
      <c r="A8" s="747" t="s">
        <v>591</v>
      </c>
      <c r="B8" s="748" t="s">
        <v>1632</v>
      </c>
      <c r="C8" s="748" t="s">
        <v>1633</v>
      </c>
      <c r="D8" s="748" t="s">
        <v>1634</v>
      </c>
      <c r="E8" s="748" t="s">
        <v>1635</v>
      </c>
      <c r="F8" s="752"/>
      <c r="G8" s="752"/>
      <c r="H8" s="766">
        <v>0</v>
      </c>
      <c r="I8" s="752">
        <v>6</v>
      </c>
      <c r="J8" s="752">
        <v>304.44000000000005</v>
      </c>
      <c r="K8" s="766">
        <v>1</v>
      </c>
      <c r="L8" s="752">
        <v>6</v>
      </c>
      <c r="M8" s="753">
        <v>304.44000000000005</v>
      </c>
    </row>
    <row r="9" spans="1:13" ht="14.4" customHeight="1" x14ac:dyDescent="0.3">
      <c r="A9" s="747" t="s">
        <v>591</v>
      </c>
      <c r="B9" s="748" t="s">
        <v>1636</v>
      </c>
      <c r="C9" s="748" t="s">
        <v>1637</v>
      </c>
      <c r="D9" s="748" t="s">
        <v>1638</v>
      </c>
      <c r="E9" s="748" t="s">
        <v>1639</v>
      </c>
      <c r="F9" s="752"/>
      <c r="G9" s="752"/>
      <c r="H9" s="766">
        <v>0</v>
      </c>
      <c r="I9" s="752">
        <v>4</v>
      </c>
      <c r="J9" s="752">
        <v>197.48</v>
      </c>
      <c r="K9" s="766">
        <v>1</v>
      </c>
      <c r="L9" s="752">
        <v>4</v>
      </c>
      <c r="M9" s="753">
        <v>197.48</v>
      </c>
    </row>
    <row r="10" spans="1:13" ht="14.4" customHeight="1" x14ac:dyDescent="0.3">
      <c r="A10" s="747" t="s">
        <v>596</v>
      </c>
      <c r="B10" s="748" t="s">
        <v>1640</v>
      </c>
      <c r="C10" s="748" t="s">
        <v>1641</v>
      </c>
      <c r="D10" s="748" t="s">
        <v>825</v>
      </c>
      <c r="E10" s="748" t="s">
        <v>1642</v>
      </c>
      <c r="F10" s="752"/>
      <c r="G10" s="752"/>
      <c r="H10" s="766">
        <v>0</v>
      </c>
      <c r="I10" s="752">
        <v>1260</v>
      </c>
      <c r="J10" s="752">
        <v>20873.36</v>
      </c>
      <c r="K10" s="766">
        <v>1</v>
      </c>
      <c r="L10" s="752">
        <v>1260</v>
      </c>
      <c r="M10" s="753">
        <v>20873.36</v>
      </c>
    </row>
    <row r="11" spans="1:13" ht="14.4" customHeight="1" x14ac:dyDescent="0.3">
      <c r="A11" s="747" t="s">
        <v>596</v>
      </c>
      <c r="B11" s="748" t="s">
        <v>1640</v>
      </c>
      <c r="C11" s="748" t="s">
        <v>1643</v>
      </c>
      <c r="D11" s="748" t="s">
        <v>1644</v>
      </c>
      <c r="E11" s="748" t="s">
        <v>1645</v>
      </c>
      <c r="F11" s="752"/>
      <c r="G11" s="752"/>
      <c r="H11" s="766">
        <v>0</v>
      </c>
      <c r="I11" s="752">
        <v>1</v>
      </c>
      <c r="J11" s="752">
        <v>42.88</v>
      </c>
      <c r="K11" s="766">
        <v>1</v>
      </c>
      <c r="L11" s="752">
        <v>1</v>
      </c>
      <c r="M11" s="753">
        <v>42.88</v>
      </c>
    </row>
    <row r="12" spans="1:13" ht="14.4" customHeight="1" x14ac:dyDescent="0.3">
      <c r="A12" s="747" t="s">
        <v>596</v>
      </c>
      <c r="B12" s="748" t="s">
        <v>1640</v>
      </c>
      <c r="C12" s="748" t="s">
        <v>1646</v>
      </c>
      <c r="D12" s="748" t="s">
        <v>1644</v>
      </c>
      <c r="E12" s="748" t="s">
        <v>1647</v>
      </c>
      <c r="F12" s="752"/>
      <c r="G12" s="752"/>
      <c r="H12" s="766">
        <v>0</v>
      </c>
      <c r="I12" s="752">
        <v>2</v>
      </c>
      <c r="J12" s="752">
        <v>171.49999999999997</v>
      </c>
      <c r="K12" s="766">
        <v>1</v>
      </c>
      <c r="L12" s="752">
        <v>2</v>
      </c>
      <c r="M12" s="753">
        <v>171.49999999999997</v>
      </c>
    </row>
    <row r="13" spans="1:13" ht="14.4" customHeight="1" x14ac:dyDescent="0.3">
      <c r="A13" s="747" t="s">
        <v>596</v>
      </c>
      <c r="B13" s="748" t="s">
        <v>1648</v>
      </c>
      <c r="C13" s="748" t="s">
        <v>1649</v>
      </c>
      <c r="D13" s="748" t="s">
        <v>869</v>
      </c>
      <c r="E13" s="748" t="s">
        <v>1650</v>
      </c>
      <c r="F13" s="752"/>
      <c r="G13" s="752"/>
      <c r="H13" s="766">
        <v>0</v>
      </c>
      <c r="I13" s="752">
        <v>49</v>
      </c>
      <c r="J13" s="752">
        <v>2511.44</v>
      </c>
      <c r="K13" s="766">
        <v>1</v>
      </c>
      <c r="L13" s="752">
        <v>49</v>
      </c>
      <c r="M13" s="753">
        <v>2511.44</v>
      </c>
    </row>
    <row r="14" spans="1:13" ht="14.4" customHeight="1" x14ac:dyDescent="0.3">
      <c r="A14" s="747" t="s">
        <v>596</v>
      </c>
      <c r="B14" s="748" t="s">
        <v>1651</v>
      </c>
      <c r="C14" s="748" t="s">
        <v>1652</v>
      </c>
      <c r="D14" s="748" t="s">
        <v>1160</v>
      </c>
      <c r="E14" s="748" t="s">
        <v>1653</v>
      </c>
      <c r="F14" s="752"/>
      <c r="G14" s="752"/>
      <c r="H14" s="766">
        <v>0</v>
      </c>
      <c r="I14" s="752">
        <v>1</v>
      </c>
      <c r="J14" s="752">
        <v>103.77</v>
      </c>
      <c r="K14" s="766">
        <v>1</v>
      </c>
      <c r="L14" s="752">
        <v>1</v>
      </c>
      <c r="M14" s="753">
        <v>103.77</v>
      </c>
    </row>
    <row r="15" spans="1:13" ht="14.4" customHeight="1" x14ac:dyDescent="0.3">
      <c r="A15" s="747" t="s">
        <v>596</v>
      </c>
      <c r="B15" s="748" t="s">
        <v>1654</v>
      </c>
      <c r="C15" s="748" t="s">
        <v>1655</v>
      </c>
      <c r="D15" s="748" t="s">
        <v>1656</v>
      </c>
      <c r="E15" s="748" t="s">
        <v>1657</v>
      </c>
      <c r="F15" s="752"/>
      <c r="G15" s="752"/>
      <c r="H15" s="766">
        <v>0</v>
      </c>
      <c r="I15" s="752">
        <v>95</v>
      </c>
      <c r="J15" s="752">
        <v>38591.65</v>
      </c>
      <c r="K15" s="766">
        <v>1</v>
      </c>
      <c r="L15" s="752">
        <v>95</v>
      </c>
      <c r="M15" s="753">
        <v>38591.65</v>
      </c>
    </row>
    <row r="16" spans="1:13" ht="14.4" customHeight="1" x14ac:dyDescent="0.3">
      <c r="A16" s="747" t="s">
        <v>596</v>
      </c>
      <c r="B16" s="748" t="s">
        <v>1658</v>
      </c>
      <c r="C16" s="748" t="s">
        <v>1659</v>
      </c>
      <c r="D16" s="748" t="s">
        <v>921</v>
      </c>
      <c r="E16" s="748" t="s">
        <v>1660</v>
      </c>
      <c r="F16" s="752"/>
      <c r="G16" s="752"/>
      <c r="H16" s="766">
        <v>0</v>
      </c>
      <c r="I16" s="752">
        <v>13</v>
      </c>
      <c r="J16" s="752">
        <v>42900</v>
      </c>
      <c r="K16" s="766">
        <v>1</v>
      </c>
      <c r="L16" s="752">
        <v>13</v>
      </c>
      <c r="M16" s="753">
        <v>42900</v>
      </c>
    </row>
    <row r="17" spans="1:13" ht="14.4" customHeight="1" x14ac:dyDescent="0.3">
      <c r="A17" s="747" t="s">
        <v>596</v>
      </c>
      <c r="B17" s="748" t="s">
        <v>1661</v>
      </c>
      <c r="C17" s="748" t="s">
        <v>1662</v>
      </c>
      <c r="D17" s="748" t="s">
        <v>1663</v>
      </c>
      <c r="E17" s="748" t="s">
        <v>1664</v>
      </c>
      <c r="F17" s="752"/>
      <c r="G17" s="752"/>
      <c r="H17" s="766"/>
      <c r="I17" s="752">
        <v>0</v>
      </c>
      <c r="J17" s="752">
        <v>0</v>
      </c>
      <c r="K17" s="766"/>
      <c r="L17" s="752">
        <v>0</v>
      </c>
      <c r="M17" s="753">
        <v>0</v>
      </c>
    </row>
    <row r="18" spans="1:13" ht="14.4" customHeight="1" x14ac:dyDescent="0.3">
      <c r="A18" s="747" t="s">
        <v>596</v>
      </c>
      <c r="B18" s="748" t="s">
        <v>1665</v>
      </c>
      <c r="C18" s="748" t="s">
        <v>1666</v>
      </c>
      <c r="D18" s="748" t="s">
        <v>827</v>
      </c>
      <c r="E18" s="748" t="s">
        <v>1667</v>
      </c>
      <c r="F18" s="752"/>
      <c r="G18" s="752"/>
      <c r="H18" s="766">
        <v>0</v>
      </c>
      <c r="I18" s="752">
        <v>260</v>
      </c>
      <c r="J18" s="752">
        <v>33403.97</v>
      </c>
      <c r="K18" s="766">
        <v>1</v>
      </c>
      <c r="L18" s="752">
        <v>260</v>
      </c>
      <c r="M18" s="753">
        <v>33403.97</v>
      </c>
    </row>
    <row r="19" spans="1:13" ht="14.4" customHeight="1" x14ac:dyDescent="0.3">
      <c r="A19" s="747" t="s">
        <v>596</v>
      </c>
      <c r="B19" s="748" t="s">
        <v>1665</v>
      </c>
      <c r="C19" s="748" t="s">
        <v>1668</v>
      </c>
      <c r="D19" s="748" t="s">
        <v>827</v>
      </c>
      <c r="E19" s="748" t="s">
        <v>1669</v>
      </c>
      <c r="F19" s="752"/>
      <c r="G19" s="752"/>
      <c r="H19" s="766">
        <v>0</v>
      </c>
      <c r="I19" s="752">
        <v>1</v>
      </c>
      <c r="J19" s="752">
        <v>44.88</v>
      </c>
      <c r="K19" s="766">
        <v>1</v>
      </c>
      <c r="L19" s="752">
        <v>1</v>
      </c>
      <c r="M19" s="753">
        <v>44.88</v>
      </c>
    </row>
    <row r="20" spans="1:13" ht="14.4" customHeight="1" x14ac:dyDescent="0.3">
      <c r="A20" s="747" t="s">
        <v>596</v>
      </c>
      <c r="B20" s="748" t="s">
        <v>1665</v>
      </c>
      <c r="C20" s="748" t="s">
        <v>1670</v>
      </c>
      <c r="D20" s="748" t="s">
        <v>827</v>
      </c>
      <c r="E20" s="748" t="s">
        <v>1671</v>
      </c>
      <c r="F20" s="752"/>
      <c r="G20" s="752"/>
      <c r="H20" s="766">
        <v>0</v>
      </c>
      <c r="I20" s="752">
        <v>5</v>
      </c>
      <c r="J20" s="752">
        <v>448.06000242601067</v>
      </c>
      <c r="K20" s="766">
        <v>1</v>
      </c>
      <c r="L20" s="752">
        <v>5</v>
      </c>
      <c r="M20" s="753">
        <v>448.06000242601067</v>
      </c>
    </row>
    <row r="21" spans="1:13" ht="14.4" customHeight="1" x14ac:dyDescent="0.3">
      <c r="A21" s="747" t="s">
        <v>596</v>
      </c>
      <c r="B21" s="748" t="s">
        <v>1665</v>
      </c>
      <c r="C21" s="748" t="s">
        <v>1672</v>
      </c>
      <c r="D21" s="748" t="s">
        <v>1170</v>
      </c>
      <c r="E21" s="748" t="s">
        <v>1669</v>
      </c>
      <c r="F21" s="752">
        <v>4</v>
      </c>
      <c r="G21" s="752">
        <v>290.79000000000008</v>
      </c>
      <c r="H21" s="766">
        <v>1</v>
      </c>
      <c r="I21" s="752"/>
      <c r="J21" s="752"/>
      <c r="K21" s="766">
        <v>0</v>
      </c>
      <c r="L21" s="752">
        <v>4</v>
      </c>
      <c r="M21" s="753">
        <v>290.79000000000008</v>
      </c>
    </row>
    <row r="22" spans="1:13" ht="14.4" customHeight="1" x14ac:dyDescent="0.3">
      <c r="A22" s="747" t="s">
        <v>596</v>
      </c>
      <c r="B22" s="748" t="s">
        <v>1673</v>
      </c>
      <c r="C22" s="748" t="s">
        <v>1674</v>
      </c>
      <c r="D22" s="748" t="s">
        <v>1675</v>
      </c>
      <c r="E22" s="748" t="s">
        <v>1676</v>
      </c>
      <c r="F22" s="752"/>
      <c r="G22" s="752"/>
      <c r="H22" s="766">
        <v>0</v>
      </c>
      <c r="I22" s="752">
        <v>3</v>
      </c>
      <c r="J22" s="752">
        <v>313.0100000000001</v>
      </c>
      <c r="K22" s="766">
        <v>1</v>
      </c>
      <c r="L22" s="752">
        <v>3</v>
      </c>
      <c r="M22" s="753">
        <v>313.0100000000001</v>
      </c>
    </row>
    <row r="23" spans="1:13" ht="14.4" customHeight="1" x14ac:dyDescent="0.3">
      <c r="A23" s="747" t="s">
        <v>596</v>
      </c>
      <c r="B23" s="748" t="s">
        <v>1677</v>
      </c>
      <c r="C23" s="748" t="s">
        <v>1678</v>
      </c>
      <c r="D23" s="748" t="s">
        <v>926</v>
      </c>
      <c r="E23" s="748" t="s">
        <v>927</v>
      </c>
      <c r="F23" s="752"/>
      <c r="G23" s="752"/>
      <c r="H23" s="766">
        <v>0</v>
      </c>
      <c r="I23" s="752">
        <v>77</v>
      </c>
      <c r="J23" s="752">
        <v>3110.0299999999997</v>
      </c>
      <c r="K23" s="766">
        <v>1</v>
      </c>
      <c r="L23" s="752">
        <v>77</v>
      </c>
      <c r="M23" s="753">
        <v>3110.0299999999997</v>
      </c>
    </row>
    <row r="24" spans="1:13" ht="14.4" customHeight="1" x14ac:dyDescent="0.3">
      <c r="A24" s="747" t="s">
        <v>596</v>
      </c>
      <c r="B24" s="748" t="s">
        <v>1677</v>
      </c>
      <c r="C24" s="748" t="s">
        <v>1679</v>
      </c>
      <c r="D24" s="748" t="s">
        <v>925</v>
      </c>
      <c r="E24" s="748" t="s">
        <v>1680</v>
      </c>
      <c r="F24" s="752"/>
      <c r="G24" s="752"/>
      <c r="H24" s="766">
        <v>0</v>
      </c>
      <c r="I24" s="752">
        <v>1</v>
      </c>
      <c r="J24" s="752">
        <v>31.649999999999995</v>
      </c>
      <c r="K24" s="766">
        <v>1</v>
      </c>
      <c r="L24" s="752">
        <v>1</v>
      </c>
      <c r="M24" s="753">
        <v>31.649999999999995</v>
      </c>
    </row>
    <row r="25" spans="1:13" ht="14.4" customHeight="1" x14ac:dyDescent="0.3">
      <c r="A25" s="747" t="s">
        <v>596</v>
      </c>
      <c r="B25" s="748" t="s">
        <v>1677</v>
      </c>
      <c r="C25" s="748" t="s">
        <v>1681</v>
      </c>
      <c r="D25" s="748" t="s">
        <v>923</v>
      </c>
      <c r="E25" s="748" t="s">
        <v>1680</v>
      </c>
      <c r="F25" s="752">
        <v>1</v>
      </c>
      <c r="G25" s="752">
        <v>59.9</v>
      </c>
      <c r="H25" s="766">
        <v>1</v>
      </c>
      <c r="I25" s="752"/>
      <c r="J25" s="752"/>
      <c r="K25" s="766">
        <v>0</v>
      </c>
      <c r="L25" s="752">
        <v>1</v>
      </c>
      <c r="M25" s="753">
        <v>59.9</v>
      </c>
    </row>
    <row r="26" spans="1:13" ht="14.4" customHeight="1" x14ac:dyDescent="0.3">
      <c r="A26" s="747" t="s">
        <v>596</v>
      </c>
      <c r="B26" s="748" t="s">
        <v>1682</v>
      </c>
      <c r="C26" s="748" t="s">
        <v>1683</v>
      </c>
      <c r="D26" s="748" t="s">
        <v>962</v>
      </c>
      <c r="E26" s="748" t="s">
        <v>1684</v>
      </c>
      <c r="F26" s="752"/>
      <c r="G26" s="752"/>
      <c r="H26" s="766">
        <v>0</v>
      </c>
      <c r="I26" s="752">
        <v>10</v>
      </c>
      <c r="J26" s="752">
        <v>697.18000000000006</v>
      </c>
      <c r="K26" s="766">
        <v>1</v>
      </c>
      <c r="L26" s="752">
        <v>10</v>
      </c>
      <c r="M26" s="753">
        <v>697.18000000000006</v>
      </c>
    </row>
    <row r="27" spans="1:13" ht="14.4" customHeight="1" x14ac:dyDescent="0.3">
      <c r="A27" s="747" t="s">
        <v>596</v>
      </c>
      <c r="B27" s="748" t="s">
        <v>1682</v>
      </c>
      <c r="C27" s="748" t="s">
        <v>1685</v>
      </c>
      <c r="D27" s="748" t="s">
        <v>962</v>
      </c>
      <c r="E27" s="748" t="s">
        <v>1686</v>
      </c>
      <c r="F27" s="752"/>
      <c r="G27" s="752"/>
      <c r="H27" s="766">
        <v>0</v>
      </c>
      <c r="I27" s="752">
        <v>10</v>
      </c>
      <c r="J27" s="752">
        <v>653.59999999999991</v>
      </c>
      <c r="K27" s="766">
        <v>1</v>
      </c>
      <c r="L27" s="752">
        <v>10</v>
      </c>
      <c r="M27" s="753">
        <v>653.59999999999991</v>
      </c>
    </row>
    <row r="28" spans="1:13" ht="14.4" customHeight="1" x14ac:dyDescent="0.3">
      <c r="A28" s="747" t="s">
        <v>596</v>
      </c>
      <c r="B28" s="748" t="s">
        <v>1687</v>
      </c>
      <c r="C28" s="748" t="s">
        <v>1688</v>
      </c>
      <c r="D28" s="748" t="s">
        <v>1237</v>
      </c>
      <c r="E28" s="748" t="s">
        <v>1689</v>
      </c>
      <c r="F28" s="752"/>
      <c r="G28" s="752"/>
      <c r="H28" s="766">
        <v>0</v>
      </c>
      <c r="I28" s="752">
        <v>1</v>
      </c>
      <c r="J28" s="752">
        <v>71.81</v>
      </c>
      <c r="K28" s="766">
        <v>1</v>
      </c>
      <c r="L28" s="752">
        <v>1</v>
      </c>
      <c r="M28" s="753">
        <v>71.81</v>
      </c>
    </row>
    <row r="29" spans="1:13" ht="14.4" customHeight="1" x14ac:dyDescent="0.3">
      <c r="A29" s="747" t="s">
        <v>596</v>
      </c>
      <c r="B29" s="748" t="s">
        <v>1687</v>
      </c>
      <c r="C29" s="748" t="s">
        <v>1690</v>
      </c>
      <c r="D29" s="748" t="s">
        <v>1691</v>
      </c>
      <c r="E29" s="748" t="s">
        <v>1692</v>
      </c>
      <c r="F29" s="752"/>
      <c r="G29" s="752"/>
      <c r="H29" s="766">
        <v>0</v>
      </c>
      <c r="I29" s="752">
        <v>2</v>
      </c>
      <c r="J29" s="752">
        <v>144.66000000000003</v>
      </c>
      <c r="K29" s="766">
        <v>1</v>
      </c>
      <c r="L29" s="752">
        <v>2</v>
      </c>
      <c r="M29" s="753">
        <v>144.66000000000003</v>
      </c>
    </row>
    <row r="30" spans="1:13" ht="14.4" customHeight="1" x14ac:dyDescent="0.3">
      <c r="A30" s="747" t="s">
        <v>596</v>
      </c>
      <c r="B30" s="748" t="s">
        <v>1687</v>
      </c>
      <c r="C30" s="748" t="s">
        <v>1693</v>
      </c>
      <c r="D30" s="748" t="s">
        <v>1694</v>
      </c>
      <c r="E30" s="748" t="s">
        <v>1695</v>
      </c>
      <c r="F30" s="752"/>
      <c r="G30" s="752"/>
      <c r="H30" s="766">
        <v>0</v>
      </c>
      <c r="I30" s="752">
        <v>2</v>
      </c>
      <c r="J30" s="752">
        <v>409.71999999999997</v>
      </c>
      <c r="K30" s="766">
        <v>1</v>
      </c>
      <c r="L30" s="752">
        <v>2</v>
      </c>
      <c r="M30" s="753">
        <v>409.71999999999997</v>
      </c>
    </row>
    <row r="31" spans="1:13" ht="14.4" customHeight="1" x14ac:dyDescent="0.3">
      <c r="A31" s="747" t="s">
        <v>596</v>
      </c>
      <c r="B31" s="748" t="s">
        <v>1687</v>
      </c>
      <c r="C31" s="748" t="s">
        <v>1696</v>
      </c>
      <c r="D31" s="748" t="s">
        <v>774</v>
      </c>
      <c r="E31" s="748" t="s">
        <v>1697</v>
      </c>
      <c r="F31" s="752"/>
      <c r="G31" s="752"/>
      <c r="H31" s="766">
        <v>0</v>
      </c>
      <c r="I31" s="752">
        <v>65</v>
      </c>
      <c r="J31" s="752">
        <v>5749.51</v>
      </c>
      <c r="K31" s="766">
        <v>1</v>
      </c>
      <c r="L31" s="752">
        <v>65</v>
      </c>
      <c r="M31" s="753">
        <v>5749.51</v>
      </c>
    </row>
    <row r="32" spans="1:13" ht="14.4" customHeight="1" x14ac:dyDescent="0.3">
      <c r="A32" s="747" t="s">
        <v>596</v>
      </c>
      <c r="B32" s="748" t="s">
        <v>1698</v>
      </c>
      <c r="C32" s="748" t="s">
        <v>1699</v>
      </c>
      <c r="D32" s="748" t="s">
        <v>1700</v>
      </c>
      <c r="E32" s="748" t="s">
        <v>1701</v>
      </c>
      <c r="F32" s="752"/>
      <c r="G32" s="752"/>
      <c r="H32" s="766">
        <v>0</v>
      </c>
      <c r="I32" s="752">
        <v>1</v>
      </c>
      <c r="J32" s="752">
        <v>26.47000000000001</v>
      </c>
      <c r="K32" s="766">
        <v>1</v>
      </c>
      <c r="L32" s="752">
        <v>1</v>
      </c>
      <c r="M32" s="753">
        <v>26.47000000000001</v>
      </c>
    </row>
    <row r="33" spans="1:13" ht="14.4" customHeight="1" x14ac:dyDescent="0.3">
      <c r="A33" s="747" t="s">
        <v>596</v>
      </c>
      <c r="B33" s="748" t="s">
        <v>1698</v>
      </c>
      <c r="C33" s="748" t="s">
        <v>1702</v>
      </c>
      <c r="D33" s="748" t="s">
        <v>1703</v>
      </c>
      <c r="E33" s="748" t="s">
        <v>1704</v>
      </c>
      <c r="F33" s="752">
        <v>2</v>
      </c>
      <c r="G33" s="752">
        <v>70.800000000000026</v>
      </c>
      <c r="H33" s="766">
        <v>1</v>
      </c>
      <c r="I33" s="752"/>
      <c r="J33" s="752"/>
      <c r="K33" s="766">
        <v>0</v>
      </c>
      <c r="L33" s="752">
        <v>2</v>
      </c>
      <c r="M33" s="753">
        <v>70.800000000000026</v>
      </c>
    </row>
    <row r="34" spans="1:13" ht="14.4" customHeight="1" x14ac:dyDescent="0.3">
      <c r="A34" s="747" t="s">
        <v>596</v>
      </c>
      <c r="B34" s="748" t="s">
        <v>1705</v>
      </c>
      <c r="C34" s="748" t="s">
        <v>1706</v>
      </c>
      <c r="D34" s="748" t="s">
        <v>1707</v>
      </c>
      <c r="E34" s="748" t="s">
        <v>1708</v>
      </c>
      <c r="F34" s="752"/>
      <c r="G34" s="752"/>
      <c r="H34" s="766">
        <v>0</v>
      </c>
      <c r="I34" s="752">
        <v>3</v>
      </c>
      <c r="J34" s="752">
        <v>488.49000000000012</v>
      </c>
      <c r="K34" s="766">
        <v>1</v>
      </c>
      <c r="L34" s="752">
        <v>3</v>
      </c>
      <c r="M34" s="753">
        <v>488.49000000000012</v>
      </c>
    </row>
    <row r="35" spans="1:13" ht="14.4" customHeight="1" x14ac:dyDescent="0.3">
      <c r="A35" s="747" t="s">
        <v>596</v>
      </c>
      <c r="B35" s="748" t="s">
        <v>1709</v>
      </c>
      <c r="C35" s="748" t="s">
        <v>1710</v>
      </c>
      <c r="D35" s="748" t="s">
        <v>1711</v>
      </c>
      <c r="E35" s="748" t="s">
        <v>1712</v>
      </c>
      <c r="F35" s="752"/>
      <c r="G35" s="752"/>
      <c r="H35" s="766">
        <v>0</v>
      </c>
      <c r="I35" s="752">
        <v>1</v>
      </c>
      <c r="J35" s="752">
        <v>277.66000000000008</v>
      </c>
      <c r="K35" s="766">
        <v>1</v>
      </c>
      <c r="L35" s="752">
        <v>1</v>
      </c>
      <c r="M35" s="753">
        <v>277.66000000000008</v>
      </c>
    </row>
    <row r="36" spans="1:13" ht="14.4" customHeight="1" x14ac:dyDescent="0.3">
      <c r="A36" s="747" t="s">
        <v>596</v>
      </c>
      <c r="B36" s="748" t="s">
        <v>1713</v>
      </c>
      <c r="C36" s="748" t="s">
        <v>1714</v>
      </c>
      <c r="D36" s="748" t="s">
        <v>1715</v>
      </c>
      <c r="E36" s="748" t="s">
        <v>1716</v>
      </c>
      <c r="F36" s="752"/>
      <c r="G36" s="752"/>
      <c r="H36" s="766">
        <v>0</v>
      </c>
      <c r="I36" s="752">
        <v>1</v>
      </c>
      <c r="J36" s="752">
        <v>387.13</v>
      </c>
      <c r="K36" s="766">
        <v>1</v>
      </c>
      <c r="L36" s="752">
        <v>1</v>
      </c>
      <c r="M36" s="753">
        <v>387.13</v>
      </c>
    </row>
    <row r="37" spans="1:13" ht="14.4" customHeight="1" x14ac:dyDescent="0.3">
      <c r="A37" s="747" t="s">
        <v>596</v>
      </c>
      <c r="B37" s="748" t="s">
        <v>1713</v>
      </c>
      <c r="C37" s="748" t="s">
        <v>1717</v>
      </c>
      <c r="D37" s="748" t="s">
        <v>1718</v>
      </c>
      <c r="E37" s="748" t="s">
        <v>1719</v>
      </c>
      <c r="F37" s="752"/>
      <c r="G37" s="752"/>
      <c r="H37" s="766">
        <v>0</v>
      </c>
      <c r="I37" s="752">
        <v>1</v>
      </c>
      <c r="J37" s="752">
        <v>135.43999999999994</v>
      </c>
      <c r="K37" s="766">
        <v>1</v>
      </c>
      <c r="L37" s="752">
        <v>1</v>
      </c>
      <c r="M37" s="753">
        <v>135.43999999999994</v>
      </c>
    </row>
    <row r="38" spans="1:13" ht="14.4" customHeight="1" x14ac:dyDescent="0.3">
      <c r="A38" s="747" t="s">
        <v>596</v>
      </c>
      <c r="B38" s="748" t="s">
        <v>1720</v>
      </c>
      <c r="C38" s="748" t="s">
        <v>1721</v>
      </c>
      <c r="D38" s="748" t="s">
        <v>1722</v>
      </c>
      <c r="E38" s="748" t="s">
        <v>1723</v>
      </c>
      <c r="F38" s="752"/>
      <c r="G38" s="752"/>
      <c r="H38" s="766">
        <v>0</v>
      </c>
      <c r="I38" s="752">
        <v>1</v>
      </c>
      <c r="J38" s="752">
        <v>115.60999999999997</v>
      </c>
      <c r="K38" s="766">
        <v>1</v>
      </c>
      <c r="L38" s="752">
        <v>1</v>
      </c>
      <c r="M38" s="753">
        <v>115.60999999999997</v>
      </c>
    </row>
    <row r="39" spans="1:13" ht="14.4" customHeight="1" x14ac:dyDescent="0.3">
      <c r="A39" s="747" t="s">
        <v>596</v>
      </c>
      <c r="B39" s="748" t="s">
        <v>1724</v>
      </c>
      <c r="C39" s="748" t="s">
        <v>1725</v>
      </c>
      <c r="D39" s="748" t="s">
        <v>1726</v>
      </c>
      <c r="E39" s="748" t="s">
        <v>1727</v>
      </c>
      <c r="F39" s="752">
        <v>1</v>
      </c>
      <c r="G39" s="752">
        <v>847.74</v>
      </c>
      <c r="H39" s="766">
        <v>1</v>
      </c>
      <c r="I39" s="752"/>
      <c r="J39" s="752"/>
      <c r="K39" s="766">
        <v>0</v>
      </c>
      <c r="L39" s="752">
        <v>1</v>
      </c>
      <c r="M39" s="753">
        <v>847.74</v>
      </c>
    </row>
    <row r="40" spans="1:13" ht="14.4" customHeight="1" x14ac:dyDescent="0.3">
      <c r="A40" s="747" t="s">
        <v>596</v>
      </c>
      <c r="B40" s="748" t="s">
        <v>1728</v>
      </c>
      <c r="C40" s="748" t="s">
        <v>1729</v>
      </c>
      <c r="D40" s="748" t="s">
        <v>1730</v>
      </c>
      <c r="E40" s="748" t="s">
        <v>1731</v>
      </c>
      <c r="F40" s="752"/>
      <c r="G40" s="752"/>
      <c r="H40" s="766">
        <v>0</v>
      </c>
      <c r="I40" s="752">
        <v>8</v>
      </c>
      <c r="J40" s="752">
        <v>11000</v>
      </c>
      <c r="K40" s="766">
        <v>1</v>
      </c>
      <c r="L40" s="752">
        <v>8</v>
      </c>
      <c r="M40" s="753">
        <v>11000</v>
      </c>
    </row>
    <row r="41" spans="1:13" ht="14.4" customHeight="1" x14ac:dyDescent="0.3">
      <c r="A41" s="747" t="s">
        <v>596</v>
      </c>
      <c r="B41" s="748" t="s">
        <v>1627</v>
      </c>
      <c r="C41" s="748" t="s">
        <v>1732</v>
      </c>
      <c r="D41" s="748" t="s">
        <v>692</v>
      </c>
      <c r="E41" s="748" t="s">
        <v>1733</v>
      </c>
      <c r="F41" s="752"/>
      <c r="G41" s="752"/>
      <c r="H41" s="766">
        <v>0</v>
      </c>
      <c r="I41" s="752">
        <v>6</v>
      </c>
      <c r="J41" s="752">
        <v>855.84000000000026</v>
      </c>
      <c r="K41" s="766">
        <v>1</v>
      </c>
      <c r="L41" s="752">
        <v>6</v>
      </c>
      <c r="M41" s="753">
        <v>855.84000000000026</v>
      </c>
    </row>
    <row r="42" spans="1:13" ht="14.4" customHeight="1" x14ac:dyDescent="0.3">
      <c r="A42" s="747" t="s">
        <v>596</v>
      </c>
      <c r="B42" s="748" t="s">
        <v>1627</v>
      </c>
      <c r="C42" s="748" t="s">
        <v>1630</v>
      </c>
      <c r="D42" s="748" t="s">
        <v>692</v>
      </c>
      <c r="E42" s="748" t="s">
        <v>1631</v>
      </c>
      <c r="F42" s="752"/>
      <c r="G42" s="752"/>
      <c r="H42" s="766">
        <v>0</v>
      </c>
      <c r="I42" s="752">
        <v>270</v>
      </c>
      <c r="J42" s="752">
        <v>23219.429999999997</v>
      </c>
      <c r="K42" s="766">
        <v>1</v>
      </c>
      <c r="L42" s="752">
        <v>270</v>
      </c>
      <c r="M42" s="753">
        <v>23219.429999999997</v>
      </c>
    </row>
    <row r="43" spans="1:13" ht="14.4" customHeight="1" x14ac:dyDescent="0.3">
      <c r="A43" s="747" t="s">
        <v>596</v>
      </c>
      <c r="B43" s="748" t="s">
        <v>1627</v>
      </c>
      <c r="C43" s="748" t="s">
        <v>1734</v>
      </c>
      <c r="D43" s="748" t="s">
        <v>692</v>
      </c>
      <c r="E43" s="748" t="s">
        <v>1735</v>
      </c>
      <c r="F43" s="752"/>
      <c r="G43" s="752"/>
      <c r="H43" s="766">
        <v>0</v>
      </c>
      <c r="I43" s="752">
        <v>13</v>
      </c>
      <c r="J43" s="752">
        <v>875.55</v>
      </c>
      <c r="K43" s="766">
        <v>1</v>
      </c>
      <c r="L43" s="752">
        <v>13</v>
      </c>
      <c r="M43" s="753">
        <v>875.55</v>
      </c>
    </row>
    <row r="44" spans="1:13" ht="14.4" customHeight="1" x14ac:dyDescent="0.3">
      <c r="A44" s="747" t="s">
        <v>596</v>
      </c>
      <c r="B44" s="748" t="s">
        <v>1627</v>
      </c>
      <c r="C44" s="748" t="s">
        <v>1736</v>
      </c>
      <c r="D44" s="748" t="s">
        <v>692</v>
      </c>
      <c r="E44" s="748" t="s">
        <v>1737</v>
      </c>
      <c r="F44" s="752"/>
      <c r="G44" s="752"/>
      <c r="H44" s="766">
        <v>0</v>
      </c>
      <c r="I44" s="752">
        <v>10</v>
      </c>
      <c r="J44" s="752">
        <v>1704.98</v>
      </c>
      <c r="K44" s="766">
        <v>1</v>
      </c>
      <c r="L44" s="752">
        <v>10</v>
      </c>
      <c r="M44" s="753">
        <v>1704.98</v>
      </c>
    </row>
    <row r="45" spans="1:13" ht="14.4" customHeight="1" x14ac:dyDescent="0.3">
      <c r="A45" s="747" t="s">
        <v>596</v>
      </c>
      <c r="B45" s="748" t="s">
        <v>1627</v>
      </c>
      <c r="C45" s="748" t="s">
        <v>1738</v>
      </c>
      <c r="D45" s="748" t="s">
        <v>692</v>
      </c>
      <c r="E45" s="748" t="s">
        <v>1739</v>
      </c>
      <c r="F45" s="752"/>
      <c r="G45" s="752"/>
      <c r="H45" s="766">
        <v>0</v>
      </c>
      <c r="I45" s="752">
        <v>3</v>
      </c>
      <c r="J45" s="752">
        <v>779.69999999999993</v>
      </c>
      <c r="K45" s="766">
        <v>1</v>
      </c>
      <c r="L45" s="752">
        <v>3</v>
      </c>
      <c r="M45" s="753">
        <v>779.69999999999993</v>
      </c>
    </row>
    <row r="46" spans="1:13" ht="14.4" customHeight="1" x14ac:dyDescent="0.3">
      <c r="A46" s="747" t="s">
        <v>596</v>
      </c>
      <c r="B46" s="748" t="s">
        <v>1740</v>
      </c>
      <c r="C46" s="748" t="s">
        <v>1741</v>
      </c>
      <c r="D46" s="748" t="s">
        <v>1742</v>
      </c>
      <c r="E46" s="748" t="s">
        <v>1743</v>
      </c>
      <c r="F46" s="752"/>
      <c r="G46" s="752"/>
      <c r="H46" s="766">
        <v>0</v>
      </c>
      <c r="I46" s="752">
        <v>1</v>
      </c>
      <c r="J46" s="752">
        <v>99.36999999999999</v>
      </c>
      <c r="K46" s="766">
        <v>1</v>
      </c>
      <c r="L46" s="752">
        <v>1</v>
      </c>
      <c r="M46" s="753">
        <v>99.36999999999999</v>
      </c>
    </row>
    <row r="47" spans="1:13" ht="14.4" customHeight="1" x14ac:dyDescent="0.3">
      <c r="A47" s="747" t="s">
        <v>596</v>
      </c>
      <c r="B47" s="748" t="s">
        <v>1740</v>
      </c>
      <c r="C47" s="748" t="s">
        <v>1744</v>
      </c>
      <c r="D47" s="748" t="s">
        <v>1742</v>
      </c>
      <c r="E47" s="748" t="s">
        <v>1745</v>
      </c>
      <c r="F47" s="752"/>
      <c r="G47" s="752"/>
      <c r="H47" s="766">
        <v>0</v>
      </c>
      <c r="I47" s="752">
        <v>1</v>
      </c>
      <c r="J47" s="752">
        <v>61.110000000000021</v>
      </c>
      <c r="K47" s="766">
        <v>1</v>
      </c>
      <c r="L47" s="752">
        <v>1</v>
      </c>
      <c r="M47" s="753">
        <v>61.110000000000021</v>
      </c>
    </row>
    <row r="48" spans="1:13" ht="14.4" customHeight="1" x14ac:dyDescent="0.3">
      <c r="A48" s="747" t="s">
        <v>596</v>
      </c>
      <c r="B48" s="748" t="s">
        <v>1746</v>
      </c>
      <c r="C48" s="748" t="s">
        <v>1747</v>
      </c>
      <c r="D48" s="748" t="s">
        <v>1748</v>
      </c>
      <c r="E48" s="748" t="s">
        <v>1749</v>
      </c>
      <c r="F48" s="752"/>
      <c r="G48" s="752"/>
      <c r="H48" s="766">
        <v>0</v>
      </c>
      <c r="I48" s="752">
        <v>46</v>
      </c>
      <c r="J48" s="752">
        <v>560496.52145667165</v>
      </c>
      <c r="K48" s="766">
        <v>1</v>
      </c>
      <c r="L48" s="752">
        <v>46</v>
      </c>
      <c r="M48" s="753">
        <v>560496.52145667165</v>
      </c>
    </row>
    <row r="49" spans="1:13" ht="14.4" customHeight="1" x14ac:dyDescent="0.3">
      <c r="A49" s="747" t="s">
        <v>596</v>
      </c>
      <c r="B49" s="748" t="s">
        <v>1750</v>
      </c>
      <c r="C49" s="748" t="s">
        <v>1751</v>
      </c>
      <c r="D49" s="748" t="s">
        <v>1349</v>
      </c>
      <c r="E49" s="748" t="s">
        <v>1752</v>
      </c>
      <c r="F49" s="752"/>
      <c r="G49" s="752"/>
      <c r="H49" s="766">
        <v>0</v>
      </c>
      <c r="I49" s="752">
        <v>3</v>
      </c>
      <c r="J49" s="752">
        <v>497.7299999999999</v>
      </c>
      <c r="K49" s="766">
        <v>1</v>
      </c>
      <c r="L49" s="752">
        <v>3</v>
      </c>
      <c r="M49" s="753">
        <v>497.7299999999999</v>
      </c>
    </row>
    <row r="50" spans="1:13" ht="14.4" customHeight="1" x14ac:dyDescent="0.3">
      <c r="A50" s="747" t="s">
        <v>596</v>
      </c>
      <c r="B50" s="748" t="s">
        <v>1753</v>
      </c>
      <c r="C50" s="748" t="s">
        <v>1754</v>
      </c>
      <c r="D50" s="748" t="s">
        <v>1755</v>
      </c>
      <c r="E50" s="748" t="s">
        <v>1756</v>
      </c>
      <c r="F50" s="752"/>
      <c r="G50" s="752"/>
      <c r="H50" s="766">
        <v>0</v>
      </c>
      <c r="I50" s="752">
        <v>118</v>
      </c>
      <c r="J50" s="752">
        <v>54126.600000000006</v>
      </c>
      <c r="K50" s="766">
        <v>1</v>
      </c>
      <c r="L50" s="752">
        <v>118</v>
      </c>
      <c r="M50" s="753">
        <v>54126.600000000006</v>
      </c>
    </row>
    <row r="51" spans="1:13" ht="14.4" customHeight="1" x14ac:dyDescent="0.3">
      <c r="A51" s="747" t="s">
        <v>596</v>
      </c>
      <c r="B51" s="748" t="s">
        <v>1753</v>
      </c>
      <c r="C51" s="748" t="s">
        <v>1757</v>
      </c>
      <c r="D51" s="748" t="s">
        <v>1413</v>
      </c>
      <c r="E51" s="748" t="s">
        <v>1758</v>
      </c>
      <c r="F51" s="752">
        <v>60</v>
      </c>
      <c r="G51" s="752">
        <v>9700.2000000000025</v>
      </c>
      <c r="H51" s="766">
        <v>1</v>
      </c>
      <c r="I51" s="752"/>
      <c r="J51" s="752"/>
      <c r="K51" s="766">
        <v>0</v>
      </c>
      <c r="L51" s="752">
        <v>60</v>
      </c>
      <c r="M51" s="753">
        <v>9700.2000000000025</v>
      </c>
    </row>
    <row r="52" spans="1:13" ht="14.4" customHeight="1" x14ac:dyDescent="0.3">
      <c r="A52" s="747" t="s">
        <v>596</v>
      </c>
      <c r="B52" s="748" t="s">
        <v>1759</v>
      </c>
      <c r="C52" s="748" t="s">
        <v>1760</v>
      </c>
      <c r="D52" s="748" t="s">
        <v>1761</v>
      </c>
      <c r="E52" s="748" t="s">
        <v>1762</v>
      </c>
      <c r="F52" s="752">
        <v>400</v>
      </c>
      <c r="G52" s="752">
        <v>10644</v>
      </c>
      <c r="H52" s="766">
        <v>1</v>
      </c>
      <c r="I52" s="752"/>
      <c r="J52" s="752"/>
      <c r="K52" s="766">
        <v>0</v>
      </c>
      <c r="L52" s="752">
        <v>400</v>
      </c>
      <c r="M52" s="753">
        <v>10644</v>
      </c>
    </row>
    <row r="53" spans="1:13" ht="14.4" customHeight="1" x14ac:dyDescent="0.3">
      <c r="A53" s="747" t="s">
        <v>596</v>
      </c>
      <c r="B53" s="748" t="s">
        <v>1763</v>
      </c>
      <c r="C53" s="748" t="s">
        <v>1764</v>
      </c>
      <c r="D53" s="748" t="s">
        <v>1765</v>
      </c>
      <c r="E53" s="748" t="s">
        <v>1766</v>
      </c>
      <c r="F53" s="752"/>
      <c r="G53" s="752"/>
      <c r="H53" s="766">
        <v>0</v>
      </c>
      <c r="I53" s="752">
        <v>167</v>
      </c>
      <c r="J53" s="752">
        <v>153389.5</v>
      </c>
      <c r="K53" s="766">
        <v>1</v>
      </c>
      <c r="L53" s="752">
        <v>167</v>
      </c>
      <c r="M53" s="753">
        <v>153389.5</v>
      </c>
    </row>
    <row r="54" spans="1:13" ht="14.4" customHeight="1" x14ac:dyDescent="0.3">
      <c r="A54" s="747" t="s">
        <v>596</v>
      </c>
      <c r="B54" s="748" t="s">
        <v>1767</v>
      </c>
      <c r="C54" s="748" t="s">
        <v>1768</v>
      </c>
      <c r="D54" s="748" t="s">
        <v>1769</v>
      </c>
      <c r="E54" s="748" t="s">
        <v>1770</v>
      </c>
      <c r="F54" s="752"/>
      <c r="G54" s="752"/>
      <c r="H54" s="766">
        <v>0</v>
      </c>
      <c r="I54" s="752">
        <v>5</v>
      </c>
      <c r="J54" s="752">
        <v>206.64999999999998</v>
      </c>
      <c r="K54" s="766">
        <v>1</v>
      </c>
      <c r="L54" s="752">
        <v>5</v>
      </c>
      <c r="M54" s="753">
        <v>206.64999999999998</v>
      </c>
    </row>
    <row r="55" spans="1:13" ht="14.4" customHeight="1" x14ac:dyDescent="0.3">
      <c r="A55" s="747" t="s">
        <v>596</v>
      </c>
      <c r="B55" s="748" t="s">
        <v>1767</v>
      </c>
      <c r="C55" s="748" t="s">
        <v>1771</v>
      </c>
      <c r="D55" s="748" t="s">
        <v>1769</v>
      </c>
      <c r="E55" s="748" t="s">
        <v>1772</v>
      </c>
      <c r="F55" s="752"/>
      <c r="G55" s="752"/>
      <c r="H55" s="766">
        <v>0</v>
      </c>
      <c r="I55" s="752">
        <v>4</v>
      </c>
      <c r="J55" s="752">
        <v>308.16000000000003</v>
      </c>
      <c r="K55" s="766">
        <v>1</v>
      </c>
      <c r="L55" s="752">
        <v>4</v>
      </c>
      <c r="M55" s="753">
        <v>308.16000000000003</v>
      </c>
    </row>
    <row r="56" spans="1:13" ht="14.4" customHeight="1" x14ac:dyDescent="0.3">
      <c r="A56" s="747" t="s">
        <v>596</v>
      </c>
      <c r="B56" s="748" t="s">
        <v>1773</v>
      </c>
      <c r="C56" s="748" t="s">
        <v>1774</v>
      </c>
      <c r="D56" s="748" t="s">
        <v>1775</v>
      </c>
      <c r="E56" s="748" t="s">
        <v>1776</v>
      </c>
      <c r="F56" s="752"/>
      <c r="G56" s="752"/>
      <c r="H56" s="766">
        <v>0</v>
      </c>
      <c r="I56" s="752">
        <v>9</v>
      </c>
      <c r="J56" s="752">
        <v>2366.1</v>
      </c>
      <c r="K56" s="766">
        <v>1</v>
      </c>
      <c r="L56" s="752">
        <v>9</v>
      </c>
      <c r="M56" s="753">
        <v>2366.1</v>
      </c>
    </row>
    <row r="57" spans="1:13" ht="14.4" customHeight="1" x14ac:dyDescent="0.3">
      <c r="A57" s="747" t="s">
        <v>596</v>
      </c>
      <c r="B57" s="748" t="s">
        <v>1777</v>
      </c>
      <c r="C57" s="748" t="s">
        <v>1778</v>
      </c>
      <c r="D57" s="748" t="s">
        <v>1779</v>
      </c>
      <c r="E57" s="748" t="s">
        <v>1780</v>
      </c>
      <c r="F57" s="752">
        <v>3</v>
      </c>
      <c r="G57" s="752">
        <v>2204.8500000000004</v>
      </c>
      <c r="H57" s="766">
        <v>1</v>
      </c>
      <c r="I57" s="752"/>
      <c r="J57" s="752"/>
      <c r="K57" s="766">
        <v>0</v>
      </c>
      <c r="L57" s="752">
        <v>3</v>
      </c>
      <c r="M57" s="753">
        <v>2204.8500000000004</v>
      </c>
    </row>
    <row r="58" spans="1:13" ht="14.4" customHeight="1" x14ac:dyDescent="0.3">
      <c r="A58" s="747" t="s">
        <v>596</v>
      </c>
      <c r="B58" s="748" t="s">
        <v>1777</v>
      </c>
      <c r="C58" s="748" t="s">
        <v>1781</v>
      </c>
      <c r="D58" s="748" t="s">
        <v>1782</v>
      </c>
      <c r="E58" s="748" t="s">
        <v>1783</v>
      </c>
      <c r="F58" s="752"/>
      <c r="G58" s="752"/>
      <c r="H58" s="766">
        <v>0</v>
      </c>
      <c r="I58" s="752">
        <v>13</v>
      </c>
      <c r="J58" s="752">
        <v>7299.63</v>
      </c>
      <c r="K58" s="766">
        <v>1</v>
      </c>
      <c r="L58" s="752">
        <v>13</v>
      </c>
      <c r="M58" s="753">
        <v>7299.63</v>
      </c>
    </row>
    <row r="59" spans="1:13" ht="14.4" customHeight="1" x14ac:dyDescent="0.3">
      <c r="A59" s="747" t="s">
        <v>596</v>
      </c>
      <c r="B59" s="748" t="s">
        <v>1784</v>
      </c>
      <c r="C59" s="748" t="s">
        <v>1785</v>
      </c>
      <c r="D59" s="748" t="s">
        <v>1343</v>
      </c>
      <c r="E59" s="748" t="s">
        <v>1786</v>
      </c>
      <c r="F59" s="752"/>
      <c r="G59" s="752"/>
      <c r="H59" s="766">
        <v>0</v>
      </c>
      <c r="I59" s="752">
        <v>3.9999999999999991</v>
      </c>
      <c r="J59" s="752">
        <v>1281.2799999999997</v>
      </c>
      <c r="K59" s="766">
        <v>1</v>
      </c>
      <c r="L59" s="752">
        <v>3.9999999999999991</v>
      </c>
      <c r="M59" s="753">
        <v>1281.2799999999997</v>
      </c>
    </row>
    <row r="60" spans="1:13" ht="14.4" customHeight="1" x14ac:dyDescent="0.3">
      <c r="A60" s="747" t="s">
        <v>596</v>
      </c>
      <c r="B60" s="748" t="s">
        <v>1787</v>
      </c>
      <c r="C60" s="748" t="s">
        <v>1788</v>
      </c>
      <c r="D60" s="748" t="s">
        <v>1789</v>
      </c>
      <c r="E60" s="748" t="s">
        <v>1790</v>
      </c>
      <c r="F60" s="752"/>
      <c r="G60" s="752"/>
      <c r="H60" s="766">
        <v>0</v>
      </c>
      <c r="I60" s="752">
        <v>30</v>
      </c>
      <c r="J60" s="752">
        <v>1001.6999999999999</v>
      </c>
      <c r="K60" s="766">
        <v>1</v>
      </c>
      <c r="L60" s="752">
        <v>30</v>
      </c>
      <c r="M60" s="753">
        <v>1001.6999999999999</v>
      </c>
    </row>
    <row r="61" spans="1:13" ht="14.4" customHeight="1" x14ac:dyDescent="0.3">
      <c r="A61" s="747" t="s">
        <v>596</v>
      </c>
      <c r="B61" s="748" t="s">
        <v>1787</v>
      </c>
      <c r="C61" s="748" t="s">
        <v>1791</v>
      </c>
      <c r="D61" s="748" t="s">
        <v>1789</v>
      </c>
      <c r="E61" s="748" t="s">
        <v>1792</v>
      </c>
      <c r="F61" s="752"/>
      <c r="G61" s="752"/>
      <c r="H61" s="766">
        <v>0</v>
      </c>
      <c r="I61" s="752">
        <v>90</v>
      </c>
      <c r="J61" s="752">
        <v>4759.2</v>
      </c>
      <c r="K61" s="766">
        <v>1</v>
      </c>
      <c r="L61" s="752">
        <v>90</v>
      </c>
      <c r="M61" s="753">
        <v>4759.2</v>
      </c>
    </row>
    <row r="62" spans="1:13" ht="14.4" customHeight="1" x14ac:dyDescent="0.3">
      <c r="A62" s="747" t="s">
        <v>596</v>
      </c>
      <c r="B62" s="748" t="s">
        <v>1793</v>
      </c>
      <c r="C62" s="748" t="s">
        <v>1794</v>
      </c>
      <c r="D62" s="748" t="s">
        <v>1795</v>
      </c>
      <c r="E62" s="748" t="s">
        <v>1780</v>
      </c>
      <c r="F62" s="752"/>
      <c r="G62" s="752"/>
      <c r="H62" s="766">
        <v>0</v>
      </c>
      <c r="I62" s="752">
        <v>54</v>
      </c>
      <c r="J62" s="752">
        <v>20579.991999999998</v>
      </c>
      <c r="K62" s="766">
        <v>1</v>
      </c>
      <c r="L62" s="752">
        <v>54</v>
      </c>
      <c r="M62" s="753">
        <v>20579.991999999998</v>
      </c>
    </row>
    <row r="63" spans="1:13" ht="14.4" customHeight="1" x14ac:dyDescent="0.3">
      <c r="A63" s="747" t="s">
        <v>596</v>
      </c>
      <c r="B63" s="748" t="s">
        <v>1793</v>
      </c>
      <c r="C63" s="748" t="s">
        <v>1796</v>
      </c>
      <c r="D63" s="748" t="s">
        <v>1797</v>
      </c>
      <c r="E63" s="748" t="s">
        <v>1798</v>
      </c>
      <c r="F63" s="752"/>
      <c r="G63" s="752"/>
      <c r="H63" s="766">
        <v>0</v>
      </c>
      <c r="I63" s="752">
        <v>10</v>
      </c>
      <c r="J63" s="752">
        <v>189.60000000000002</v>
      </c>
      <c r="K63" s="766">
        <v>1</v>
      </c>
      <c r="L63" s="752">
        <v>10</v>
      </c>
      <c r="M63" s="753">
        <v>189.60000000000002</v>
      </c>
    </row>
    <row r="64" spans="1:13" ht="14.4" customHeight="1" x14ac:dyDescent="0.3">
      <c r="A64" s="747" t="s">
        <v>596</v>
      </c>
      <c r="B64" s="748" t="s">
        <v>1799</v>
      </c>
      <c r="C64" s="748" t="s">
        <v>1800</v>
      </c>
      <c r="D64" s="748" t="s">
        <v>1801</v>
      </c>
      <c r="E64" s="748" t="s">
        <v>1802</v>
      </c>
      <c r="F64" s="752">
        <v>3</v>
      </c>
      <c r="G64" s="752">
        <v>18816.613999999998</v>
      </c>
      <c r="H64" s="766">
        <v>1</v>
      </c>
      <c r="I64" s="752"/>
      <c r="J64" s="752"/>
      <c r="K64" s="766">
        <v>0</v>
      </c>
      <c r="L64" s="752">
        <v>3</v>
      </c>
      <c r="M64" s="753">
        <v>18816.613999999998</v>
      </c>
    </row>
    <row r="65" spans="1:13" ht="14.4" customHeight="1" x14ac:dyDescent="0.3">
      <c r="A65" s="747" t="s">
        <v>596</v>
      </c>
      <c r="B65" s="748" t="s">
        <v>1803</v>
      </c>
      <c r="C65" s="748" t="s">
        <v>1804</v>
      </c>
      <c r="D65" s="748" t="s">
        <v>1805</v>
      </c>
      <c r="E65" s="748" t="s">
        <v>1806</v>
      </c>
      <c r="F65" s="752"/>
      <c r="G65" s="752"/>
      <c r="H65" s="766">
        <v>0</v>
      </c>
      <c r="I65" s="752">
        <v>43</v>
      </c>
      <c r="J65" s="752">
        <v>6385.5</v>
      </c>
      <c r="K65" s="766">
        <v>1</v>
      </c>
      <c r="L65" s="752">
        <v>43</v>
      </c>
      <c r="M65" s="753">
        <v>6385.5</v>
      </c>
    </row>
    <row r="66" spans="1:13" ht="14.4" customHeight="1" x14ac:dyDescent="0.3">
      <c r="A66" s="747" t="s">
        <v>596</v>
      </c>
      <c r="B66" s="748" t="s">
        <v>1803</v>
      </c>
      <c r="C66" s="748" t="s">
        <v>1807</v>
      </c>
      <c r="D66" s="748" t="s">
        <v>1805</v>
      </c>
      <c r="E66" s="748" t="s">
        <v>1808</v>
      </c>
      <c r="F66" s="752"/>
      <c r="G66" s="752"/>
      <c r="H66" s="766">
        <v>0</v>
      </c>
      <c r="I66" s="752">
        <v>24.5</v>
      </c>
      <c r="J66" s="752">
        <v>7222.6</v>
      </c>
      <c r="K66" s="766">
        <v>1</v>
      </c>
      <c r="L66" s="752">
        <v>24.5</v>
      </c>
      <c r="M66" s="753">
        <v>7222.6</v>
      </c>
    </row>
    <row r="67" spans="1:13" ht="14.4" customHeight="1" x14ac:dyDescent="0.3">
      <c r="A67" s="747" t="s">
        <v>596</v>
      </c>
      <c r="B67" s="748" t="s">
        <v>1809</v>
      </c>
      <c r="C67" s="748" t="s">
        <v>1810</v>
      </c>
      <c r="D67" s="748" t="s">
        <v>1811</v>
      </c>
      <c r="E67" s="748" t="s">
        <v>1812</v>
      </c>
      <c r="F67" s="752"/>
      <c r="G67" s="752"/>
      <c r="H67" s="766">
        <v>0</v>
      </c>
      <c r="I67" s="752">
        <v>4</v>
      </c>
      <c r="J67" s="752">
        <v>27060</v>
      </c>
      <c r="K67" s="766">
        <v>1</v>
      </c>
      <c r="L67" s="752">
        <v>4</v>
      </c>
      <c r="M67" s="753">
        <v>27060</v>
      </c>
    </row>
    <row r="68" spans="1:13" ht="14.4" customHeight="1" x14ac:dyDescent="0.3">
      <c r="A68" s="747" t="s">
        <v>596</v>
      </c>
      <c r="B68" s="748" t="s">
        <v>1809</v>
      </c>
      <c r="C68" s="748" t="s">
        <v>1813</v>
      </c>
      <c r="D68" s="748" t="s">
        <v>1452</v>
      </c>
      <c r="E68" s="748" t="s">
        <v>1453</v>
      </c>
      <c r="F68" s="752">
        <v>39</v>
      </c>
      <c r="G68" s="752">
        <v>10868.93</v>
      </c>
      <c r="H68" s="766">
        <v>1</v>
      </c>
      <c r="I68" s="752"/>
      <c r="J68" s="752"/>
      <c r="K68" s="766">
        <v>0</v>
      </c>
      <c r="L68" s="752">
        <v>39</v>
      </c>
      <c r="M68" s="753">
        <v>10868.93</v>
      </c>
    </row>
    <row r="69" spans="1:13" ht="14.4" customHeight="1" x14ac:dyDescent="0.3">
      <c r="A69" s="747" t="s">
        <v>596</v>
      </c>
      <c r="B69" s="748" t="s">
        <v>1809</v>
      </c>
      <c r="C69" s="748" t="s">
        <v>1814</v>
      </c>
      <c r="D69" s="748" t="s">
        <v>1450</v>
      </c>
      <c r="E69" s="748" t="s">
        <v>1453</v>
      </c>
      <c r="F69" s="752"/>
      <c r="G69" s="752"/>
      <c r="H69" s="766">
        <v>0</v>
      </c>
      <c r="I69" s="752">
        <v>236</v>
      </c>
      <c r="J69" s="752">
        <v>27803.16</v>
      </c>
      <c r="K69" s="766">
        <v>1</v>
      </c>
      <c r="L69" s="752">
        <v>236</v>
      </c>
      <c r="M69" s="753">
        <v>27803.16</v>
      </c>
    </row>
    <row r="70" spans="1:13" ht="14.4" customHeight="1" x14ac:dyDescent="0.3">
      <c r="A70" s="747" t="s">
        <v>596</v>
      </c>
      <c r="B70" s="748" t="s">
        <v>1815</v>
      </c>
      <c r="C70" s="748" t="s">
        <v>1816</v>
      </c>
      <c r="D70" s="748" t="s">
        <v>960</v>
      </c>
      <c r="E70" s="748" t="s">
        <v>1817</v>
      </c>
      <c r="F70" s="752"/>
      <c r="G70" s="752"/>
      <c r="H70" s="766">
        <v>0</v>
      </c>
      <c r="I70" s="752">
        <v>1</v>
      </c>
      <c r="J70" s="752">
        <v>590.43999999999994</v>
      </c>
      <c r="K70" s="766">
        <v>1</v>
      </c>
      <c r="L70" s="752">
        <v>1</v>
      </c>
      <c r="M70" s="753">
        <v>590.43999999999994</v>
      </c>
    </row>
    <row r="71" spans="1:13" ht="14.4" customHeight="1" x14ac:dyDescent="0.3">
      <c r="A71" s="747" t="s">
        <v>596</v>
      </c>
      <c r="B71" s="748" t="s">
        <v>1818</v>
      </c>
      <c r="C71" s="748" t="s">
        <v>1819</v>
      </c>
      <c r="D71" s="748" t="s">
        <v>831</v>
      </c>
      <c r="E71" s="748" t="s">
        <v>1820</v>
      </c>
      <c r="F71" s="752"/>
      <c r="G71" s="752"/>
      <c r="H71" s="766">
        <v>0</v>
      </c>
      <c r="I71" s="752">
        <v>5</v>
      </c>
      <c r="J71" s="752">
        <v>2649.15</v>
      </c>
      <c r="K71" s="766">
        <v>1</v>
      </c>
      <c r="L71" s="752">
        <v>5</v>
      </c>
      <c r="M71" s="753">
        <v>2649.15</v>
      </c>
    </row>
    <row r="72" spans="1:13" ht="14.4" customHeight="1" x14ac:dyDescent="0.3">
      <c r="A72" s="747" t="s">
        <v>596</v>
      </c>
      <c r="B72" s="748" t="s">
        <v>1821</v>
      </c>
      <c r="C72" s="748" t="s">
        <v>1822</v>
      </c>
      <c r="D72" s="748" t="s">
        <v>1165</v>
      </c>
      <c r="E72" s="748" t="s">
        <v>1166</v>
      </c>
      <c r="F72" s="752"/>
      <c r="G72" s="752"/>
      <c r="H72" s="766">
        <v>0</v>
      </c>
      <c r="I72" s="752">
        <v>1</v>
      </c>
      <c r="J72" s="752">
        <v>3319.82</v>
      </c>
      <c r="K72" s="766">
        <v>1</v>
      </c>
      <c r="L72" s="752">
        <v>1</v>
      </c>
      <c r="M72" s="753">
        <v>3319.82</v>
      </c>
    </row>
    <row r="73" spans="1:13" ht="14.4" customHeight="1" x14ac:dyDescent="0.3">
      <c r="A73" s="747" t="s">
        <v>596</v>
      </c>
      <c r="B73" s="748" t="s">
        <v>1823</v>
      </c>
      <c r="C73" s="748" t="s">
        <v>1824</v>
      </c>
      <c r="D73" s="748" t="s">
        <v>1825</v>
      </c>
      <c r="E73" s="748" t="s">
        <v>1826</v>
      </c>
      <c r="F73" s="752"/>
      <c r="G73" s="752"/>
      <c r="H73" s="766">
        <v>0</v>
      </c>
      <c r="I73" s="752">
        <v>1</v>
      </c>
      <c r="J73" s="752">
        <v>533.58000000000004</v>
      </c>
      <c r="K73" s="766">
        <v>1</v>
      </c>
      <c r="L73" s="752">
        <v>1</v>
      </c>
      <c r="M73" s="753">
        <v>533.58000000000004</v>
      </c>
    </row>
    <row r="74" spans="1:13" ht="14.4" customHeight="1" x14ac:dyDescent="0.3">
      <c r="A74" s="747" t="s">
        <v>596</v>
      </c>
      <c r="B74" s="748" t="s">
        <v>1827</v>
      </c>
      <c r="C74" s="748" t="s">
        <v>1828</v>
      </c>
      <c r="D74" s="748" t="s">
        <v>981</v>
      </c>
      <c r="E74" s="748"/>
      <c r="F74" s="752">
        <v>1</v>
      </c>
      <c r="G74" s="752">
        <v>364.52</v>
      </c>
      <c r="H74" s="766">
        <v>1</v>
      </c>
      <c r="I74" s="752"/>
      <c r="J74" s="752"/>
      <c r="K74" s="766">
        <v>0</v>
      </c>
      <c r="L74" s="752">
        <v>1</v>
      </c>
      <c r="M74" s="753">
        <v>364.52</v>
      </c>
    </row>
    <row r="75" spans="1:13" ht="14.4" customHeight="1" x14ac:dyDescent="0.3">
      <c r="A75" s="747" t="s">
        <v>596</v>
      </c>
      <c r="B75" s="748" t="s">
        <v>1829</v>
      </c>
      <c r="C75" s="748" t="s">
        <v>1830</v>
      </c>
      <c r="D75" s="748" t="s">
        <v>761</v>
      </c>
      <c r="E75" s="748" t="s">
        <v>1831</v>
      </c>
      <c r="F75" s="752"/>
      <c r="G75" s="752"/>
      <c r="H75" s="766">
        <v>0</v>
      </c>
      <c r="I75" s="752">
        <v>9</v>
      </c>
      <c r="J75" s="752">
        <v>939.08000000000015</v>
      </c>
      <c r="K75" s="766">
        <v>1</v>
      </c>
      <c r="L75" s="752">
        <v>9</v>
      </c>
      <c r="M75" s="753">
        <v>939.08000000000015</v>
      </c>
    </row>
    <row r="76" spans="1:13" ht="14.4" customHeight="1" x14ac:dyDescent="0.3">
      <c r="A76" s="747" t="s">
        <v>596</v>
      </c>
      <c r="B76" s="748" t="s">
        <v>1832</v>
      </c>
      <c r="C76" s="748" t="s">
        <v>1833</v>
      </c>
      <c r="D76" s="748" t="s">
        <v>1095</v>
      </c>
      <c r="E76" s="748" t="s">
        <v>1489</v>
      </c>
      <c r="F76" s="752"/>
      <c r="G76" s="752"/>
      <c r="H76" s="766">
        <v>0</v>
      </c>
      <c r="I76" s="752">
        <v>5</v>
      </c>
      <c r="J76" s="752">
        <v>3257.5</v>
      </c>
      <c r="K76" s="766">
        <v>1</v>
      </c>
      <c r="L76" s="752">
        <v>5</v>
      </c>
      <c r="M76" s="753">
        <v>3257.5</v>
      </c>
    </row>
    <row r="77" spans="1:13" ht="14.4" customHeight="1" x14ac:dyDescent="0.3">
      <c r="A77" s="747" t="s">
        <v>596</v>
      </c>
      <c r="B77" s="748" t="s">
        <v>1834</v>
      </c>
      <c r="C77" s="748" t="s">
        <v>1835</v>
      </c>
      <c r="D77" s="748" t="s">
        <v>720</v>
      </c>
      <c r="E77" s="748" t="s">
        <v>721</v>
      </c>
      <c r="F77" s="752"/>
      <c r="G77" s="752"/>
      <c r="H77" s="766">
        <v>0</v>
      </c>
      <c r="I77" s="752">
        <v>1</v>
      </c>
      <c r="J77" s="752">
        <v>53.480000000000011</v>
      </c>
      <c r="K77" s="766">
        <v>1</v>
      </c>
      <c r="L77" s="752">
        <v>1</v>
      </c>
      <c r="M77" s="753">
        <v>53.480000000000011</v>
      </c>
    </row>
    <row r="78" spans="1:13" ht="14.4" customHeight="1" x14ac:dyDescent="0.3">
      <c r="A78" s="747" t="s">
        <v>596</v>
      </c>
      <c r="B78" s="748" t="s">
        <v>1834</v>
      </c>
      <c r="C78" s="748" t="s">
        <v>1836</v>
      </c>
      <c r="D78" s="748" t="s">
        <v>720</v>
      </c>
      <c r="E78" s="748" t="s">
        <v>722</v>
      </c>
      <c r="F78" s="752"/>
      <c r="G78" s="752"/>
      <c r="H78" s="766">
        <v>0</v>
      </c>
      <c r="I78" s="752">
        <v>2</v>
      </c>
      <c r="J78" s="752">
        <v>96.260000000000034</v>
      </c>
      <c r="K78" s="766">
        <v>1</v>
      </c>
      <c r="L78" s="752">
        <v>2</v>
      </c>
      <c r="M78" s="753">
        <v>96.260000000000034</v>
      </c>
    </row>
    <row r="79" spans="1:13" ht="14.4" customHeight="1" x14ac:dyDescent="0.3">
      <c r="A79" s="747" t="s">
        <v>596</v>
      </c>
      <c r="B79" s="748" t="s">
        <v>1837</v>
      </c>
      <c r="C79" s="748" t="s">
        <v>1838</v>
      </c>
      <c r="D79" s="748" t="s">
        <v>1839</v>
      </c>
      <c r="E79" s="748" t="s">
        <v>1840</v>
      </c>
      <c r="F79" s="752"/>
      <c r="G79" s="752"/>
      <c r="H79" s="766">
        <v>0</v>
      </c>
      <c r="I79" s="752">
        <v>17</v>
      </c>
      <c r="J79" s="752">
        <v>9820.77</v>
      </c>
      <c r="K79" s="766">
        <v>1</v>
      </c>
      <c r="L79" s="752">
        <v>17</v>
      </c>
      <c r="M79" s="753">
        <v>9820.77</v>
      </c>
    </row>
    <row r="80" spans="1:13" ht="14.4" customHeight="1" x14ac:dyDescent="0.3">
      <c r="A80" s="747" t="s">
        <v>596</v>
      </c>
      <c r="B80" s="748" t="s">
        <v>1841</v>
      </c>
      <c r="C80" s="748" t="s">
        <v>1842</v>
      </c>
      <c r="D80" s="748" t="s">
        <v>1843</v>
      </c>
      <c r="E80" s="748" t="s">
        <v>1844</v>
      </c>
      <c r="F80" s="752"/>
      <c r="G80" s="752"/>
      <c r="H80" s="766">
        <v>0</v>
      </c>
      <c r="I80" s="752">
        <v>380</v>
      </c>
      <c r="J80" s="752">
        <v>260452</v>
      </c>
      <c r="K80" s="766">
        <v>1</v>
      </c>
      <c r="L80" s="752">
        <v>380</v>
      </c>
      <c r="M80" s="753">
        <v>260452</v>
      </c>
    </row>
    <row r="81" spans="1:13" ht="14.4" customHeight="1" x14ac:dyDescent="0.3">
      <c r="A81" s="747" t="s">
        <v>596</v>
      </c>
      <c r="B81" s="748" t="s">
        <v>1841</v>
      </c>
      <c r="C81" s="748" t="s">
        <v>1845</v>
      </c>
      <c r="D81" s="748" t="s">
        <v>1843</v>
      </c>
      <c r="E81" s="748" t="s">
        <v>1846</v>
      </c>
      <c r="F81" s="752"/>
      <c r="G81" s="752"/>
      <c r="H81" s="766">
        <v>0</v>
      </c>
      <c r="I81" s="752">
        <v>6</v>
      </c>
      <c r="J81" s="752">
        <v>886.56</v>
      </c>
      <c r="K81" s="766">
        <v>1</v>
      </c>
      <c r="L81" s="752">
        <v>6</v>
      </c>
      <c r="M81" s="753">
        <v>886.56</v>
      </c>
    </row>
    <row r="82" spans="1:13" ht="14.4" customHeight="1" x14ac:dyDescent="0.3">
      <c r="A82" s="747" t="s">
        <v>596</v>
      </c>
      <c r="B82" s="748" t="s">
        <v>1847</v>
      </c>
      <c r="C82" s="748" t="s">
        <v>1848</v>
      </c>
      <c r="D82" s="748" t="s">
        <v>1144</v>
      </c>
      <c r="E82" s="748" t="s">
        <v>1849</v>
      </c>
      <c r="F82" s="752">
        <v>4</v>
      </c>
      <c r="G82" s="752">
        <v>924.48</v>
      </c>
      <c r="H82" s="766">
        <v>1</v>
      </c>
      <c r="I82" s="752"/>
      <c r="J82" s="752"/>
      <c r="K82" s="766">
        <v>0</v>
      </c>
      <c r="L82" s="752">
        <v>4</v>
      </c>
      <c r="M82" s="753">
        <v>924.48</v>
      </c>
    </row>
    <row r="83" spans="1:13" ht="14.4" customHeight="1" x14ac:dyDescent="0.3">
      <c r="A83" s="747" t="s">
        <v>596</v>
      </c>
      <c r="B83" s="748" t="s">
        <v>1847</v>
      </c>
      <c r="C83" s="748" t="s">
        <v>1850</v>
      </c>
      <c r="D83" s="748" t="s">
        <v>1144</v>
      </c>
      <c r="E83" s="748" t="s">
        <v>1851</v>
      </c>
      <c r="F83" s="752">
        <v>5</v>
      </c>
      <c r="G83" s="752">
        <v>4088.6999999999989</v>
      </c>
      <c r="H83" s="766">
        <v>1</v>
      </c>
      <c r="I83" s="752"/>
      <c r="J83" s="752"/>
      <c r="K83" s="766">
        <v>0</v>
      </c>
      <c r="L83" s="752">
        <v>5</v>
      </c>
      <c r="M83" s="753">
        <v>4088.6999999999989</v>
      </c>
    </row>
    <row r="84" spans="1:13" ht="14.4" customHeight="1" x14ac:dyDescent="0.3">
      <c r="A84" s="747" t="s">
        <v>596</v>
      </c>
      <c r="B84" s="748" t="s">
        <v>1847</v>
      </c>
      <c r="C84" s="748" t="s">
        <v>1852</v>
      </c>
      <c r="D84" s="748" t="s">
        <v>1144</v>
      </c>
      <c r="E84" s="748" t="s">
        <v>1853</v>
      </c>
      <c r="F84" s="752">
        <v>121</v>
      </c>
      <c r="G84" s="752">
        <v>103019.4</v>
      </c>
      <c r="H84" s="766">
        <v>1</v>
      </c>
      <c r="I84" s="752"/>
      <c r="J84" s="752"/>
      <c r="K84" s="766">
        <v>0</v>
      </c>
      <c r="L84" s="752">
        <v>121</v>
      </c>
      <c r="M84" s="753">
        <v>103019.4</v>
      </c>
    </row>
    <row r="85" spans="1:13" ht="14.4" customHeight="1" x14ac:dyDescent="0.3">
      <c r="A85" s="747" t="s">
        <v>596</v>
      </c>
      <c r="B85" s="748" t="s">
        <v>1854</v>
      </c>
      <c r="C85" s="748" t="s">
        <v>1855</v>
      </c>
      <c r="D85" s="748" t="s">
        <v>1856</v>
      </c>
      <c r="E85" s="748" t="s">
        <v>1857</v>
      </c>
      <c r="F85" s="752"/>
      <c r="G85" s="752"/>
      <c r="H85" s="766">
        <v>0</v>
      </c>
      <c r="I85" s="752">
        <v>17</v>
      </c>
      <c r="J85" s="752">
        <v>1870</v>
      </c>
      <c r="K85" s="766">
        <v>1</v>
      </c>
      <c r="L85" s="752">
        <v>17</v>
      </c>
      <c r="M85" s="753">
        <v>1870</v>
      </c>
    </row>
    <row r="86" spans="1:13" ht="14.4" customHeight="1" x14ac:dyDescent="0.3">
      <c r="A86" s="747" t="s">
        <v>596</v>
      </c>
      <c r="B86" s="748" t="s">
        <v>1858</v>
      </c>
      <c r="C86" s="748" t="s">
        <v>1859</v>
      </c>
      <c r="D86" s="748" t="s">
        <v>1860</v>
      </c>
      <c r="E86" s="748" t="s">
        <v>1861</v>
      </c>
      <c r="F86" s="752"/>
      <c r="G86" s="752"/>
      <c r="H86" s="766">
        <v>0</v>
      </c>
      <c r="I86" s="752">
        <v>3</v>
      </c>
      <c r="J86" s="752">
        <v>130.26000000000002</v>
      </c>
      <c r="K86" s="766">
        <v>1</v>
      </c>
      <c r="L86" s="752">
        <v>3</v>
      </c>
      <c r="M86" s="753">
        <v>130.26000000000002</v>
      </c>
    </row>
    <row r="87" spans="1:13" ht="14.4" customHeight="1" x14ac:dyDescent="0.3">
      <c r="A87" s="747" t="s">
        <v>596</v>
      </c>
      <c r="B87" s="748" t="s">
        <v>1632</v>
      </c>
      <c r="C87" s="748" t="s">
        <v>1862</v>
      </c>
      <c r="D87" s="748" t="s">
        <v>1863</v>
      </c>
      <c r="E87" s="748" t="s">
        <v>1864</v>
      </c>
      <c r="F87" s="752"/>
      <c r="G87" s="752"/>
      <c r="H87" s="766">
        <v>0</v>
      </c>
      <c r="I87" s="752">
        <v>15</v>
      </c>
      <c r="J87" s="752">
        <v>502.05</v>
      </c>
      <c r="K87" s="766">
        <v>1</v>
      </c>
      <c r="L87" s="752">
        <v>15</v>
      </c>
      <c r="M87" s="753">
        <v>502.05</v>
      </c>
    </row>
    <row r="88" spans="1:13" ht="14.4" customHeight="1" x14ac:dyDescent="0.3">
      <c r="A88" s="747" t="s">
        <v>596</v>
      </c>
      <c r="B88" s="748" t="s">
        <v>1632</v>
      </c>
      <c r="C88" s="748" t="s">
        <v>1633</v>
      </c>
      <c r="D88" s="748" t="s">
        <v>1634</v>
      </c>
      <c r="E88" s="748" t="s">
        <v>1635</v>
      </c>
      <c r="F88" s="752"/>
      <c r="G88" s="752"/>
      <c r="H88" s="766">
        <v>0</v>
      </c>
      <c r="I88" s="752">
        <v>76</v>
      </c>
      <c r="J88" s="752">
        <v>3848.6400000000003</v>
      </c>
      <c r="K88" s="766">
        <v>1</v>
      </c>
      <c r="L88" s="752">
        <v>76</v>
      </c>
      <c r="M88" s="753">
        <v>3848.6400000000003</v>
      </c>
    </row>
    <row r="89" spans="1:13" ht="14.4" customHeight="1" x14ac:dyDescent="0.3">
      <c r="A89" s="747" t="s">
        <v>596</v>
      </c>
      <c r="B89" s="748" t="s">
        <v>1865</v>
      </c>
      <c r="C89" s="748" t="s">
        <v>1866</v>
      </c>
      <c r="D89" s="748" t="s">
        <v>1867</v>
      </c>
      <c r="E89" s="748" t="s">
        <v>1868</v>
      </c>
      <c r="F89" s="752"/>
      <c r="G89" s="752"/>
      <c r="H89" s="766">
        <v>0</v>
      </c>
      <c r="I89" s="752">
        <v>40</v>
      </c>
      <c r="J89" s="752">
        <v>9020</v>
      </c>
      <c r="K89" s="766">
        <v>1</v>
      </c>
      <c r="L89" s="752">
        <v>40</v>
      </c>
      <c r="M89" s="753">
        <v>9020</v>
      </c>
    </row>
    <row r="90" spans="1:13" ht="14.4" customHeight="1" x14ac:dyDescent="0.3">
      <c r="A90" s="747" t="s">
        <v>596</v>
      </c>
      <c r="B90" s="748" t="s">
        <v>1869</v>
      </c>
      <c r="C90" s="748" t="s">
        <v>1870</v>
      </c>
      <c r="D90" s="748" t="s">
        <v>837</v>
      </c>
      <c r="E90" s="748" t="s">
        <v>1871</v>
      </c>
      <c r="F90" s="752"/>
      <c r="G90" s="752"/>
      <c r="H90" s="766">
        <v>0</v>
      </c>
      <c r="I90" s="752">
        <v>151</v>
      </c>
      <c r="J90" s="752">
        <v>76019.58</v>
      </c>
      <c r="K90" s="766">
        <v>1</v>
      </c>
      <c r="L90" s="752">
        <v>151</v>
      </c>
      <c r="M90" s="753">
        <v>76019.58</v>
      </c>
    </row>
    <row r="91" spans="1:13" ht="14.4" customHeight="1" x14ac:dyDescent="0.3">
      <c r="A91" s="747" t="s">
        <v>596</v>
      </c>
      <c r="B91" s="748" t="s">
        <v>1869</v>
      </c>
      <c r="C91" s="748" t="s">
        <v>1872</v>
      </c>
      <c r="D91" s="748" t="s">
        <v>1873</v>
      </c>
      <c r="E91" s="748" t="s">
        <v>1874</v>
      </c>
      <c r="F91" s="752"/>
      <c r="G91" s="752"/>
      <c r="H91" s="766">
        <v>0</v>
      </c>
      <c r="I91" s="752">
        <v>2</v>
      </c>
      <c r="J91" s="752">
        <v>475.71</v>
      </c>
      <c r="K91" s="766">
        <v>1</v>
      </c>
      <c r="L91" s="752">
        <v>2</v>
      </c>
      <c r="M91" s="753">
        <v>475.71</v>
      </c>
    </row>
    <row r="92" spans="1:13" ht="14.4" customHeight="1" x14ac:dyDescent="0.3">
      <c r="A92" s="747" t="s">
        <v>596</v>
      </c>
      <c r="B92" s="748" t="s">
        <v>1869</v>
      </c>
      <c r="C92" s="748" t="s">
        <v>1875</v>
      </c>
      <c r="D92" s="748" t="s">
        <v>1876</v>
      </c>
      <c r="E92" s="748" t="s">
        <v>1877</v>
      </c>
      <c r="F92" s="752"/>
      <c r="G92" s="752"/>
      <c r="H92" s="766">
        <v>0</v>
      </c>
      <c r="I92" s="752">
        <v>1</v>
      </c>
      <c r="J92" s="752">
        <v>125.38999999999997</v>
      </c>
      <c r="K92" s="766">
        <v>1</v>
      </c>
      <c r="L92" s="752">
        <v>1</v>
      </c>
      <c r="M92" s="753">
        <v>125.38999999999997</v>
      </c>
    </row>
    <row r="93" spans="1:13" ht="14.4" customHeight="1" x14ac:dyDescent="0.3">
      <c r="A93" s="747" t="s">
        <v>596</v>
      </c>
      <c r="B93" s="748" t="s">
        <v>1878</v>
      </c>
      <c r="C93" s="748" t="s">
        <v>1879</v>
      </c>
      <c r="D93" s="748" t="s">
        <v>1880</v>
      </c>
      <c r="E93" s="748" t="s">
        <v>1881</v>
      </c>
      <c r="F93" s="752"/>
      <c r="G93" s="752"/>
      <c r="H93" s="766">
        <v>0</v>
      </c>
      <c r="I93" s="752">
        <v>1</v>
      </c>
      <c r="J93" s="752">
        <v>367.79</v>
      </c>
      <c r="K93" s="766">
        <v>1</v>
      </c>
      <c r="L93" s="752">
        <v>1</v>
      </c>
      <c r="M93" s="753">
        <v>367.79</v>
      </c>
    </row>
    <row r="94" spans="1:13" ht="14.4" customHeight="1" x14ac:dyDescent="0.3">
      <c r="A94" s="747" t="s">
        <v>596</v>
      </c>
      <c r="B94" s="748" t="s">
        <v>1882</v>
      </c>
      <c r="C94" s="748" t="s">
        <v>1883</v>
      </c>
      <c r="D94" s="748" t="s">
        <v>1076</v>
      </c>
      <c r="E94" s="748" t="s">
        <v>1884</v>
      </c>
      <c r="F94" s="752"/>
      <c r="G94" s="752"/>
      <c r="H94" s="766">
        <v>0</v>
      </c>
      <c r="I94" s="752">
        <v>1</v>
      </c>
      <c r="J94" s="752">
        <v>167.32999999999998</v>
      </c>
      <c r="K94" s="766">
        <v>1</v>
      </c>
      <c r="L94" s="752">
        <v>1</v>
      </c>
      <c r="M94" s="753">
        <v>167.32999999999998</v>
      </c>
    </row>
    <row r="95" spans="1:13" ht="14.4" customHeight="1" x14ac:dyDescent="0.3">
      <c r="A95" s="747" t="s">
        <v>596</v>
      </c>
      <c r="B95" s="748" t="s">
        <v>1885</v>
      </c>
      <c r="C95" s="748" t="s">
        <v>1886</v>
      </c>
      <c r="D95" s="748" t="s">
        <v>1135</v>
      </c>
      <c r="E95" s="748" t="s">
        <v>1887</v>
      </c>
      <c r="F95" s="752"/>
      <c r="G95" s="752"/>
      <c r="H95" s="766">
        <v>0</v>
      </c>
      <c r="I95" s="752">
        <v>2</v>
      </c>
      <c r="J95" s="752">
        <v>318.72000000000008</v>
      </c>
      <c r="K95" s="766">
        <v>1</v>
      </c>
      <c r="L95" s="752">
        <v>2</v>
      </c>
      <c r="M95" s="753">
        <v>318.72000000000008</v>
      </c>
    </row>
    <row r="96" spans="1:13" ht="14.4" customHeight="1" x14ac:dyDescent="0.3">
      <c r="A96" s="747" t="s">
        <v>596</v>
      </c>
      <c r="B96" s="748" t="s">
        <v>1888</v>
      </c>
      <c r="C96" s="748" t="s">
        <v>1889</v>
      </c>
      <c r="D96" s="748" t="s">
        <v>1890</v>
      </c>
      <c r="E96" s="748" t="s">
        <v>1891</v>
      </c>
      <c r="F96" s="752">
        <v>1</v>
      </c>
      <c r="G96" s="752">
        <v>228.40000000000006</v>
      </c>
      <c r="H96" s="766">
        <v>1</v>
      </c>
      <c r="I96" s="752"/>
      <c r="J96" s="752"/>
      <c r="K96" s="766">
        <v>0</v>
      </c>
      <c r="L96" s="752">
        <v>1</v>
      </c>
      <c r="M96" s="753">
        <v>228.40000000000006</v>
      </c>
    </row>
    <row r="97" spans="1:13" ht="14.4" customHeight="1" x14ac:dyDescent="0.3">
      <c r="A97" s="747" t="s">
        <v>596</v>
      </c>
      <c r="B97" s="748" t="s">
        <v>1892</v>
      </c>
      <c r="C97" s="748" t="s">
        <v>1893</v>
      </c>
      <c r="D97" s="748" t="s">
        <v>1894</v>
      </c>
      <c r="E97" s="748" t="s">
        <v>1895</v>
      </c>
      <c r="F97" s="752"/>
      <c r="G97" s="752"/>
      <c r="H97" s="766">
        <v>0</v>
      </c>
      <c r="I97" s="752">
        <v>3</v>
      </c>
      <c r="J97" s="752">
        <v>58.769999999999996</v>
      </c>
      <c r="K97" s="766">
        <v>1</v>
      </c>
      <c r="L97" s="752">
        <v>3</v>
      </c>
      <c r="M97" s="753">
        <v>58.769999999999996</v>
      </c>
    </row>
    <row r="98" spans="1:13" ht="14.4" customHeight="1" x14ac:dyDescent="0.3">
      <c r="A98" s="747" t="s">
        <v>596</v>
      </c>
      <c r="B98" s="748" t="s">
        <v>1636</v>
      </c>
      <c r="C98" s="748" t="s">
        <v>1896</v>
      </c>
      <c r="D98" s="748" t="s">
        <v>1638</v>
      </c>
      <c r="E98" s="748" t="s">
        <v>1897</v>
      </c>
      <c r="F98" s="752"/>
      <c r="G98" s="752"/>
      <c r="H98" s="766">
        <v>0</v>
      </c>
      <c r="I98" s="752">
        <v>2</v>
      </c>
      <c r="J98" s="752">
        <v>134.64000000000001</v>
      </c>
      <c r="K98" s="766">
        <v>1</v>
      </c>
      <c r="L98" s="752">
        <v>2</v>
      </c>
      <c r="M98" s="753">
        <v>134.64000000000001</v>
      </c>
    </row>
    <row r="99" spans="1:13" ht="14.4" customHeight="1" x14ac:dyDescent="0.3">
      <c r="A99" s="747" t="s">
        <v>596</v>
      </c>
      <c r="B99" s="748" t="s">
        <v>1636</v>
      </c>
      <c r="C99" s="748" t="s">
        <v>1898</v>
      </c>
      <c r="D99" s="748" t="s">
        <v>1638</v>
      </c>
      <c r="E99" s="748" t="s">
        <v>1899</v>
      </c>
      <c r="F99" s="752"/>
      <c r="G99" s="752"/>
      <c r="H99" s="766">
        <v>0</v>
      </c>
      <c r="I99" s="752">
        <v>10</v>
      </c>
      <c r="J99" s="752">
        <v>2805</v>
      </c>
      <c r="K99" s="766">
        <v>1</v>
      </c>
      <c r="L99" s="752">
        <v>10</v>
      </c>
      <c r="M99" s="753">
        <v>2805</v>
      </c>
    </row>
    <row r="100" spans="1:13" ht="14.4" customHeight="1" x14ac:dyDescent="0.3">
      <c r="A100" s="747" t="s">
        <v>596</v>
      </c>
      <c r="B100" s="748" t="s">
        <v>1900</v>
      </c>
      <c r="C100" s="748" t="s">
        <v>1901</v>
      </c>
      <c r="D100" s="748" t="s">
        <v>1269</v>
      </c>
      <c r="E100" s="748" t="s">
        <v>1902</v>
      </c>
      <c r="F100" s="752"/>
      <c r="G100" s="752"/>
      <c r="H100" s="766">
        <v>0</v>
      </c>
      <c r="I100" s="752">
        <v>2</v>
      </c>
      <c r="J100" s="752">
        <v>43.92</v>
      </c>
      <c r="K100" s="766">
        <v>1</v>
      </c>
      <c r="L100" s="752">
        <v>2</v>
      </c>
      <c r="M100" s="753">
        <v>43.92</v>
      </c>
    </row>
    <row r="101" spans="1:13" ht="14.4" customHeight="1" x14ac:dyDescent="0.3">
      <c r="A101" s="747" t="s">
        <v>596</v>
      </c>
      <c r="B101" s="748" t="s">
        <v>1900</v>
      </c>
      <c r="C101" s="748" t="s">
        <v>1903</v>
      </c>
      <c r="D101" s="748" t="s">
        <v>1269</v>
      </c>
      <c r="E101" s="748" t="s">
        <v>1904</v>
      </c>
      <c r="F101" s="752"/>
      <c r="G101" s="752"/>
      <c r="H101" s="766">
        <v>0</v>
      </c>
      <c r="I101" s="752">
        <v>26</v>
      </c>
      <c r="J101" s="752">
        <v>1182.74</v>
      </c>
      <c r="K101" s="766">
        <v>1</v>
      </c>
      <c r="L101" s="752">
        <v>26</v>
      </c>
      <c r="M101" s="753">
        <v>1182.74</v>
      </c>
    </row>
    <row r="102" spans="1:13" ht="14.4" customHeight="1" x14ac:dyDescent="0.3">
      <c r="A102" s="747" t="s">
        <v>596</v>
      </c>
      <c r="B102" s="748" t="s">
        <v>1905</v>
      </c>
      <c r="C102" s="748" t="s">
        <v>1906</v>
      </c>
      <c r="D102" s="748" t="s">
        <v>812</v>
      </c>
      <c r="E102" s="748" t="s">
        <v>1907</v>
      </c>
      <c r="F102" s="752"/>
      <c r="G102" s="752"/>
      <c r="H102" s="766">
        <v>0</v>
      </c>
      <c r="I102" s="752">
        <v>3</v>
      </c>
      <c r="J102" s="752">
        <v>81.300000000000026</v>
      </c>
      <c r="K102" s="766">
        <v>1</v>
      </c>
      <c r="L102" s="752">
        <v>3</v>
      </c>
      <c r="M102" s="753">
        <v>81.300000000000026</v>
      </c>
    </row>
    <row r="103" spans="1:13" ht="14.4" customHeight="1" x14ac:dyDescent="0.3">
      <c r="A103" s="747" t="s">
        <v>596</v>
      </c>
      <c r="B103" s="748" t="s">
        <v>1908</v>
      </c>
      <c r="C103" s="748" t="s">
        <v>1909</v>
      </c>
      <c r="D103" s="748" t="s">
        <v>1910</v>
      </c>
      <c r="E103" s="748" t="s">
        <v>1911</v>
      </c>
      <c r="F103" s="752"/>
      <c r="G103" s="752"/>
      <c r="H103" s="766">
        <v>0</v>
      </c>
      <c r="I103" s="752">
        <v>2</v>
      </c>
      <c r="J103" s="752">
        <v>350.83000000000004</v>
      </c>
      <c r="K103" s="766">
        <v>1</v>
      </c>
      <c r="L103" s="752">
        <v>2</v>
      </c>
      <c r="M103" s="753">
        <v>350.83000000000004</v>
      </c>
    </row>
    <row r="104" spans="1:13" ht="14.4" customHeight="1" x14ac:dyDescent="0.3">
      <c r="A104" s="747" t="s">
        <v>596</v>
      </c>
      <c r="B104" s="748" t="s">
        <v>1912</v>
      </c>
      <c r="C104" s="748" t="s">
        <v>1913</v>
      </c>
      <c r="D104" s="748" t="s">
        <v>1914</v>
      </c>
      <c r="E104" s="748" t="s">
        <v>1915</v>
      </c>
      <c r="F104" s="752">
        <v>1</v>
      </c>
      <c r="G104" s="752">
        <v>144.49</v>
      </c>
      <c r="H104" s="766">
        <v>1</v>
      </c>
      <c r="I104" s="752"/>
      <c r="J104" s="752"/>
      <c r="K104" s="766">
        <v>0</v>
      </c>
      <c r="L104" s="752">
        <v>1</v>
      </c>
      <c r="M104" s="753">
        <v>144.49</v>
      </c>
    </row>
    <row r="105" spans="1:13" ht="14.4" customHeight="1" x14ac:dyDescent="0.3">
      <c r="A105" s="747" t="s">
        <v>596</v>
      </c>
      <c r="B105" s="748" t="s">
        <v>1916</v>
      </c>
      <c r="C105" s="748" t="s">
        <v>1917</v>
      </c>
      <c r="D105" s="748" t="s">
        <v>1918</v>
      </c>
      <c r="E105" s="748" t="s">
        <v>1919</v>
      </c>
      <c r="F105" s="752"/>
      <c r="G105" s="752"/>
      <c r="H105" s="766">
        <v>0</v>
      </c>
      <c r="I105" s="752">
        <v>1</v>
      </c>
      <c r="J105" s="752">
        <v>301.83000000000004</v>
      </c>
      <c r="K105" s="766">
        <v>1</v>
      </c>
      <c r="L105" s="752">
        <v>1</v>
      </c>
      <c r="M105" s="753">
        <v>301.83000000000004</v>
      </c>
    </row>
    <row r="106" spans="1:13" ht="14.4" customHeight="1" x14ac:dyDescent="0.3">
      <c r="A106" s="747" t="s">
        <v>596</v>
      </c>
      <c r="B106" s="748" t="s">
        <v>1920</v>
      </c>
      <c r="C106" s="748" t="s">
        <v>1921</v>
      </c>
      <c r="D106" s="748" t="s">
        <v>1241</v>
      </c>
      <c r="E106" s="748" t="s">
        <v>1922</v>
      </c>
      <c r="F106" s="752"/>
      <c r="G106" s="752"/>
      <c r="H106" s="766">
        <v>0</v>
      </c>
      <c r="I106" s="752">
        <v>3</v>
      </c>
      <c r="J106" s="752">
        <v>149.45999999999995</v>
      </c>
      <c r="K106" s="766">
        <v>1</v>
      </c>
      <c r="L106" s="752">
        <v>3</v>
      </c>
      <c r="M106" s="753">
        <v>149.45999999999995</v>
      </c>
    </row>
    <row r="107" spans="1:13" ht="14.4" customHeight="1" x14ac:dyDescent="0.3">
      <c r="A107" s="747" t="s">
        <v>596</v>
      </c>
      <c r="B107" s="748" t="s">
        <v>1920</v>
      </c>
      <c r="C107" s="748" t="s">
        <v>1923</v>
      </c>
      <c r="D107" s="748" t="s">
        <v>1924</v>
      </c>
      <c r="E107" s="748" t="s">
        <v>1925</v>
      </c>
      <c r="F107" s="752"/>
      <c r="G107" s="752"/>
      <c r="H107" s="766">
        <v>0</v>
      </c>
      <c r="I107" s="752">
        <v>30</v>
      </c>
      <c r="J107" s="752">
        <v>2436.11</v>
      </c>
      <c r="K107" s="766">
        <v>1</v>
      </c>
      <c r="L107" s="752">
        <v>30</v>
      </c>
      <c r="M107" s="753">
        <v>2436.11</v>
      </c>
    </row>
    <row r="108" spans="1:13" ht="14.4" customHeight="1" x14ac:dyDescent="0.3">
      <c r="A108" s="747" t="s">
        <v>596</v>
      </c>
      <c r="B108" s="748" t="s">
        <v>1926</v>
      </c>
      <c r="C108" s="748" t="s">
        <v>1927</v>
      </c>
      <c r="D108" s="748" t="s">
        <v>1267</v>
      </c>
      <c r="E108" s="748" t="s">
        <v>1928</v>
      </c>
      <c r="F108" s="752"/>
      <c r="G108" s="752"/>
      <c r="H108" s="766">
        <v>0</v>
      </c>
      <c r="I108" s="752">
        <v>6</v>
      </c>
      <c r="J108" s="752">
        <v>179.22</v>
      </c>
      <c r="K108" s="766">
        <v>1</v>
      </c>
      <c r="L108" s="752">
        <v>6</v>
      </c>
      <c r="M108" s="753">
        <v>179.22</v>
      </c>
    </row>
    <row r="109" spans="1:13" ht="14.4" customHeight="1" x14ac:dyDescent="0.3">
      <c r="A109" s="747" t="s">
        <v>596</v>
      </c>
      <c r="B109" s="748" t="s">
        <v>1929</v>
      </c>
      <c r="C109" s="748" t="s">
        <v>1930</v>
      </c>
      <c r="D109" s="748" t="s">
        <v>1931</v>
      </c>
      <c r="E109" s="748" t="s">
        <v>1932</v>
      </c>
      <c r="F109" s="752"/>
      <c r="G109" s="752"/>
      <c r="H109" s="766">
        <v>0</v>
      </c>
      <c r="I109" s="752">
        <v>2</v>
      </c>
      <c r="J109" s="752">
        <v>87.52</v>
      </c>
      <c r="K109" s="766">
        <v>1</v>
      </c>
      <c r="L109" s="752">
        <v>2</v>
      </c>
      <c r="M109" s="753">
        <v>87.52</v>
      </c>
    </row>
    <row r="110" spans="1:13" ht="14.4" customHeight="1" x14ac:dyDescent="0.3">
      <c r="A110" s="747" t="s">
        <v>596</v>
      </c>
      <c r="B110" s="748" t="s">
        <v>1933</v>
      </c>
      <c r="C110" s="748" t="s">
        <v>1934</v>
      </c>
      <c r="D110" s="748" t="s">
        <v>1297</v>
      </c>
      <c r="E110" s="748" t="s">
        <v>1291</v>
      </c>
      <c r="F110" s="752"/>
      <c r="G110" s="752"/>
      <c r="H110" s="766">
        <v>0</v>
      </c>
      <c r="I110" s="752">
        <v>1</v>
      </c>
      <c r="J110" s="752">
        <v>135.6</v>
      </c>
      <c r="K110" s="766">
        <v>1</v>
      </c>
      <c r="L110" s="752">
        <v>1</v>
      </c>
      <c r="M110" s="753">
        <v>135.6</v>
      </c>
    </row>
    <row r="111" spans="1:13" ht="14.4" customHeight="1" x14ac:dyDescent="0.3">
      <c r="A111" s="747" t="s">
        <v>596</v>
      </c>
      <c r="B111" s="748" t="s">
        <v>1933</v>
      </c>
      <c r="C111" s="748" t="s">
        <v>1935</v>
      </c>
      <c r="D111" s="748" t="s">
        <v>1312</v>
      </c>
      <c r="E111" s="748" t="s">
        <v>1936</v>
      </c>
      <c r="F111" s="752"/>
      <c r="G111" s="752"/>
      <c r="H111" s="766">
        <v>0</v>
      </c>
      <c r="I111" s="752">
        <v>44</v>
      </c>
      <c r="J111" s="752">
        <v>12989.24</v>
      </c>
      <c r="K111" s="766">
        <v>1</v>
      </c>
      <c r="L111" s="752">
        <v>44</v>
      </c>
      <c r="M111" s="753">
        <v>12989.24</v>
      </c>
    </row>
    <row r="112" spans="1:13" ht="14.4" customHeight="1" x14ac:dyDescent="0.3">
      <c r="A112" s="747" t="s">
        <v>596</v>
      </c>
      <c r="B112" s="748" t="s">
        <v>1933</v>
      </c>
      <c r="C112" s="748" t="s">
        <v>1937</v>
      </c>
      <c r="D112" s="748" t="s">
        <v>1317</v>
      </c>
      <c r="E112" s="748" t="s">
        <v>1936</v>
      </c>
      <c r="F112" s="752"/>
      <c r="G112" s="752"/>
      <c r="H112" s="766">
        <v>0</v>
      </c>
      <c r="I112" s="752">
        <v>83</v>
      </c>
      <c r="J112" s="752">
        <v>12988.67</v>
      </c>
      <c r="K112" s="766">
        <v>1</v>
      </c>
      <c r="L112" s="752">
        <v>83</v>
      </c>
      <c r="M112" s="753">
        <v>12988.67</v>
      </c>
    </row>
    <row r="113" spans="1:13" ht="14.4" customHeight="1" x14ac:dyDescent="0.3">
      <c r="A113" s="747" t="s">
        <v>596</v>
      </c>
      <c r="B113" s="748" t="s">
        <v>1933</v>
      </c>
      <c r="C113" s="748" t="s">
        <v>1938</v>
      </c>
      <c r="D113" s="748" t="s">
        <v>1295</v>
      </c>
      <c r="E113" s="748" t="s">
        <v>1291</v>
      </c>
      <c r="F113" s="752"/>
      <c r="G113" s="752"/>
      <c r="H113" s="766">
        <v>0</v>
      </c>
      <c r="I113" s="752">
        <v>4</v>
      </c>
      <c r="J113" s="752">
        <v>578.13000000000011</v>
      </c>
      <c r="K113" s="766">
        <v>1</v>
      </c>
      <c r="L113" s="752">
        <v>4</v>
      </c>
      <c r="M113" s="753">
        <v>578.13000000000011</v>
      </c>
    </row>
    <row r="114" spans="1:13" ht="14.4" customHeight="1" x14ac:dyDescent="0.3">
      <c r="A114" s="747" t="s">
        <v>596</v>
      </c>
      <c r="B114" s="748" t="s">
        <v>1933</v>
      </c>
      <c r="C114" s="748" t="s">
        <v>1939</v>
      </c>
      <c r="D114" s="748" t="s">
        <v>1300</v>
      </c>
      <c r="E114" s="748" t="s">
        <v>1940</v>
      </c>
      <c r="F114" s="752"/>
      <c r="G114" s="752"/>
      <c r="H114" s="766">
        <v>0</v>
      </c>
      <c r="I114" s="752">
        <v>2</v>
      </c>
      <c r="J114" s="752">
        <v>223.9</v>
      </c>
      <c r="K114" s="766">
        <v>1</v>
      </c>
      <c r="L114" s="752">
        <v>2</v>
      </c>
      <c r="M114" s="753">
        <v>223.9</v>
      </c>
    </row>
    <row r="115" spans="1:13" ht="14.4" customHeight="1" x14ac:dyDescent="0.3">
      <c r="A115" s="747" t="s">
        <v>596</v>
      </c>
      <c r="B115" s="748" t="s">
        <v>1933</v>
      </c>
      <c r="C115" s="748" t="s">
        <v>1941</v>
      </c>
      <c r="D115" s="748" t="s">
        <v>1298</v>
      </c>
      <c r="E115" s="748" t="s">
        <v>1940</v>
      </c>
      <c r="F115" s="752"/>
      <c r="G115" s="752"/>
      <c r="H115" s="766">
        <v>0</v>
      </c>
      <c r="I115" s="752">
        <v>2</v>
      </c>
      <c r="J115" s="752">
        <v>223.90000000000006</v>
      </c>
      <c r="K115" s="766">
        <v>1</v>
      </c>
      <c r="L115" s="752">
        <v>2</v>
      </c>
      <c r="M115" s="753">
        <v>223.90000000000006</v>
      </c>
    </row>
    <row r="116" spans="1:13" ht="14.4" customHeight="1" x14ac:dyDescent="0.3">
      <c r="A116" s="747" t="s">
        <v>596</v>
      </c>
      <c r="B116" s="748" t="s">
        <v>1933</v>
      </c>
      <c r="C116" s="748" t="s">
        <v>1942</v>
      </c>
      <c r="D116" s="748" t="s">
        <v>1308</v>
      </c>
      <c r="E116" s="748" t="s">
        <v>1302</v>
      </c>
      <c r="F116" s="752"/>
      <c r="G116" s="752"/>
      <c r="H116" s="766">
        <v>0</v>
      </c>
      <c r="I116" s="752">
        <v>8</v>
      </c>
      <c r="J116" s="752">
        <v>981.52</v>
      </c>
      <c r="K116" s="766">
        <v>1</v>
      </c>
      <c r="L116" s="752">
        <v>8</v>
      </c>
      <c r="M116" s="753">
        <v>981.52</v>
      </c>
    </row>
    <row r="117" spans="1:13" ht="14.4" customHeight="1" x14ac:dyDescent="0.3">
      <c r="A117" s="747" t="s">
        <v>596</v>
      </c>
      <c r="B117" s="748" t="s">
        <v>1933</v>
      </c>
      <c r="C117" s="748" t="s">
        <v>1943</v>
      </c>
      <c r="D117" s="748" t="s">
        <v>1304</v>
      </c>
      <c r="E117" s="748" t="s">
        <v>1302</v>
      </c>
      <c r="F117" s="752"/>
      <c r="G117" s="752"/>
      <c r="H117" s="766">
        <v>0</v>
      </c>
      <c r="I117" s="752">
        <v>8</v>
      </c>
      <c r="J117" s="752">
        <v>1164</v>
      </c>
      <c r="K117" s="766">
        <v>1</v>
      </c>
      <c r="L117" s="752">
        <v>8</v>
      </c>
      <c r="M117" s="753">
        <v>1164</v>
      </c>
    </row>
    <row r="118" spans="1:13" ht="14.4" customHeight="1" x14ac:dyDescent="0.3">
      <c r="A118" s="747" t="s">
        <v>596</v>
      </c>
      <c r="B118" s="748" t="s">
        <v>1933</v>
      </c>
      <c r="C118" s="748" t="s">
        <v>1944</v>
      </c>
      <c r="D118" s="748" t="s">
        <v>1305</v>
      </c>
      <c r="E118" s="748" t="s">
        <v>1302</v>
      </c>
      <c r="F118" s="752"/>
      <c r="G118" s="752"/>
      <c r="H118" s="766">
        <v>0</v>
      </c>
      <c r="I118" s="752">
        <v>3</v>
      </c>
      <c r="J118" s="752">
        <v>436.5</v>
      </c>
      <c r="K118" s="766">
        <v>1</v>
      </c>
      <c r="L118" s="752">
        <v>3</v>
      </c>
      <c r="M118" s="753">
        <v>436.5</v>
      </c>
    </row>
    <row r="119" spans="1:13" ht="14.4" customHeight="1" x14ac:dyDescent="0.3">
      <c r="A119" s="747" t="s">
        <v>596</v>
      </c>
      <c r="B119" s="748" t="s">
        <v>1933</v>
      </c>
      <c r="C119" s="748" t="s">
        <v>1945</v>
      </c>
      <c r="D119" s="748" t="s">
        <v>1303</v>
      </c>
      <c r="E119" s="748" t="s">
        <v>1302</v>
      </c>
      <c r="F119" s="752"/>
      <c r="G119" s="752"/>
      <c r="H119" s="766">
        <v>0</v>
      </c>
      <c r="I119" s="752">
        <v>12</v>
      </c>
      <c r="J119" s="752">
        <v>1559.6399999999999</v>
      </c>
      <c r="K119" s="766">
        <v>1</v>
      </c>
      <c r="L119" s="752">
        <v>12</v>
      </c>
      <c r="M119" s="753">
        <v>1559.6399999999999</v>
      </c>
    </row>
    <row r="120" spans="1:13" ht="14.4" customHeight="1" x14ac:dyDescent="0.3">
      <c r="A120" s="747" t="s">
        <v>596</v>
      </c>
      <c r="B120" s="748" t="s">
        <v>1933</v>
      </c>
      <c r="C120" s="748" t="s">
        <v>1946</v>
      </c>
      <c r="D120" s="748" t="s">
        <v>1301</v>
      </c>
      <c r="E120" s="748" t="s">
        <v>1302</v>
      </c>
      <c r="F120" s="752"/>
      <c r="G120" s="752"/>
      <c r="H120" s="766">
        <v>0</v>
      </c>
      <c r="I120" s="752">
        <v>14</v>
      </c>
      <c r="J120" s="752">
        <v>1819.58</v>
      </c>
      <c r="K120" s="766">
        <v>1</v>
      </c>
      <c r="L120" s="752">
        <v>14</v>
      </c>
      <c r="M120" s="753">
        <v>1819.58</v>
      </c>
    </row>
    <row r="121" spans="1:13" ht="14.4" customHeight="1" x14ac:dyDescent="0.3">
      <c r="A121" s="747" t="s">
        <v>596</v>
      </c>
      <c r="B121" s="748" t="s">
        <v>1933</v>
      </c>
      <c r="C121" s="748" t="s">
        <v>1947</v>
      </c>
      <c r="D121" s="748" t="s">
        <v>1296</v>
      </c>
      <c r="E121" s="748" t="s">
        <v>1291</v>
      </c>
      <c r="F121" s="752"/>
      <c r="G121" s="752"/>
      <c r="H121" s="766">
        <v>0</v>
      </c>
      <c r="I121" s="752">
        <v>1</v>
      </c>
      <c r="J121" s="752">
        <v>135.6</v>
      </c>
      <c r="K121" s="766">
        <v>1</v>
      </c>
      <c r="L121" s="752">
        <v>1</v>
      </c>
      <c r="M121" s="753">
        <v>135.6</v>
      </c>
    </row>
    <row r="122" spans="1:13" ht="14.4" customHeight="1" x14ac:dyDescent="0.3">
      <c r="A122" s="747" t="s">
        <v>596</v>
      </c>
      <c r="B122" s="748" t="s">
        <v>1933</v>
      </c>
      <c r="C122" s="748" t="s">
        <v>1948</v>
      </c>
      <c r="D122" s="748" t="s">
        <v>1306</v>
      </c>
      <c r="E122" s="748" t="s">
        <v>1307</v>
      </c>
      <c r="F122" s="752"/>
      <c r="G122" s="752"/>
      <c r="H122" s="766">
        <v>0</v>
      </c>
      <c r="I122" s="752">
        <v>9</v>
      </c>
      <c r="J122" s="752">
        <v>276.03000000000003</v>
      </c>
      <c r="K122" s="766">
        <v>1</v>
      </c>
      <c r="L122" s="752">
        <v>9</v>
      </c>
      <c r="M122" s="753">
        <v>276.03000000000003</v>
      </c>
    </row>
    <row r="123" spans="1:13" ht="14.4" customHeight="1" x14ac:dyDescent="0.3">
      <c r="A123" s="747" t="s">
        <v>599</v>
      </c>
      <c r="B123" s="748" t="s">
        <v>1949</v>
      </c>
      <c r="C123" s="748" t="s">
        <v>1950</v>
      </c>
      <c r="D123" s="748" t="s">
        <v>1951</v>
      </c>
      <c r="E123" s="748" t="s">
        <v>1952</v>
      </c>
      <c r="F123" s="752"/>
      <c r="G123" s="752"/>
      <c r="H123" s="766">
        <v>0</v>
      </c>
      <c r="I123" s="752">
        <v>27</v>
      </c>
      <c r="J123" s="752">
        <v>7395.3</v>
      </c>
      <c r="K123" s="766">
        <v>1</v>
      </c>
      <c r="L123" s="752">
        <v>27</v>
      </c>
      <c r="M123" s="753">
        <v>7395.3</v>
      </c>
    </row>
    <row r="124" spans="1:13" ht="14.4" customHeight="1" x14ac:dyDescent="0.3">
      <c r="A124" s="747" t="s">
        <v>599</v>
      </c>
      <c r="B124" s="748" t="s">
        <v>1665</v>
      </c>
      <c r="C124" s="748" t="s">
        <v>1666</v>
      </c>
      <c r="D124" s="748" t="s">
        <v>827</v>
      </c>
      <c r="E124" s="748" t="s">
        <v>1667</v>
      </c>
      <c r="F124" s="752"/>
      <c r="G124" s="752"/>
      <c r="H124" s="766">
        <v>0</v>
      </c>
      <c r="I124" s="752">
        <v>5</v>
      </c>
      <c r="J124" s="752">
        <v>642.20999999999981</v>
      </c>
      <c r="K124" s="766">
        <v>1</v>
      </c>
      <c r="L124" s="752">
        <v>5</v>
      </c>
      <c r="M124" s="753">
        <v>642.20999999999981</v>
      </c>
    </row>
    <row r="125" spans="1:13" ht="14.4" customHeight="1" x14ac:dyDescent="0.3">
      <c r="A125" s="747" t="s">
        <v>599</v>
      </c>
      <c r="B125" s="748" t="s">
        <v>1677</v>
      </c>
      <c r="C125" s="748" t="s">
        <v>1678</v>
      </c>
      <c r="D125" s="748" t="s">
        <v>926</v>
      </c>
      <c r="E125" s="748" t="s">
        <v>927</v>
      </c>
      <c r="F125" s="752"/>
      <c r="G125" s="752"/>
      <c r="H125" s="766">
        <v>0</v>
      </c>
      <c r="I125" s="752">
        <v>10</v>
      </c>
      <c r="J125" s="752">
        <v>403.90000000000003</v>
      </c>
      <c r="K125" s="766">
        <v>1</v>
      </c>
      <c r="L125" s="752">
        <v>10</v>
      </c>
      <c r="M125" s="753">
        <v>403.90000000000003</v>
      </c>
    </row>
    <row r="126" spans="1:13" ht="14.4" customHeight="1" x14ac:dyDescent="0.3">
      <c r="A126" s="747" t="s">
        <v>599</v>
      </c>
      <c r="B126" s="748" t="s">
        <v>1687</v>
      </c>
      <c r="C126" s="748" t="s">
        <v>1696</v>
      </c>
      <c r="D126" s="748" t="s">
        <v>774</v>
      </c>
      <c r="E126" s="748" t="s">
        <v>1697</v>
      </c>
      <c r="F126" s="752"/>
      <c r="G126" s="752"/>
      <c r="H126" s="766">
        <v>0</v>
      </c>
      <c r="I126" s="752">
        <v>1</v>
      </c>
      <c r="J126" s="752">
        <v>88.449999999999989</v>
      </c>
      <c r="K126" s="766">
        <v>1</v>
      </c>
      <c r="L126" s="752">
        <v>1</v>
      </c>
      <c r="M126" s="753">
        <v>88.449999999999989</v>
      </c>
    </row>
    <row r="127" spans="1:13" ht="14.4" customHeight="1" x14ac:dyDescent="0.3">
      <c r="A127" s="747" t="s">
        <v>599</v>
      </c>
      <c r="B127" s="748" t="s">
        <v>1953</v>
      </c>
      <c r="C127" s="748" t="s">
        <v>1954</v>
      </c>
      <c r="D127" s="748" t="s">
        <v>1521</v>
      </c>
      <c r="E127" s="748" t="s">
        <v>1955</v>
      </c>
      <c r="F127" s="752"/>
      <c r="G127" s="752"/>
      <c r="H127" s="766">
        <v>0</v>
      </c>
      <c r="I127" s="752">
        <v>2</v>
      </c>
      <c r="J127" s="752">
        <v>624.28</v>
      </c>
      <c r="K127" s="766">
        <v>1</v>
      </c>
      <c r="L127" s="752">
        <v>2</v>
      </c>
      <c r="M127" s="753">
        <v>624.28</v>
      </c>
    </row>
    <row r="128" spans="1:13" ht="14.4" customHeight="1" x14ac:dyDescent="0.3">
      <c r="A128" s="747" t="s">
        <v>599</v>
      </c>
      <c r="B128" s="748" t="s">
        <v>1956</v>
      </c>
      <c r="C128" s="748" t="s">
        <v>1957</v>
      </c>
      <c r="D128" s="748" t="s">
        <v>1958</v>
      </c>
      <c r="E128" s="748" t="s">
        <v>1959</v>
      </c>
      <c r="F128" s="752"/>
      <c r="G128" s="752"/>
      <c r="H128" s="766">
        <v>0</v>
      </c>
      <c r="I128" s="752">
        <v>173</v>
      </c>
      <c r="J128" s="752">
        <v>123695</v>
      </c>
      <c r="K128" s="766">
        <v>1</v>
      </c>
      <c r="L128" s="752">
        <v>173</v>
      </c>
      <c r="M128" s="753">
        <v>123695</v>
      </c>
    </row>
    <row r="129" spans="1:13" ht="14.4" customHeight="1" x14ac:dyDescent="0.3">
      <c r="A129" s="747" t="s">
        <v>599</v>
      </c>
      <c r="B129" s="748" t="s">
        <v>1956</v>
      </c>
      <c r="C129" s="748" t="s">
        <v>1960</v>
      </c>
      <c r="D129" s="748" t="s">
        <v>1961</v>
      </c>
      <c r="E129" s="748" t="s">
        <v>1959</v>
      </c>
      <c r="F129" s="752">
        <v>16</v>
      </c>
      <c r="G129" s="752">
        <v>15387.140000000001</v>
      </c>
      <c r="H129" s="766">
        <v>1</v>
      </c>
      <c r="I129" s="752"/>
      <c r="J129" s="752"/>
      <c r="K129" s="766">
        <v>0</v>
      </c>
      <c r="L129" s="752">
        <v>16</v>
      </c>
      <c r="M129" s="753">
        <v>15387.140000000001</v>
      </c>
    </row>
    <row r="130" spans="1:13" ht="14.4" customHeight="1" x14ac:dyDescent="0.3">
      <c r="A130" s="747" t="s">
        <v>599</v>
      </c>
      <c r="B130" s="748" t="s">
        <v>1832</v>
      </c>
      <c r="C130" s="748" t="s">
        <v>1962</v>
      </c>
      <c r="D130" s="748" t="s">
        <v>1095</v>
      </c>
      <c r="E130" s="748" t="s">
        <v>1963</v>
      </c>
      <c r="F130" s="752"/>
      <c r="G130" s="752"/>
      <c r="H130" s="766">
        <v>0</v>
      </c>
      <c r="I130" s="752">
        <v>5</v>
      </c>
      <c r="J130" s="752">
        <v>896.8599999999999</v>
      </c>
      <c r="K130" s="766">
        <v>1</v>
      </c>
      <c r="L130" s="752">
        <v>5</v>
      </c>
      <c r="M130" s="753">
        <v>896.8599999999999</v>
      </c>
    </row>
    <row r="131" spans="1:13" ht="14.4" customHeight="1" x14ac:dyDescent="0.3">
      <c r="A131" s="747" t="s">
        <v>599</v>
      </c>
      <c r="B131" s="748" t="s">
        <v>1832</v>
      </c>
      <c r="C131" s="748" t="s">
        <v>1833</v>
      </c>
      <c r="D131" s="748" t="s">
        <v>1095</v>
      </c>
      <c r="E131" s="748" t="s">
        <v>1489</v>
      </c>
      <c r="F131" s="752"/>
      <c r="G131" s="752"/>
      <c r="H131" s="766">
        <v>0</v>
      </c>
      <c r="I131" s="752">
        <v>3</v>
      </c>
      <c r="J131" s="752">
        <v>1547.6</v>
      </c>
      <c r="K131" s="766">
        <v>1</v>
      </c>
      <c r="L131" s="752">
        <v>3</v>
      </c>
      <c r="M131" s="753">
        <v>1547.6</v>
      </c>
    </row>
    <row r="132" spans="1:13" ht="14.4" customHeight="1" x14ac:dyDescent="0.3">
      <c r="A132" s="747" t="s">
        <v>599</v>
      </c>
      <c r="B132" s="748" t="s">
        <v>1837</v>
      </c>
      <c r="C132" s="748" t="s">
        <v>1964</v>
      </c>
      <c r="D132" s="748" t="s">
        <v>1839</v>
      </c>
      <c r="E132" s="748" t="s">
        <v>1965</v>
      </c>
      <c r="F132" s="752"/>
      <c r="G132" s="752"/>
      <c r="H132" s="766">
        <v>0</v>
      </c>
      <c r="I132" s="752">
        <v>17</v>
      </c>
      <c r="J132" s="752">
        <v>8583.3700000000008</v>
      </c>
      <c r="K132" s="766">
        <v>1</v>
      </c>
      <c r="L132" s="752">
        <v>17</v>
      </c>
      <c r="M132" s="753">
        <v>8583.3700000000008</v>
      </c>
    </row>
    <row r="133" spans="1:13" ht="14.4" customHeight="1" x14ac:dyDescent="0.3">
      <c r="A133" s="747" t="s">
        <v>599</v>
      </c>
      <c r="B133" s="748" t="s">
        <v>1841</v>
      </c>
      <c r="C133" s="748" t="s">
        <v>1966</v>
      </c>
      <c r="D133" s="748" t="s">
        <v>1843</v>
      </c>
      <c r="E133" s="748" t="s">
        <v>1967</v>
      </c>
      <c r="F133" s="752"/>
      <c r="G133" s="752"/>
      <c r="H133" s="766">
        <v>0</v>
      </c>
      <c r="I133" s="752">
        <v>240</v>
      </c>
      <c r="J133" s="752">
        <v>19708.800000000003</v>
      </c>
      <c r="K133" s="766">
        <v>1</v>
      </c>
      <c r="L133" s="752">
        <v>240</v>
      </c>
      <c r="M133" s="753">
        <v>19708.800000000003</v>
      </c>
    </row>
    <row r="134" spans="1:13" ht="14.4" customHeight="1" x14ac:dyDescent="0.3">
      <c r="A134" s="747" t="s">
        <v>599</v>
      </c>
      <c r="B134" s="748" t="s">
        <v>1841</v>
      </c>
      <c r="C134" s="748" t="s">
        <v>1845</v>
      </c>
      <c r="D134" s="748" t="s">
        <v>1843</v>
      </c>
      <c r="E134" s="748" t="s">
        <v>1846</v>
      </c>
      <c r="F134" s="752"/>
      <c r="G134" s="752"/>
      <c r="H134" s="766">
        <v>0</v>
      </c>
      <c r="I134" s="752">
        <v>1540</v>
      </c>
      <c r="J134" s="752">
        <v>227550.39999999997</v>
      </c>
      <c r="K134" s="766">
        <v>1</v>
      </c>
      <c r="L134" s="752">
        <v>1540</v>
      </c>
      <c r="M134" s="753">
        <v>227550.39999999997</v>
      </c>
    </row>
    <row r="135" spans="1:13" ht="14.4" customHeight="1" x14ac:dyDescent="0.3">
      <c r="A135" s="747" t="s">
        <v>599</v>
      </c>
      <c r="B135" s="748" t="s">
        <v>1847</v>
      </c>
      <c r="C135" s="748" t="s">
        <v>1968</v>
      </c>
      <c r="D135" s="748" t="s">
        <v>1969</v>
      </c>
      <c r="E135" s="748" t="s">
        <v>1970</v>
      </c>
      <c r="F135" s="752"/>
      <c r="G135" s="752"/>
      <c r="H135" s="766">
        <v>0</v>
      </c>
      <c r="I135" s="752">
        <v>250</v>
      </c>
      <c r="J135" s="752">
        <v>8135</v>
      </c>
      <c r="K135" s="766">
        <v>1</v>
      </c>
      <c r="L135" s="752">
        <v>250</v>
      </c>
      <c r="M135" s="753">
        <v>8135</v>
      </c>
    </row>
    <row r="136" spans="1:13" ht="14.4" customHeight="1" x14ac:dyDescent="0.3">
      <c r="A136" s="747" t="s">
        <v>599</v>
      </c>
      <c r="B136" s="748" t="s">
        <v>1847</v>
      </c>
      <c r="C136" s="748" t="s">
        <v>1848</v>
      </c>
      <c r="D136" s="748" t="s">
        <v>1144</v>
      </c>
      <c r="E136" s="748" t="s">
        <v>1849</v>
      </c>
      <c r="F136" s="752">
        <v>25</v>
      </c>
      <c r="G136" s="752">
        <v>5781.94</v>
      </c>
      <c r="H136" s="766">
        <v>1</v>
      </c>
      <c r="I136" s="752"/>
      <c r="J136" s="752"/>
      <c r="K136" s="766">
        <v>0</v>
      </c>
      <c r="L136" s="752">
        <v>25</v>
      </c>
      <c r="M136" s="753">
        <v>5781.94</v>
      </c>
    </row>
    <row r="137" spans="1:13" ht="14.4" customHeight="1" x14ac:dyDescent="0.3">
      <c r="A137" s="747" t="s">
        <v>599</v>
      </c>
      <c r="B137" s="748" t="s">
        <v>1847</v>
      </c>
      <c r="C137" s="748" t="s">
        <v>1850</v>
      </c>
      <c r="D137" s="748" t="s">
        <v>1144</v>
      </c>
      <c r="E137" s="748" t="s">
        <v>1851</v>
      </c>
      <c r="F137" s="752">
        <v>29</v>
      </c>
      <c r="G137" s="752">
        <v>23735.489999999994</v>
      </c>
      <c r="H137" s="766">
        <v>1</v>
      </c>
      <c r="I137" s="752"/>
      <c r="J137" s="752"/>
      <c r="K137" s="766">
        <v>0</v>
      </c>
      <c r="L137" s="752">
        <v>29</v>
      </c>
      <c r="M137" s="753">
        <v>23735.489999999994</v>
      </c>
    </row>
    <row r="138" spans="1:13" ht="14.4" customHeight="1" x14ac:dyDescent="0.3">
      <c r="A138" s="747" t="s">
        <v>599</v>
      </c>
      <c r="B138" s="748" t="s">
        <v>1847</v>
      </c>
      <c r="C138" s="748" t="s">
        <v>1852</v>
      </c>
      <c r="D138" s="748" t="s">
        <v>1144</v>
      </c>
      <c r="E138" s="748" t="s">
        <v>1853</v>
      </c>
      <c r="F138" s="752">
        <v>110</v>
      </c>
      <c r="G138" s="752">
        <v>93654</v>
      </c>
      <c r="H138" s="766">
        <v>1</v>
      </c>
      <c r="I138" s="752"/>
      <c r="J138" s="752"/>
      <c r="K138" s="766">
        <v>0</v>
      </c>
      <c r="L138" s="752">
        <v>110</v>
      </c>
      <c r="M138" s="753">
        <v>93654</v>
      </c>
    </row>
    <row r="139" spans="1:13" ht="14.4" customHeight="1" x14ac:dyDescent="0.3">
      <c r="A139" s="747" t="s">
        <v>599</v>
      </c>
      <c r="B139" s="748" t="s">
        <v>1847</v>
      </c>
      <c r="C139" s="748" t="s">
        <v>1971</v>
      </c>
      <c r="D139" s="748" t="s">
        <v>1969</v>
      </c>
      <c r="E139" s="748" t="s">
        <v>1849</v>
      </c>
      <c r="F139" s="752"/>
      <c r="G139" s="752"/>
      <c r="H139" s="766">
        <v>0</v>
      </c>
      <c r="I139" s="752">
        <v>20</v>
      </c>
      <c r="J139" s="752">
        <v>1750.4</v>
      </c>
      <c r="K139" s="766">
        <v>1</v>
      </c>
      <c r="L139" s="752">
        <v>20</v>
      </c>
      <c r="M139" s="753">
        <v>1750.4</v>
      </c>
    </row>
    <row r="140" spans="1:13" ht="14.4" customHeight="1" x14ac:dyDescent="0.3">
      <c r="A140" s="747" t="s">
        <v>599</v>
      </c>
      <c r="B140" s="748" t="s">
        <v>1854</v>
      </c>
      <c r="C140" s="748" t="s">
        <v>1855</v>
      </c>
      <c r="D140" s="748" t="s">
        <v>1856</v>
      </c>
      <c r="E140" s="748" t="s">
        <v>1857</v>
      </c>
      <c r="F140" s="752"/>
      <c r="G140" s="752"/>
      <c r="H140" s="766">
        <v>0</v>
      </c>
      <c r="I140" s="752">
        <v>162</v>
      </c>
      <c r="J140" s="752">
        <v>17820</v>
      </c>
      <c r="K140" s="766">
        <v>1</v>
      </c>
      <c r="L140" s="752">
        <v>162</v>
      </c>
      <c r="M140" s="753">
        <v>17820</v>
      </c>
    </row>
    <row r="141" spans="1:13" ht="14.4" customHeight="1" x14ac:dyDescent="0.3">
      <c r="A141" s="747" t="s">
        <v>599</v>
      </c>
      <c r="B141" s="748" t="s">
        <v>1854</v>
      </c>
      <c r="C141" s="748" t="s">
        <v>1972</v>
      </c>
      <c r="D141" s="748" t="s">
        <v>1973</v>
      </c>
      <c r="E141" s="748" t="s">
        <v>1974</v>
      </c>
      <c r="F141" s="752">
        <v>18</v>
      </c>
      <c r="G141" s="752">
        <v>10231</v>
      </c>
      <c r="H141" s="766">
        <v>1</v>
      </c>
      <c r="I141" s="752"/>
      <c r="J141" s="752"/>
      <c r="K141" s="766">
        <v>0</v>
      </c>
      <c r="L141" s="752">
        <v>18</v>
      </c>
      <c r="M141" s="753">
        <v>10231</v>
      </c>
    </row>
    <row r="142" spans="1:13" ht="14.4" customHeight="1" x14ac:dyDescent="0.3">
      <c r="A142" s="747" t="s">
        <v>599</v>
      </c>
      <c r="B142" s="748" t="s">
        <v>1632</v>
      </c>
      <c r="C142" s="748" t="s">
        <v>1633</v>
      </c>
      <c r="D142" s="748" t="s">
        <v>1634</v>
      </c>
      <c r="E142" s="748" t="s">
        <v>1635</v>
      </c>
      <c r="F142" s="752"/>
      <c r="G142" s="752"/>
      <c r="H142" s="766">
        <v>0</v>
      </c>
      <c r="I142" s="752">
        <v>95</v>
      </c>
      <c r="J142" s="752">
        <v>4811.4000000000005</v>
      </c>
      <c r="K142" s="766">
        <v>1</v>
      </c>
      <c r="L142" s="752">
        <v>95</v>
      </c>
      <c r="M142" s="753">
        <v>4811.4000000000005</v>
      </c>
    </row>
    <row r="143" spans="1:13" ht="14.4" customHeight="1" x14ac:dyDescent="0.3">
      <c r="A143" s="747" t="s">
        <v>599</v>
      </c>
      <c r="B143" s="748" t="s">
        <v>1865</v>
      </c>
      <c r="C143" s="748" t="s">
        <v>1975</v>
      </c>
      <c r="D143" s="748" t="s">
        <v>1867</v>
      </c>
      <c r="E143" s="748" t="s">
        <v>1976</v>
      </c>
      <c r="F143" s="752"/>
      <c r="G143" s="752"/>
      <c r="H143" s="766">
        <v>0</v>
      </c>
      <c r="I143" s="752">
        <v>3</v>
      </c>
      <c r="J143" s="752">
        <v>495.00000000000011</v>
      </c>
      <c r="K143" s="766">
        <v>1</v>
      </c>
      <c r="L143" s="752">
        <v>3</v>
      </c>
      <c r="M143" s="753">
        <v>495.00000000000011</v>
      </c>
    </row>
    <row r="144" spans="1:13" ht="14.4" customHeight="1" x14ac:dyDescent="0.3">
      <c r="A144" s="747" t="s">
        <v>599</v>
      </c>
      <c r="B144" s="748" t="s">
        <v>1865</v>
      </c>
      <c r="C144" s="748" t="s">
        <v>1866</v>
      </c>
      <c r="D144" s="748" t="s">
        <v>1867</v>
      </c>
      <c r="E144" s="748" t="s">
        <v>1868</v>
      </c>
      <c r="F144" s="752"/>
      <c r="G144" s="752"/>
      <c r="H144" s="766">
        <v>0</v>
      </c>
      <c r="I144" s="752">
        <v>46</v>
      </c>
      <c r="J144" s="752">
        <v>10373</v>
      </c>
      <c r="K144" s="766">
        <v>1</v>
      </c>
      <c r="L144" s="752">
        <v>46</v>
      </c>
      <c r="M144" s="753">
        <v>10373</v>
      </c>
    </row>
    <row r="145" spans="1:13" ht="14.4" customHeight="1" x14ac:dyDescent="0.3">
      <c r="A145" s="747" t="s">
        <v>599</v>
      </c>
      <c r="B145" s="748" t="s">
        <v>1636</v>
      </c>
      <c r="C145" s="748" t="s">
        <v>1637</v>
      </c>
      <c r="D145" s="748" t="s">
        <v>1638</v>
      </c>
      <c r="E145" s="748" t="s">
        <v>1639</v>
      </c>
      <c r="F145" s="752"/>
      <c r="G145" s="752"/>
      <c r="H145" s="766">
        <v>0</v>
      </c>
      <c r="I145" s="752">
        <v>34</v>
      </c>
      <c r="J145" s="752">
        <v>1678.58</v>
      </c>
      <c r="K145" s="766">
        <v>1</v>
      </c>
      <c r="L145" s="752">
        <v>34</v>
      </c>
      <c r="M145" s="753">
        <v>1678.58</v>
      </c>
    </row>
    <row r="146" spans="1:13" ht="14.4" customHeight="1" x14ac:dyDescent="0.3">
      <c r="A146" s="747" t="s">
        <v>599</v>
      </c>
      <c r="B146" s="748" t="s">
        <v>1636</v>
      </c>
      <c r="C146" s="748" t="s">
        <v>1896</v>
      </c>
      <c r="D146" s="748" t="s">
        <v>1638</v>
      </c>
      <c r="E146" s="748" t="s">
        <v>1897</v>
      </c>
      <c r="F146" s="752"/>
      <c r="G146" s="752"/>
      <c r="H146" s="766">
        <v>0</v>
      </c>
      <c r="I146" s="752">
        <v>4</v>
      </c>
      <c r="J146" s="752">
        <v>269.28000000000003</v>
      </c>
      <c r="K146" s="766">
        <v>1</v>
      </c>
      <c r="L146" s="752">
        <v>4</v>
      </c>
      <c r="M146" s="753">
        <v>269.28000000000003</v>
      </c>
    </row>
    <row r="147" spans="1:13" ht="14.4" customHeight="1" x14ac:dyDescent="0.3">
      <c r="A147" s="747" t="s">
        <v>599</v>
      </c>
      <c r="B147" s="748" t="s">
        <v>1920</v>
      </c>
      <c r="C147" s="748" t="s">
        <v>1921</v>
      </c>
      <c r="D147" s="748" t="s">
        <v>1241</v>
      </c>
      <c r="E147" s="748" t="s">
        <v>1922</v>
      </c>
      <c r="F147" s="752"/>
      <c r="G147" s="752"/>
      <c r="H147" s="766">
        <v>0</v>
      </c>
      <c r="I147" s="752">
        <v>6</v>
      </c>
      <c r="J147" s="752">
        <v>298.93000000000006</v>
      </c>
      <c r="K147" s="766">
        <v>1</v>
      </c>
      <c r="L147" s="752">
        <v>6</v>
      </c>
      <c r="M147" s="753">
        <v>298.93000000000006</v>
      </c>
    </row>
    <row r="148" spans="1:13" ht="14.4" customHeight="1" x14ac:dyDescent="0.3">
      <c r="A148" s="747" t="s">
        <v>602</v>
      </c>
      <c r="B148" s="748" t="s">
        <v>1949</v>
      </c>
      <c r="C148" s="748" t="s">
        <v>1950</v>
      </c>
      <c r="D148" s="748" t="s">
        <v>1951</v>
      </c>
      <c r="E148" s="748" t="s">
        <v>1952</v>
      </c>
      <c r="F148" s="752"/>
      <c r="G148" s="752"/>
      <c r="H148" s="766">
        <v>0</v>
      </c>
      <c r="I148" s="752">
        <v>32</v>
      </c>
      <c r="J148" s="752">
        <v>8764.7999999999993</v>
      </c>
      <c r="K148" s="766">
        <v>1</v>
      </c>
      <c r="L148" s="752">
        <v>32</v>
      </c>
      <c r="M148" s="753">
        <v>8764.7999999999993</v>
      </c>
    </row>
    <row r="149" spans="1:13" ht="14.4" customHeight="1" x14ac:dyDescent="0.3">
      <c r="A149" s="747" t="s">
        <v>602</v>
      </c>
      <c r="B149" s="748" t="s">
        <v>1665</v>
      </c>
      <c r="C149" s="748" t="s">
        <v>1666</v>
      </c>
      <c r="D149" s="748" t="s">
        <v>827</v>
      </c>
      <c r="E149" s="748" t="s">
        <v>1667</v>
      </c>
      <c r="F149" s="752"/>
      <c r="G149" s="752"/>
      <c r="H149" s="766">
        <v>0</v>
      </c>
      <c r="I149" s="752">
        <v>7</v>
      </c>
      <c r="J149" s="752">
        <v>899.09000000000015</v>
      </c>
      <c r="K149" s="766">
        <v>1</v>
      </c>
      <c r="L149" s="752">
        <v>7</v>
      </c>
      <c r="M149" s="753">
        <v>899.09000000000015</v>
      </c>
    </row>
    <row r="150" spans="1:13" ht="14.4" customHeight="1" x14ac:dyDescent="0.3">
      <c r="A150" s="747" t="s">
        <v>602</v>
      </c>
      <c r="B150" s="748" t="s">
        <v>1677</v>
      </c>
      <c r="C150" s="748" t="s">
        <v>1678</v>
      </c>
      <c r="D150" s="748" t="s">
        <v>926</v>
      </c>
      <c r="E150" s="748" t="s">
        <v>927</v>
      </c>
      <c r="F150" s="752"/>
      <c r="G150" s="752"/>
      <c r="H150" s="766">
        <v>0</v>
      </c>
      <c r="I150" s="752">
        <v>23</v>
      </c>
      <c r="J150" s="752">
        <v>928.97</v>
      </c>
      <c r="K150" s="766">
        <v>1</v>
      </c>
      <c r="L150" s="752">
        <v>23</v>
      </c>
      <c r="M150" s="753">
        <v>928.97</v>
      </c>
    </row>
    <row r="151" spans="1:13" ht="14.4" customHeight="1" x14ac:dyDescent="0.3">
      <c r="A151" s="747" t="s">
        <v>602</v>
      </c>
      <c r="B151" s="748" t="s">
        <v>1687</v>
      </c>
      <c r="C151" s="748" t="s">
        <v>1696</v>
      </c>
      <c r="D151" s="748" t="s">
        <v>774</v>
      </c>
      <c r="E151" s="748" t="s">
        <v>1697</v>
      </c>
      <c r="F151" s="752"/>
      <c r="G151" s="752"/>
      <c r="H151" s="766">
        <v>0</v>
      </c>
      <c r="I151" s="752">
        <v>4</v>
      </c>
      <c r="J151" s="752">
        <v>353.7999999999999</v>
      </c>
      <c r="K151" s="766">
        <v>1</v>
      </c>
      <c r="L151" s="752">
        <v>4</v>
      </c>
      <c r="M151" s="753">
        <v>353.7999999999999</v>
      </c>
    </row>
    <row r="152" spans="1:13" ht="14.4" customHeight="1" x14ac:dyDescent="0.3">
      <c r="A152" s="747" t="s">
        <v>602</v>
      </c>
      <c r="B152" s="748" t="s">
        <v>1953</v>
      </c>
      <c r="C152" s="748" t="s">
        <v>1954</v>
      </c>
      <c r="D152" s="748" t="s">
        <v>1521</v>
      </c>
      <c r="E152" s="748" t="s">
        <v>1955</v>
      </c>
      <c r="F152" s="752"/>
      <c r="G152" s="752"/>
      <c r="H152" s="766">
        <v>0</v>
      </c>
      <c r="I152" s="752">
        <v>5</v>
      </c>
      <c r="J152" s="752">
        <v>1560.7</v>
      </c>
      <c r="K152" s="766">
        <v>1</v>
      </c>
      <c r="L152" s="752">
        <v>5</v>
      </c>
      <c r="M152" s="753">
        <v>1560.7</v>
      </c>
    </row>
    <row r="153" spans="1:13" ht="14.4" customHeight="1" x14ac:dyDescent="0.3">
      <c r="A153" s="747" t="s">
        <v>602</v>
      </c>
      <c r="B153" s="748" t="s">
        <v>1956</v>
      </c>
      <c r="C153" s="748" t="s">
        <v>1957</v>
      </c>
      <c r="D153" s="748" t="s">
        <v>1958</v>
      </c>
      <c r="E153" s="748" t="s">
        <v>1959</v>
      </c>
      <c r="F153" s="752"/>
      <c r="G153" s="752"/>
      <c r="H153" s="766">
        <v>0</v>
      </c>
      <c r="I153" s="752">
        <v>322</v>
      </c>
      <c r="J153" s="752">
        <v>230230</v>
      </c>
      <c r="K153" s="766">
        <v>1</v>
      </c>
      <c r="L153" s="752">
        <v>322</v>
      </c>
      <c r="M153" s="753">
        <v>230230</v>
      </c>
    </row>
    <row r="154" spans="1:13" ht="14.4" customHeight="1" x14ac:dyDescent="0.3">
      <c r="A154" s="747" t="s">
        <v>602</v>
      </c>
      <c r="B154" s="748" t="s">
        <v>1956</v>
      </c>
      <c r="C154" s="748" t="s">
        <v>1960</v>
      </c>
      <c r="D154" s="748" t="s">
        <v>1961</v>
      </c>
      <c r="E154" s="748" t="s">
        <v>1959</v>
      </c>
      <c r="F154" s="752">
        <v>113</v>
      </c>
      <c r="G154" s="752">
        <v>108241.20999999999</v>
      </c>
      <c r="H154" s="766">
        <v>1</v>
      </c>
      <c r="I154" s="752"/>
      <c r="J154" s="752"/>
      <c r="K154" s="766">
        <v>0</v>
      </c>
      <c r="L154" s="752">
        <v>113</v>
      </c>
      <c r="M154" s="753">
        <v>108241.20999999999</v>
      </c>
    </row>
    <row r="155" spans="1:13" ht="14.4" customHeight="1" x14ac:dyDescent="0.3">
      <c r="A155" s="747" t="s">
        <v>602</v>
      </c>
      <c r="B155" s="748" t="s">
        <v>1832</v>
      </c>
      <c r="C155" s="748" t="s">
        <v>1962</v>
      </c>
      <c r="D155" s="748" t="s">
        <v>1095</v>
      </c>
      <c r="E155" s="748" t="s">
        <v>1963</v>
      </c>
      <c r="F155" s="752"/>
      <c r="G155" s="752"/>
      <c r="H155" s="766">
        <v>0</v>
      </c>
      <c r="I155" s="752">
        <v>6</v>
      </c>
      <c r="J155" s="752">
        <v>1004.3199999999999</v>
      </c>
      <c r="K155" s="766">
        <v>1</v>
      </c>
      <c r="L155" s="752">
        <v>6</v>
      </c>
      <c r="M155" s="753">
        <v>1004.3199999999999</v>
      </c>
    </row>
    <row r="156" spans="1:13" ht="14.4" customHeight="1" x14ac:dyDescent="0.3">
      <c r="A156" s="747" t="s">
        <v>602</v>
      </c>
      <c r="B156" s="748" t="s">
        <v>1832</v>
      </c>
      <c r="C156" s="748" t="s">
        <v>1833</v>
      </c>
      <c r="D156" s="748" t="s">
        <v>1095</v>
      </c>
      <c r="E156" s="748" t="s">
        <v>1489</v>
      </c>
      <c r="F156" s="752"/>
      <c r="G156" s="752"/>
      <c r="H156" s="766">
        <v>0</v>
      </c>
      <c r="I156" s="752">
        <v>19</v>
      </c>
      <c r="J156" s="752">
        <v>12175.92</v>
      </c>
      <c r="K156" s="766">
        <v>1</v>
      </c>
      <c r="L156" s="752">
        <v>19</v>
      </c>
      <c r="M156" s="753">
        <v>12175.92</v>
      </c>
    </row>
    <row r="157" spans="1:13" ht="14.4" customHeight="1" x14ac:dyDescent="0.3">
      <c r="A157" s="747" t="s">
        <v>602</v>
      </c>
      <c r="B157" s="748" t="s">
        <v>1837</v>
      </c>
      <c r="C157" s="748" t="s">
        <v>1964</v>
      </c>
      <c r="D157" s="748" t="s">
        <v>1839</v>
      </c>
      <c r="E157" s="748" t="s">
        <v>1965</v>
      </c>
      <c r="F157" s="752"/>
      <c r="G157" s="752"/>
      <c r="H157" s="766">
        <v>0</v>
      </c>
      <c r="I157" s="752">
        <v>3</v>
      </c>
      <c r="J157" s="752">
        <v>1523.69</v>
      </c>
      <c r="K157" s="766">
        <v>1</v>
      </c>
      <c r="L157" s="752">
        <v>3</v>
      </c>
      <c r="M157" s="753">
        <v>1523.69</v>
      </c>
    </row>
    <row r="158" spans="1:13" ht="14.4" customHeight="1" x14ac:dyDescent="0.3">
      <c r="A158" s="747" t="s">
        <v>602</v>
      </c>
      <c r="B158" s="748" t="s">
        <v>1847</v>
      </c>
      <c r="C158" s="748" t="s">
        <v>1968</v>
      </c>
      <c r="D158" s="748" t="s">
        <v>1969</v>
      </c>
      <c r="E158" s="748" t="s">
        <v>1970</v>
      </c>
      <c r="F158" s="752"/>
      <c r="G158" s="752"/>
      <c r="H158" s="766">
        <v>0</v>
      </c>
      <c r="I158" s="752">
        <v>231</v>
      </c>
      <c r="J158" s="752">
        <v>7520.0999999999985</v>
      </c>
      <c r="K158" s="766">
        <v>1</v>
      </c>
      <c r="L158" s="752">
        <v>231</v>
      </c>
      <c r="M158" s="753">
        <v>7520.0999999999985</v>
      </c>
    </row>
    <row r="159" spans="1:13" ht="14.4" customHeight="1" x14ac:dyDescent="0.3">
      <c r="A159" s="747" t="s">
        <v>602</v>
      </c>
      <c r="B159" s="748" t="s">
        <v>1847</v>
      </c>
      <c r="C159" s="748" t="s">
        <v>1848</v>
      </c>
      <c r="D159" s="748" t="s">
        <v>1144</v>
      </c>
      <c r="E159" s="748" t="s">
        <v>1849</v>
      </c>
      <c r="F159" s="752">
        <v>34</v>
      </c>
      <c r="G159" s="752">
        <v>7893.7</v>
      </c>
      <c r="H159" s="766">
        <v>1</v>
      </c>
      <c r="I159" s="752"/>
      <c r="J159" s="752"/>
      <c r="K159" s="766">
        <v>0</v>
      </c>
      <c r="L159" s="752">
        <v>34</v>
      </c>
      <c r="M159" s="753">
        <v>7893.7</v>
      </c>
    </row>
    <row r="160" spans="1:13" ht="14.4" customHeight="1" x14ac:dyDescent="0.3">
      <c r="A160" s="747" t="s">
        <v>602</v>
      </c>
      <c r="B160" s="748" t="s">
        <v>1847</v>
      </c>
      <c r="C160" s="748" t="s">
        <v>1850</v>
      </c>
      <c r="D160" s="748" t="s">
        <v>1144</v>
      </c>
      <c r="E160" s="748" t="s">
        <v>1851</v>
      </c>
      <c r="F160" s="752">
        <v>43</v>
      </c>
      <c r="G160" s="752">
        <v>35176.519999999997</v>
      </c>
      <c r="H160" s="766">
        <v>1</v>
      </c>
      <c r="I160" s="752"/>
      <c r="J160" s="752"/>
      <c r="K160" s="766">
        <v>0</v>
      </c>
      <c r="L160" s="752">
        <v>43</v>
      </c>
      <c r="M160" s="753">
        <v>35176.519999999997</v>
      </c>
    </row>
    <row r="161" spans="1:13" ht="14.4" customHeight="1" x14ac:dyDescent="0.3">
      <c r="A161" s="747" t="s">
        <v>602</v>
      </c>
      <c r="B161" s="748" t="s">
        <v>1847</v>
      </c>
      <c r="C161" s="748" t="s">
        <v>1852</v>
      </c>
      <c r="D161" s="748" t="s">
        <v>1144</v>
      </c>
      <c r="E161" s="748" t="s">
        <v>1853</v>
      </c>
      <c r="F161" s="752">
        <v>82</v>
      </c>
      <c r="G161" s="752">
        <v>69814.8</v>
      </c>
      <c r="H161" s="766">
        <v>1</v>
      </c>
      <c r="I161" s="752"/>
      <c r="J161" s="752"/>
      <c r="K161" s="766">
        <v>0</v>
      </c>
      <c r="L161" s="752">
        <v>82</v>
      </c>
      <c r="M161" s="753">
        <v>69814.8</v>
      </c>
    </row>
    <row r="162" spans="1:13" ht="14.4" customHeight="1" x14ac:dyDescent="0.3">
      <c r="A162" s="747" t="s">
        <v>602</v>
      </c>
      <c r="B162" s="748" t="s">
        <v>1847</v>
      </c>
      <c r="C162" s="748" t="s">
        <v>1971</v>
      </c>
      <c r="D162" s="748" t="s">
        <v>1969</v>
      </c>
      <c r="E162" s="748" t="s">
        <v>1849</v>
      </c>
      <c r="F162" s="752"/>
      <c r="G162" s="752"/>
      <c r="H162" s="766">
        <v>0</v>
      </c>
      <c r="I162" s="752">
        <v>29.6</v>
      </c>
      <c r="J162" s="752">
        <v>2590.5920000000001</v>
      </c>
      <c r="K162" s="766">
        <v>1</v>
      </c>
      <c r="L162" s="752">
        <v>29.6</v>
      </c>
      <c r="M162" s="753">
        <v>2590.5920000000001</v>
      </c>
    </row>
    <row r="163" spans="1:13" ht="14.4" customHeight="1" x14ac:dyDescent="0.3">
      <c r="A163" s="747" t="s">
        <v>602</v>
      </c>
      <c r="B163" s="748" t="s">
        <v>1854</v>
      </c>
      <c r="C163" s="748" t="s">
        <v>1855</v>
      </c>
      <c r="D163" s="748" t="s">
        <v>1856</v>
      </c>
      <c r="E163" s="748" t="s">
        <v>1857</v>
      </c>
      <c r="F163" s="752"/>
      <c r="G163" s="752"/>
      <c r="H163" s="766">
        <v>0</v>
      </c>
      <c r="I163" s="752">
        <v>123</v>
      </c>
      <c r="J163" s="752">
        <v>13530</v>
      </c>
      <c r="K163" s="766">
        <v>1</v>
      </c>
      <c r="L163" s="752">
        <v>123</v>
      </c>
      <c r="M163" s="753">
        <v>13530</v>
      </c>
    </row>
    <row r="164" spans="1:13" ht="14.4" customHeight="1" x14ac:dyDescent="0.3">
      <c r="A164" s="747" t="s">
        <v>602</v>
      </c>
      <c r="B164" s="748" t="s">
        <v>1854</v>
      </c>
      <c r="C164" s="748" t="s">
        <v>1972</v>
      </c>
      <c r="D164" s="748" t="s">
        <v>1973</v>
      </c>
      <c r="E164" s="748" t="s">
        <v>1974</v>
      </c>
      <c r="F164" s="752">
        <v>2</v>
      </c>
      <c r="G164" s="752">
        <v>1009.8000000000001</v>
      </c>
      <c r="H164" s="766">
        <v>1</v>
      </c>
      <c r="I164" s="752"/>
      <c r="J164" s="752"/>
      <c r="K164" s="766">
        <v>0</v>
      </c>
      <c r="L164" s="752">
        <v>2</v>
      </c>
      <c r="M164" s="753">
        <v>1009.8000000000001</v>
      </c>
    </row>
    <row r="165" spans="1:13" ht="14.4" customHeight="1" x14ac:dyDescent="0.3">
      <c r="A165" s="747" t="s">
        <v>602</v>
      </c>
      <c r="B165" s="748" t="s">
        <v>1632</v>
      </c>
      <c r="C165" s="748" t="s">
        <v>1633</v>
      </c>
      <c r="D165" s="748" t="s">
        <v>1634</v>
      </c>
      <c r="E165" s="748" t="s">
        <v>1635</v>
      </c>
      <c r="F165" s="752"/>
      <c r="G165" s="752"/>
      <c r="H165" s="766">
        <v>0</v>
      </c>
      <c r="I165" s="752">
        <v>247</v>
      </c>
      <c r="J165" s="752">
        <v>12514.68</v>
      </c>
      <c r="K165" s="766">
        <v>1</v>
      </c>
      <c r="L165" s="752">
        <v>247</v>
      </c>
      <c r="M165" s="753">
        <v>12514.68</v>
      </c>
    </row>
    <row r="166" spans="1:13" ht="14.4" customHeight="1" x14ac:dyDescent="0.3">
      <c r="A166" s="747" t="s">
        <v>602</v>
      </c>
      <c r="B166" s="748" t="s">
        <v>1865</v>
      </c>
      <c r="C166" s="748" t="s">
        <v>1975</v>
      </c>
      <c r="D166" s="748" t="s">
        <v>1867</v>
      </c>
      <c r="E166" s="748" t="s">
        <v>1976</v>
      </c>
      <c r="F166" s="752"/>
      <c r="G166" s="752"/>
      <c r="H166" s="766">
        <v>0</v>
      </c>
      <c r="I166" s="752">
        <v>14</v>
      </c>
      <c r="J166" s="752">
        <v>2310</v>
      </c>
      <c r="K166" s="766">
        <v>1</v>
      </c>
      <c r="L166" s="752">
        <v>14</v>
      </c>
      <c r="M166" s="753">
        <v>2310</v>
      </c>
    </row>
    <row r="167" spans="1:13" ht="14.4" customHeight="1" x14ac:dyDescent="0.3">
      <c r="A167" s="747" t="s">
        <v>602</v>
      </c>
      <c r="B167" s="748" t="s">
        <v>1865</v>
      </c>
      <c r="C167" s="748" t="s">
        <v>1866</v>
      </c>
      <c r="D167" s="748" t="s">
        <v>1867</v>
      </c>
      <c r="E167" s="748" t="s">
        <v>1868</v>
      </c>
      <c r="F167" s="752"/>
      <c r="G167" s="752"/>
      <c r="H167" s="766">
        <v>0</v>
      </c>
      <c r="I167" s="752">
        <v>40</v>
      </c>
      <c r="J167" s="752">
        <v>9020</v>
      </c>
      <c r="K167" s="766">
        <v>1</v>
      </c>
      <c r="L167" s="752">
        <v>40</v>
      </c>
      <c r="M167" s="753">
        <v>9020</v>
      </c>
    </row>
    <row r="168" spans="1:13" ht="14.4" customHeight="1" x14ac:dyDescent="0.3">
      <c r="A168" s="747" t="s">
        <v>602</v>
      </c>
      <c r="B168" s="748" t="s">
        <v>1636</v>
      </c>
      <c r="C168" s="748" t="s">
        <v>1637</v>
      </c>
      <c r="D168" s="748" t="s">
        <v>1638</v>
      </c>
      <c r="E168" s="748" t="s">
        <v>1639</v>
      </c>
      <c r="F168" s="752"/>
      <c r="G168" s="752"/>
      <c r="H168" s="766">
        <v>0</v>
      </c>
      <c r="I168" s="752">
        <v>42</v>
      </c>
      <c r="J168" s="752">
        <v>2073.54</v>
      </c>
      <c r="K168" s="766">
        <v>1</v>
      </c>
      <c r="L168" s="752">
        <v>42</v>
      </c>
      <c r="M168" s="753">
        <v>2073.54</v>
      </c>
    </row>
    <row r="169" spans="1:13" ht="14.4" customHeight="1" x14ac:dyDescent="0.3">
      <c r="A169" s="747" t="s">
        <v>602</v>
      </c>
      <c r="B169" s="748" t="s">
        <v>1920</v>
      </c>
      <c r="C169" s="748" t="s">
        <v>1921</v>
      </c>
      <c r="D169" s="748" t="s">
        <v>1241</v>
      </c>
      <c r="E169" s="748" t="s">
        <v>1922</v>
      </c>
      <c r="F169" s="752"/>
      <c r="G169" s="752"/>
      <c r="H169" s="766">
        <v>0</v>
      </c>
      <c r="I169" s="752">
        <v>4</v>
      </c>
      <c r="J169" s="752">
        <v>198.81</v>
      </c>
      <c r="K169" s="766">
        <v>1</v>
      </c>
      <c r="L169" s="752">
        <v>4</v>
      </c>
      <c r="M169" s="753">
        <v>198.81</v>
      </c>
    </row>
    <row r="170" spans="1:13" ht="14.4" customHeight="1" x14ac:dyDescent="0.3">
      <c r="A170" s="747" t="s">
        <v>605</v>
      </c>
      <c r="B170" s="748" t="s">
        <v>1949</v>
      </c>
      <c r="C170" s="748" t="s">
        <v>1950</v>
      </c>
      <c r="D170" s="748" t="s">
        <v>1951</v>
      </c>
      <c r="E170" s="748" t="s">
        <v>1952</v>
      </c>
      <c r="F170" s="752"/>
      <c r="G170" s="752"/>
      <c r="H170" s="766">
        <v>0</v>
      </c>
      <c r="I170" s="752">
        <v>5</v>
      </c>
      <c r="J170" s="752">
        <v>1369.5</v>
      </c>
      <c r="K170" s="766">
        <v>1</v>
      </c>
      <c r="L170" s="752">
        <v>5</v>
      </c>
      <c r="M170" s="753">
        <v>1369.5</v>
      </c>
    </row>
    <row r="171" spans="1:13" ht="14.4" customHeight="1" x14ac:dyDescent="0.3">
      <c r="A171" s="747" t="s">
        <v>605</v>
      </c>
      <c r="B171" s="748" t="s">
        <v>1854</v>
      </c>
      <c r="C171" s="748" t="s">
        <v>1855</v>
      </c>
      <c r="D171" s="748" t="s">
        <v>1856</v>
      </c>
      <c r="E171" s="748" t="s">
        <v>1857</v>
      </c>
      <c r="F171" s="752"/>
      <c r="G171" s="752"/>
      <c r="H171" s="766">
        <v>0</v>
      </c>
      <c r="I171" s="752">
        <v>16</v>
      </c>
      <c r="J171" s="752">
        <v>1760</v>
      </c>
      <c r="K171" s="766">
        <v>1</v>
      </c>
      <c r="L171" s="752">
        <v>16</v>
      </c>
      <c r="M171" s="753">
        <v>1760</v>
      </c>
    </row>
    <row r="172" spans="1:13" ht="14.4" customHeight="1" x14ac:dyDescent="0.3">
      <c r="A172" s="747" t="s">
        <v>605</v>
      </c>
      <c r="B172" s="748" t="s">
        <v>1854</v>
      </c>
      <c r="C172" s="748" t="s">
        <v>1972</v>
      </c>
      <c r="D172" s="748" t="s">
        <v>1973</v>
      </c>
      <c r="E172" s="748" t="s">
        <v>1974</v>
      </c>
      <c r="F172" s="752">
        <v>1</v>
      </c>
      <c r="G172" s="752">
        <v>619.17999999999995</v>
      </c>
      <c r="H172" s="766">
        <v>1</v>
      </c>
      <c r="I172" s="752"/>
      <c r="J172" s="752"/>
      <c r="K172" s="766">
        <v>0</v>
      </c>
      <c r="L172" s="752">
        <v>1</v>
      </c>
      <c r="M172" s="753">
        <v>619.17999999999995</v>
      </c>
    </row>
    <row r="173" spans="1:13" ht="14.4" customHeight="1" x14ac:dyDescent="0.3">
      <c r="A173" s="747" t="s">
        <v>605</v>
      </c>
      <c r="B173" s="748" t="s">
        <v>1632</v>
      </c>
      <c r="C173" s="748" t="s">
        <v>1633</v>
      </c>
      <c r="D173" s="748" t="s">
        <v>1634</v>
      </c>
      <c r="E173" s="748" t="s">
        <v>1635</v>
      </c>
      <c r="F173" s="752"/>
      <c r="G173" s="752"/>
      <c r="H173" s="766">
        <v>0</v>
      </c>
      <c r="I173" s="752">
        <v>37</v>
      </c>
      <c r="J173" s="752">
        <v>1873.68</v>
      </c>
      <c r="K173" s="766">
        <v>1</v>
      </c>
      <c r="L173" s="752">
        <v>37</v>
      </c>
      <c r="M173" s="753">
        <v>1873.68</v>
      </c>
    </row>
    <row r="174" spans="1:13" ht="14.4" customHeight="1" x14ac:dyDescent="0.3">
      <c r="A174" s="747" t="s">
        <v>605</v>
      </c>
      <c r="B174" s="748" t="s">
        <v>1865</v>
      </c>
      <c r="C174" s="748" t="s">
        <v>1866</v>
      </c>
      <c r="D174" s="748" t="s">
        <v>1867</v>
      </c>
      <c r="E174" s="748" t="s">
        <v>1868</v>
      </c>
      <c r="F174" s="752"/>
      <c r="G174" s="752"/>
      <c r="H174" s="766">
        <v>0</v>
      </c>
      <c r="I174" s="752">
        <v>43</v>
      </c>
      <c r="J174" s="752">
        <v>9696.5</v>
      </c>
      <c r="K174" s="766">
        <v>1</v>
      </c>
      <c r="L174" s="752">
        <v>43</v>
      </c>
      <c r="M174" s="753">
        <v>9696.5</v>
      </c>
    </row>
    <row r="175" spans="1:13" ht="14.4" customHeight="1" x14ac:dyDescent="0.3">
      <c r="A175" s="747" t="s">
        <v>605</v>
      </c>
      <c r="B175" s="748" t="s">
        <v>1636</v>
      </c>
      <c r="C175" s="748" t="s">
        <v>1637</v>
      </c>
      <c r="D175" s="748" t="s">
        <v>1638</v>
      </c>
      <c r="E175" s="748" t="s">
        <v>1639</v>
      </c>
      <c r="F175" s="752"/>
      <c r="G175" s="752"/>
      <c r="H175" s="766">
        <v>0</v>
      </c>
      <c r="I175" s="752">
        <v>1</v>
      </c>
      <c r="J175" s="752">
        <v>49.370000000000012</v>
      </c>
      <c r="K175" s="766">
        <v>1</v>
      </c>
      <c r="L175" s="752">
        <v>1</v>
      </c>
      <c r="M175" s="753">
        <v>49.370000000000012</v>
      </c>
    </row>
    <row r="176" spans="1:13" ht="14.4" customHeight="1" x14ac:dyDescent="0.3">
      <c r="A176" s="747" t="s">
        <v>605</v>
      </c>
      <c r="B176" s="748" t="s">
        <v>1920</v>
      </c>
      <c r="C176" s="748" t="s">
        <v>1921</v>
      </c>
      <c r="D176" s="748" t="s">
        <v>1241</v>
      </c>
      <c r="E176" s="748" t="s">
        <v>1922</v>
      </c>
      <c r="F176" s="752"/>
      <c r="G176" s="752"/>
      <c r="H176" s="766">
        <v>0</v>
      </c>
      <c r="I176" s="752">
        <v>2</v>
      </c>
      <c r="J176" s="752">
        <v>99.640000000000029</v>
      </c>
      <c r="K176" s="766">
        <v>1</v>
      </c>
      <c r="L176" s="752">
        <v>2</v>
      </c>
      <c r="M176" s="753">
        <v>99.640000000000029</v>
      </c>
    </row>
    <row r="177" spans="1:13" ht="14.4" customHeight="1" x14ac:dyDescent="0.3">
      <c r="A177" s="747" t="s">
        <v>608</v>
      </c>
      <c r="B177" s="748" t="s">
        <v>1949</v>
      </c>
      <c r="C177" s="748" t="s">
        <v>1950</v>
      </c>
      <c r="D177" s="748" t="s">
        <v>1951</v>
      </c>
      <c r="E177" s="748" t="s">
        <v>1952</v>
      </c>
      <c r="F177" s="752"/>
      <c r="G177" s="752"/>
      <c r="H177" s="766">
        <v>0</v>
      </c>
      <c r="I177" s="752">
        <v>2</v>
      </c>
      <c r="J177" s="752">
        <v>547.79999999999995</v>
      </c>
      <c r="K177" s="766">
        <v>1</v>
      </c>
      <c r="L177" s="752">
        <v>2</v>
      </c>
      <c r="M177" s="753">
        <v>547.79999999999995</v>
      </c>
    </row>
    <row r="178" spans="1:13" ht="14.4" customHeight="1" x14ac:dyDescent="0.3">
      <c r="A178" s="747" t="s">
        <v>608</v>
      </c>
      <c r="B178" s="748" t="s">
        <v>1665</v>
      </c>
      <c r="C178" s="748" t="s">
        <v>1666</v>
      </c>
      <c r="D178" s="748" t="s">
        <v>827</v>
      </c>
      <c r="E178" s="748" t="s">
        <v>1667</v>
      </c>
      <c r="F178" s="752"/>
      <c r="G178" s="752"/>
      <c r="H178" s="766">
        <v>0</v>
      </c>
      <c r="I178" s="752">
        <v>1</v>
      </c>
      <c r="J178" s="752">
        <v>128.45000000000002</v>
      </c>
      <c r="K178" s="766">
        <v>1</v>
      </c>
      <c r="L178" s="752">
        <v>1</v>
      </c>
      <c r="M178" s="753">
        <v>128.45000000000002</v>
      </c>
    </row>
    <row r="179" spans="1:13" ht="14.4" customHeight="1" x14ac:dyDescent="0.3">
      <c r="A179" s="747" t="s">
        <v>608</v>
      </c>
      <c r="B179" s="748" t="s">
        <v>1677</v>
      </c>
      <c r="C179" s="748" t="s">
        <v>1678</v>
      </c>
      <c r="D179" s="748" t="s">
        <v>926</v>
      </c>
      <c r="E179" s="748" t="s">
        <v>927</v>
      </c>
      <c r="F179" s="752"/>
      <c r="G179" s="752"/>
      <c r="H179" s="766">
        <v>0</v>
      </c>
      <c r="I179" s="752">
        <v>1</v>
      </c>
      <c r="J179" s="752">
        <v>40.390000000000008</v>
      </c>
      <c r="K179" s="766">
        <v>1</v>
      </c>
      <c r="L179" s="752">
        <v>1</v>
      </c>
      <c r="M179" s="753">
        <v>40.390000000000008</v>
      </c>
    </row>
    <row r="180" spans="1:13" ht="14.4" customHeight="1" x14ac:dyDescent="0.3">
      <c r="A180" s="747" t="s">
        <v>608</v>
      </c>
      <c r="B180" s="748" t="s">
        <v>1977</v>
      </c>
      <c r="C180" s="748" t="s">
        <v>1978</v>
      </c>
      <c r="D180" s="748" t="s">
        <v>1979</v>
      </c>
      <c r="E180" s="748" t="s">
        <v>1980</v>
      </c>
      <c r="F180" s="752">
        <v>48</v>
      </c>
      <c r="G180" s="752">
        <v>170554.56</v>
      </c>
      <c r="H180" s="766">
        <v>1</v>
      </c>
      <c r="I180" s="752"/>
      <c r="J180" s="752"/>
      <c r="K180" s="766">
        <v>0</v>
      </c>
      <c r="L180" s="752">
        <v>48</v>
      </c>
      <c r="M180" s="753">
        <v>170554.56</v>
      </c>
    </row>
    <row r="181" spans="1:13" ht="14.4" customHeight="1" x14ac:dyDescent="0.3">
      <c r="A181" s="747" t="s">
        <v>608</v>
      </c>
      <c r="B181" s="748" t="s">
        <v>1847</v>
      </c>
      <c r="C181" s="748" t="s">
        <v>1981</v>
      </c>
      <c r="D181" s="748" t="s">
        <v>1982</v>
      </c>
      <c r="E181" s="748" t="s">
        <v>1849</v>
      </c>
      <c r="F181" s="752">
        <v>4</v>
      </c>
      <c r="G181" s="752">
        <v>781.44</v>
      </c>
      <c r="H181" s="766">
        <v>1</v>
      </c>
      <c r="I181" s="752"/>
      <c r="J181" s="752"/>
      <c r="K181" s="766">
        <v>0</v>
      </c>
      <c r="L181" s="752">
        <v>4</v>
      </c>
      <c r="M181" s="753">
        <v>781.44</v>
      </c>
    </row>
    <row r="182" spans="1:13" ht="14.4" customHeight="1" x14ac:dyDescent="0.3">
      <c r="A182" s="747" t="s">
        <v>608</v>
      </c>
      <c r="B182" s="748" t="s">
        <v>1847</v>
      </c>
      <c r="C182" s="748" t="s">
        <v>1968</v>
      </c>
      <c r="D182" s="748" t="s">
        <v>1969</v>
      </c>
      <c r="E182" s="748" t="s">
        <v>1970</v>
      </c>
      <c r="F182" s="752"/>
      <c r="G182" s="752"/>
      <c r="H182" s="766">
        <v>0</v>
      </c>
      <c r="I182" s="752">
        <v>43</v>
      </c>
      <c r="J182" s="752">
        <v>1399.2199999999998</v>
      </c>
      <c r="K182" s="766">
        <v>1</v>
      </c>
      <c r="L182" s="752">
        <v>43</v>
      </c>
      <c r="M182" s="753">
        <v>1399.2199999999998</v>
      </c>
    </row>
    <row r="183" spans="1:13" ht="14.4" customHeight="1" x14ac:dyDescent="0.3">
      <c r="A183" s="747" t="s">
        <v>608</v>
      </c>
      <c r="B183" s="748" t="s">
        <v>1847</v>
      </c>
      <c r="C183" s="748" t="s">
        <v>1848</v>
      </c>
      <c r="D183" s="748" t="s">
        <v>1144</v>
      </c>
      <c r="E183" s="748" t="s">
        <v>1849</v>
      </c>
      <c r="F183" s="752">
        <v>6</v>
      </c>
      <c r="G183" s="752">
        <v>1390.68</v>
      </c>
      <c r="H183" s="766">
        <v>1</v>
      </c>
      <c r="I183" s="752"/>
      <c r="J183" s="752"/>
      <c r="K183" s="766">
        <v>0</v>
      </c>
      <c r="L183" s="752">
        <v>6</v>
      </c>
      <c r="M183" s="753">
        <v>1390.68</v>
      </c>
    </row>
    <row r="184" spans="1:13" ht="14.4" customHeight="1" x14ac:dyDescent="0.3">
      <c r="A184" s="747" t="s">
        <v>608</v>
      </c>
      <c r="B184" s="748" t="s">
        <v>1847</v>
      </c>
      <c r="C184" s="748" t="s">
        <v>1850</v>
      </c>
      <c r="D184" s="748" t="s">
        <v>1144</v>
      </c>
      <c r="E184" s="748" t="s">
        <v>1851</v>
      </c>
      <c r="F184" s="752">
        <v>7</v>
      </c>
      <c r="G184" s="752">
        <v>5724.0199999999995</v>
      </c>
      <c r="H184" s="766">
        <v>1</v>
      </c>
      <c r="I184" s="752"/>
      <c r="J184" s="752"/>
      <c r="K184" s="766">
        <v>0</v>
      </c>
      <c r="L184" s="752">
        <v>7</v>
      </c>
      <c r="M184" s="753">
        <v>5724.0199999999995</v>
      </c>
    </row>
    <row r="185" spans="1:13" ht="14.4" customHeight="1" x14ac:dyDescent="0.3">
      <c r="A185" s="747" t="s">
        <v>608</v>
      </c>
      <c r="B185" s="748" t="s">
        <v>1847</v>
      </c>
      <c r="C185" s="748" t="s">
        <v>1852</v>
      </c>
      <c r="D185" s="748" t="s">
        <v>1144</v>
      </c>
      <c r="E185" s="748" t="s">
        <v>1853</v>
      </c>
      <c r="F185" s="752">
        <v>9</v>
      </c>
      <c r="G185" s="752">
        <v>7662.6</v>
      </c>
      <c r="H185" s="766">
        <v>1</v>
      </c>
      <c r="I185" s="752"/>
      <c r="J185" s="752"/>
      <c r="K185" s="766">
        <v>0</v>
      </c>
      <c r="L185" s="752">
        <v>9</v>
      </c>
      <c r="M185" s="753">
        <v>7662.6</v>
      </c>
    </row>
    <row r="186" spans="1:13" ht="14.4" customHeight="1" x14ac:dyDescent="0.3">
      <c r="A186" s="747" t="s">
        <v>608</v>
      </c>
      <c r="B186" s="748" t="s">
        <v>1847</v>
      </c>
      <c r="C186" s="748" t="s">
        <v>1971</v>
      </c>
      <c r="D186" s="748" t="s">
        <v>1969</v>
      </c>
      <c r="E186" s="748" t="s">
        <v>1849</v>
      </c>
      <c r="F186" s="752"/>
      <c r="G186" s="752"/>
      <c r="H186" s="766">
        <v>0</v>
      </c>
      <c r="I186" s="752">
        <v>10</v>
      </c>
      <c r="J186" s="752">
        <v>875.2</v>
      </c>
      <c r="K186" s="766">
        <v>1</v>
      </c>
      <c r="L186" s="752">
        <v>10</v>
      </c>
      <c r="M186" s="753">
        <v>875.2</v>
      </c>
    </row>
    <row r="187" spans="1:13" ht="14.4" customHeight="1" x14ac:dyDescent="0.3">
      <c r="A187" s="747" t="s">
        <v>608</v>
      </c>
      <c r="B187" s="748" t="s">
        <v>1854</v>
      </c>
      <c r="C187" s="748" t="s">
        <v>1855</v>
      </c>
      <c r="D187" s="748" t="s">
        <v>1856</v>
      </c>
      <c r="E187" s="748" t="s">
        <v>1857</v>
      </c>
      <c r="F187" s="752"/>
      <c r="G187" s="752"/>
      <c r="H187" s="766">
        <v>0</v>
      </c>
      <c r="I187" s="752">
        <v>40</v>
      </c>
      <c r="J187" s="752">
        <v>4400</v>
      </c>
      <c r="K187" s="766">
        <v>1</v>
      </c>
      <c r="L187" s="752">
        <v>40</v>
      </c>
      <c r="M187" s="753">
        <v>4400</v>
      </c>
    </row>
    <row r="188" spans="1:13" ht="14.4" customHeight="1" x14ac:dyDescent="0.3">
      <c r="A188" s="747" t="s">
        <v>608</v>
      </c>
      <c r="B188" s="748" t="s">
        <v>1854</v>
      </c>
      <c r="C188" s="748" t="s">
        <v>1972</v>
      </c>
      <c r="D188" s="748" t="s">
        <v>1973</v>
      </c>
      <c r="E188" s="748" t="s">
        <v>1974</v>
      </c>
      <c r="F188" s="752">
        <v>8</v>
      </c>
      <c r="G188" s="752">
        <v>4692.0600000000022</v>
      </c>
      <c r="H188" s="766">
        <v>1</v>
      </c>
      <c r="I188" s="752"/>
      <c r="J188" s="752"/>
      <c r="K188" s="766">
        <v>0</v>
      </c>
      <c r="L188" s="752">
        <v>8</v>
      </c>
      <c r="M188" s="753">
        <v>4692.0600000000022</v>
      </c>
    </row>
    <row r="189" spans="1:13" ht="14.4" customHeight="1" x14ac:dyDescent="0.3">
      <c r="A189" s="747" t="s">
        <v>608</v>
      </c>
      <c r="B189" s="748" t="s">
        <v>1632</v>
      </c>
      <c r="C189" s="748" t="s">
        <v>1633</v>
      </c>
      <c r="D189" s="748" t="s">
        <v>1634</v>
      </c>
      <c r="E189" s="748" t="s">
        <v>1635</v>
      </c>
      <c r="F189" s="752"/>
      <c r="G189" s="752"/>
      <c r="H189" s="766">
        <v>0</v>
      </c>
      <c r="I189" s="752">
        <v>21</v>
      </c>
      <c r="J189" s="752">
        <v>1063.4400000000003</v>
      </c>
      <c r="K189" s="766">
        <v>1</v>
      </c>
      <c r="L189" s="752">
        <v>21</v>
      </c>
      <c r="M189" s="753">
        <v>1063.4400000000003</v>
      </c>
    </row>
    <row r="190" spans="1:13" ht="14.4" customHeight="1" x14ac:dyDescent="0.3">
      <c r="A190" s="747" t="s">
        <v>608</v>
      </c>
      <c r="B190" s="748" t="s">
        <v>1865</v>
      </c>
      <c r="C190" s="748" t="s">
        <v>1975</v>
      </c>
      <c r="D190" s="748" t="s">
        <v>1867</v>
      </c>
      <c r="E190" s="748" t="s">
        <v>1976</v>
      </c>
      <c r="F190" s="752"/>
      <c r="G190" s="752"/>
      <c r="H190" s="766">
        <v>0</v>
      </c>
      <c r="I190" s="752">
        <v>2</v>
      </c>
      <c r="J190" s="752">
        <v>330</v>
      </c>
      <c r="K190" s="766">
        <v>1</v>
      </c>
      <c r="L190" s="752">
        <v>2</v>
      </c>
      <c r="M190" s="753">
        <v>330</v>
      </c>
    </row>
    <row r="191" spans="1:13" ht="14.4" customHeight="1" x14ac:dyDescent="0.3">
      <c r="A191" s="747" t="s">
        <v>608</v>
      </c>
      <c r="B191" s="748" t="s">
        <v>1865</v>
      </c>
      <c r="C191" s="748" t="s">
        <v>1866</v>
      </c>
      <c r="D191" s="748" t="s">
        <v>1867</v>
      </c>
      <c r="E191" s="748" t="s">
        <v>1868</v>
      </c>
      <c r="F191" s="752"/>
      <c r="G191" s="752"/>
      <c r="H191" s="766">
        <v>0</v>
      </c>
      <c r="I191" s="752">
        <v>3</v>
      </c>
      <c r="J191" s="752">
        <v>676.5</v>
      </c>
      <c r="K191" s="766">
        <v>1</v>
      </c>
      <c r="L191" s="752">
        <v>3</v>
      </c>
      <c r="M191" s="753">
        <v>676.5</v>
      </c>
    </row>
    <row r="192" spans="1:13" ht="14.4" customHeight="1" thickBot="1" x14ac:dyDescent="0.35">
      <c r="A192" s="754" t="s">
        <v>608</v>
      </c>
      <c r="B192" s="755" t="s">
        <v>1920</v>
      </c>
      <c r="C192" s="755" t="s">
        <v>1921</v>
      </c>
      <c r="D192" s="755" t="s">
        <v>1241</v>
      </c>
      <c r="E192" s="755" t="s">
        <v>1922</v>
      </c>
      <c r="F192" s="759"/>
      <c r="G192" s="759"/>
      <c r="H192" s="767">
        <v>0</v>
      </c>
      <c r="I192" s="759">
        <v>2</v>
      </c>
      <c r="J192" s="759">
        <v>99.640000000000029</v>
      </c>
      <c r="K192" s="767">
        <v>1</v>
      </c>
      <c r="L192" s="759">
        <v>2</v>
      </c>
      <c r="M192" s="760">
        <v>99.640000000000029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4772</v>
      </c>
      <c r="C3" s="396">
        <f>SUM(C6:C1048576)</f>
        <v>812</v>
      </c>
      <c r="D3" s="396">
        <f>SUM(D6:D1048576)</f>
        <v>445</v>
      </c>
      <c r="E3" s="397">
        <f>SUM(E6:E1048576)</f>
        <v>0</v>
      </c>
      <c r="F3" s="394">
        <f>IF(SUM($B3:$E3)=0,"",B3/SUM($B3:$E3))</f>
        <v>0.79150771272184439</v>
      </c>
      <c r="G3" s="392">
        <f t="shared" ref="G3:I3" si="0">IF(SUM($B3:$E3)=0,"",C3/SUM($B3:$E3))</f>
        <v>0.13468236855199867</v>
      </c>
      <c r="H3" s="392">
        <f t="shared" si="0"/>
        <v>7.3809918726156915E-2</v>
      </c>
      <c r="I3" s="393">
        <f t="shared" si="0"/>
        <v>0</v>
      </c>
      <c r="J3" s="396">
        <f>SUM(J6:J1048576)</f>
        <v>554</v>
      </c>
      <c r="K3" s="396">
        <f>SUM(K6:K1048576)</f>
        <v>260</v>
      </c>
      <c r="L3" s="396">
        <f>SUM(L6:L1048576)</f>
        <v>445</v>
      </c>
      <c r="M3" s="397">
        <f>SUM(M6:M1048576)</f>
        <v>0</v>
      </c>
      <c r="N3" s="394">
        <f>IF(SUM($J3:$M3)=0,"",J3/SUM($J3:$M3))</f>
        <v>0.44003177124702142</v>
      </c>
      <c r="O3" s="392">
        <f t="shared" ref="O3:Q3" si="1">IF(SUM($J3:$M3)=0,"",K3/SUM($J3:$M3))</f>
        <v>0.20651310563939634</v>
      </c>
      <c r="P3" s="392">
        <f t="shared" si="1"/>
        <v>0.35345512311358218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1984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1985</v>
      </c>
      <c r="B7" s="798">
        <v>63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22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1986</v>
      </c>
      <c r="B8" s="798">
        <v>1311</v>
      </c>
      <c r="C8" s="752">
        <v>730</v>
      </c>
      <c r="D8" s="752">
        <v>445</v>
      </c>
      <c r="E8" s="753"/>
      <c r="F8" s="795">
        <v>0.52735317779565571</v>
      </c>
      <c r="G8" s="766">
        <v>0.29364440868865649</v>
      </c>
      <c r="H8" s="766">
        <v>0.17900241351568785</v>
      </c>
      <c r="I8" s="801">
        <v>0</v>
      </c>
      <c r="J8" s="798">
        <v>87</v>
      </c>
      <c r="K8" s="752">
        <v>241</v>
      </c>
      <c r="L8" s="752">
        <v>445</v>
      </c>
      <c r="M8" s="753"/>
      <c r="N8" s="795">
        <v>0.11254851228978008</v>
      </c>
      <c r="O8" s="766">
        <v>0.31177231565329883</v>
      </c>
      <c r="P8" s="766">
        <v>0.5756791720569211</v>
      </c>
      <c r="Q8" s="789">
        <v>0</v>
      </c>
    </row>
    <row r="9" spans="1:17" ht="14.4" customHeight="1" x14ac:dyDescent="0.3">
      <c r="A9" s="792" t="s">
        <v>1987</v>
      </c>
      <c r="B9" s="798">
        <v>1753</v>
      </c>
      <c r="C9" s="752">
        <v>20</v>
      </c>
      <c r="D9" s="752"/>
      <c r="E9" s="753"/>
      <c r="F9" s="795">
        <v>0.98871968415115619</v>
      </c>
      <c r="G9" s="766">
        <v>1.1280315848843767E-2</v>
      </c>
      <c r="H9" s="766">
        <v>0</v>
      </c>
      <c r="I9" s="801">
        <v>0</v>
      </c>
      <c r="J9" s="798">
        <v>159</v>
      </c>
      <c r="K9" s="752">
        <v>8</v>
      </c>
      <c r="L9" s="752"/>
      <c r="M9" s="753"/>
      <c r="N9" s="795">
        <v>0.95209580838323349</v>
      </c>
      <c r="O9" s="766">
        <v>4.790419161676647E-2</v>
      </c>
      <c r="P9" s="766">
        <v>0</v>
      </c>
      <c r="Q9" s="789">
        <v>0</v>
      </c>
    </row>
    <row r="10" spans="1:17" ht="14.4" customHeight="1" x14ac:dyDescent="0.3">
      <c r="A10" s="792" t="s">
        <v>1988</v>
      </c>
      <c r="B10" s="798">
        <v>1186</v>
      </c>
      <c r="C10" s="752">
        <v>62</v>
      </c>
      <c r="D10" s="752"/>
      <c r="E10" s="753"/>
      <c r="F10" s="795">
        <v>0.95032051282051277</v>
      </c>
      <c r="G10" s="766">
        <v>4.9679487179487176E-2</v>
      </c>
      <c r="H10" s="766">
        <v>0</v>
      </c>
      <c r="I10" s="801">
        <v>0</v>
      </c>
      <c r="J10" s="798">
        <v>123</v>
      </c>
      <c r="K10" s="752">
        <v>11</v>
      </c>
      <c r="L10" s="752"/>
      <c r="M10" s="753"/>
      <c r="N10" s="795">
        <v>0.91791044776119401</v>
      </c>
      <c r="O10" s="766">
        <v>8.2089552238805971E-2</v>
      </c>
      <c r="P10" s="766">
        <v>0</v>
      </c>
      <c r="Q10" s="789">
        <v>0</v>
      </c>
    </row>
    <row r="11" spans="1:17" ht="14.4" customHeight="1" x14ac:dyDescent="0.3">
      <c r="A11" s="792" t="s">
        <v>1989</v>
      </c>
      <c r="B11" s="798">
        <v>218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78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thickBot="1" x14ac:dyDescent="0.35">
      <c r="A12" s="793" t="s">
        <v>1990</v>
      </c>
      <c r="B12" s="799">
        <v>241</v>
      </c>
      <c r="C12" s="759"/>
      <c r="D12" s="759"/>
      <c r="E12" s="760"/>
      <c r="F12" s="796">
        <v>1</v>
      </c>
      <c r="G12" s="767">
        <v>0</v>
      </c>
      <c r="H12" s="767">
        <v>0</v>
      </c>
      <c r="I12" s="802">
        <v>0</v>
      </c>
      <c r="J12" s="799">
        <v>85</v>
      </c>
      <c r="K12" s="759"/>
      <c r="L12" s="759"/>
      <c r="M12" s="760"/>
      <c r="N12" s="796">
        <v>1</v>
      </c>
      <c r="O12" s="767">
        <v>0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1991</v>
      </c>
      <c r="C5" s="733">
        <v>6893995.3200000022</v>
      </c>
      <c r="D5" s="733">
        <v>3089</v>
      </c>
      <c r="E5" s="733">
        <v>5464873.1400000025</v>
      </c>
      <c r="F5" s="803">
        <v>0.79270044239020465</v>
      </c>
      <c r="G5" s="733">
        <v>2370</v>
      </c>
      <c r="H5" s="803">
        <v>0.76723858853998061</v>
      </c>
      <c r="I5" s="733">
        <v>1429122.1799999995</v>
      </c>
      <c r="J5" s="803">
        <v>0.20729955760979527</v>
      </c>
      <c r="K5" s="733">
        <v>719</v>
      </c>
      <c r="L5" s="803">
        <v>0.23276141146001941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1992</v>
      </c>
      <c r="C6" s="733">
        <v>6893995.3200000022</v>
      </c>
      <c r="D6" s="733">
        <v>3088</v>
      </c>
      <c r="E6" s="733">
        <v>5464873.1400000025</v>
      </c>
      <c r="F6" s="803">
        <v>0.79270044239020465</v>
      </c>
      <c r="G6" s="733">
        <v>2369</v>
      </c>
      <c r="H6" s="803">
        <v>0.76716321243523311</v>
      </c>
      <c r="I6" s="733">
        <v>1429122.1799999995</v>
      </c>
      <c r="J6" s="803">
        <v>0.20729955760979527</v>
      </c>
      <c r="K6" s="733">
        <v>719</v>
      </c>
      <c r="L6" s="803">
        <v>0.23283678756476683</v>
      </c>
      <c r="M6" s="733" t="s">
        <v>1</v>
      </c>
      <c r="N6" s="270"/>
    </row>
    <row r="7" spans="1:14" ht="14.4" customHeight="1" x14ac:dyDescent="0.3">
      <c r="A7" s="729">
        <v>7</v>
      </c>
      <c r="B7" s="730" t="s">
        <v>1993</v>
      </c>
      <c r="C7" s="733">
        <v>0</v>
      </c>
      <c r="D7" s="733">
        <v>1</v>
      </c>
      <c r="E7" s="733">
        <v>0</v>
      </c>
      <c r="F7" s="803" t="s">
        <v>579</v>
      </c>
      <c r="G7" s="733">
        <v>1</v>
      </c>
      <c r="H7" s="803">
        <v>1</v>
      </c>
      <c r="I7" s="733" t="s">
        <v>579</v>
      </c>
      <c r="J7" s="803" t="s">
        <v>579</v>
      </c>
      <c r="K7" s="733" t="s">
        <v>579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1994</v>
      </c>
      <c r="B8" s="730" t="s">
        <v>3</v>
      </c>
      <c r="C8" s="733">
        <v>6893995.3200000022</v>
      </c>
      <c r="D8" s="733">
        <v>3089</v>
      </c>
      <c r="E8" s="733">
        <v>5464873.1400000025</v>
      </c>
      <c r="F8" s="803">
        <v>0.79270044239020465</v>
      </c>
      <c r="G8" s="733">
        <v>2370</v>
      </c>
      <c r="H8" s="803">
        <v>0.76723858853998061</v>
      </c>
      <c r="I8" s="733">
        <v>1429122.1799999995</v>
      </c>
      <c r="J8" s="803">
        <v>0.20729955760979527</v>
      </c>
      <c r="K8" s="733">
        <v>719</v>
      </c>
      <c r="L8" s="803">
        <v>0.23276141146001941</v>
      </c>
      <c r="M8" s="733" t="s">
        <v>590</v>
      </c>
      <c r="N8" s="270"/>
    </row>
    <row r="10" spans="1:14" ht="14.4" customHeight="1" x14ac:dyDescent="0.3">
      <c r="A10" s="729">
        <v>7</v>
      </c>
      <c r="B10" s="730" t="s">
        <v>1991</v>
      </c>
      <c r="C10" s="733" t="s">
        <v>579</v>
      </c>
      <c r="D10" s="733" t="s">
        <v>579</v>
      </c>
      <c r="E10" s="733" t="s">
        <v>579</v>
      </c>
      <c r="F10" s="803" t="s">
        <v>579</v>
      </c>
      <c r="G10" s="733" t="s">
        <v>579</v>
      </c>
      <c r="H10" s="803" t="s">
        <v>579</v>
      </c>
      <c r="I10" s="733" t="s">
        <v>579</v>
      </c>
      <c r="J10" s="803" t="s">
        <v>579</v>
      </c>
      <c r="K10" s="733" t="s">
        <v>579</v>
      </c>
      <c r="L10" s="803" t="s">
        <v>579</v>
      </c>
      <c r="M10" s="733" t="s">
        <v>73</v>
      </c>
      <c r="N10" s="270"/>
    </row>
    <row r="11" spans="1:14" ht="14.4" customHeight="1" x14ac:dyDescent="0.3">
      <c r="A11" s="729" t="s">
        <v>1995</v>
      </c>
      <c r="B11" s="730" t="s">
        <v>1992</v>
      </c>
      <c r="C11" s="733">
        <v>66347.280000000013</v>
      </c>
      <c r="D11" s="733">
        <v>204</v>
      </c>
      <c r="E11" s="733">
        <v>58224.010000000017</v>
      </c>
      <c r="F11" s="803">
        <v>0.87756438545785154</v>
      </c>
      <c r="G11" s="733">
        <v>167</v>
      </c>
      <c r="H11" s="803">
        <v>0.81862745098039214</v>
      </c>
      <c r="I11" s="733">
        <v>8123.2700000000013</v>
      </c>
      <c r="J11" s="803">
        <v>0.12243561454214852</v>
      </c>
      <c r="K11" s="733">
        <v>37</v>
      </c>
      <c r="L11" s="803">
        <v>0.18137254901960784</v>
      </c>
      <c r="M11" s="733" t="s">
        <v>1</v>
      </c>
      <c r="N11" s="270"/>
    </row>
    <row r="12" spans="1:14" ht="14.4" customHeight="1" x14ac:dyDescent="0.3">
      <c r="A12" s="729" t="s">
        <v>1995</v>
      </c>
      <c r="B12" s="730" t="s">
        <v>1996</v>
      </c>
      <c r="C12" s="733">
        <v>66347.280000000013</v>
      </c>
      <c r="D12" s="733">
        <v>204</v>
      </c>
      <c r="E12" s="733">
        <v>58224.010000000017</v>
      </c>
      <c r="F12" s="803">
        <v>0.87756438545785154</v>
      </c>
      <c r="G12" s="733">
        <v>167</v>
      </c>
      <c r="H12" s="803">
        <v>0.81862745098039214</v>
      </c>
      <c r="I12" s="733">
        <v>8123.2700000000013</v>
      </c>
      <c r="J12" s="803">
        <v>0.12243561454214852</v>
      </c>
      <c r="K12" s="733">
        <v>37</v>
      </c>
      <c r="L12" s="803">
        <v>0.18137254901960784</v>
      </c>
      <c r="M12" s="733" t="s">
        <v>594</v>
      </c>
      <c r="N12" s="270"/>
    </row>
    <row r="13" spans="1:14" ht="14.4" customHeight="1" x14ac:dyDescent="0.3">
      <c r="A13" s="729" t="s">
        <v>579</v>
      </c>
      <c r="B13" s="730" t="s">
        <v>579</v>
      </c>
      <c r="C13" s="733" t="s">
        <v>579</v>
      </c>
      <c r="D13" s="733" t="s">
        <v>579</v>
      </c>
      <c r="E13" s="733" t="s">
        <v>579</v>
      </c>
      <c r="F13" s="803" t="s">
        <v>579</v>
      </c>
      <c r="G13" s="733" t="s">
        <v>579</v>
      </c>
      <c r="H13" s="803" t="s">
        <v>579</v>
      </c>
      <c r="I13" s="733" t="s">
        <v>579</v>
      </c>
      <c r="J13" s="803" t="s">
        <v>579</v>
      </c>
      <c r="K13" s="733" t="s">
        <v>579</v>
      </c>
      <c r="L13" s="803" t="s">
        <v>579</v>
      </c>
      <c r="M13" s="733" t="s">
        <v>595</v>
      </c>
      <c r="N13" s="270"/>
    </row>
    <row r="14" spans="1:14" ht="14.4" customHeight="1" x14ac:dyDescent="0.3">
      <c r="A14" s="729" t="s">
        <v>1997</v>
      </c>
      <c r="B14" s="730" t="s">
        <v>1992</v>
      </c>
      <c r="C14" s="733">
        <v>6827648.0400000028</v>
      </c>
      <c r="D14" s="733">
        <v>2884</v>
      </c>
      <c r="E14" s="733">
        <v>5406649.1300000027</v>
      </c>
      <c r="F14" s="803">
        <v>0.79187578186880303</v>
      </c>
      <c r="G14" s="733">
        <v>2202</v>
      </c>
      <c r="H14" s="803">
        <v>0.76352288488210818</v>
      </c>
      <c r="I14" s="733">
        <v>1420998.9099999997</v>
      </c>
      <c r="J14" s="803">
        <v>0.20812421813119691</v>
      </c>
      <c r="K14" s="733">
        <v>682</v>
      </c>
      <c r="L14" s="803">
        <v>0.23647711511789182</v>
      </c>
      <c r="M14" s="733" t="s">
        <v>1</v>
      </c>
      <c r="N14" s="270"/>
    </row>
    <row r="15" spans="1:14" ht="14.4" customHeight="1" x14ac:dyDescent="0.3">
      <c r="A15" s="729" t="s">
        <v>1997</v>
      </c>
      <c r="B15" s="730" t="s">
        <v>1993</v>
      </c>
      <c r="C15" s="733">
        <v>0</v>
      </c>
      <c r="D15" s="733">
        <v>1</v>
      </c>
      <c r="E15" s="733">
        <v>0</v>
      </c>
      <c r="F15" s="803" t="s">
        <v>579</v>
      </c>
      <c r="G15" s="733">
        <v>1</v>
      </c>
      <c r="H15" s="803">
        <v>1</v>
      </c>
      <c r="I15" s="733" t="s">
        <v>579</v>
      </c>
      <c r="J15" s="803" t="s">
        <v>579</v>
      </c>
      <c r="K15" s="733" t="s">
        <v>579</v>
      </c>
      <c r="L15" s="803">
        <v>0</v>
      </c>
      <c r="M15" s="733" t="s">
        <v>1</v>
      </c>
      <c r="N15" s="270"/>
    </row>
    <row r="16" spans="1:14" ht="14.4" customHeight="1" x14ac:dyDescent="0.3">
      <c r="A16" s="729" t="s">
        <v>1997</v>
      </c>
      <c r="B16" s="730" t="s">
        <v>1998</v>
      </c>
      <c r="C16" s="733">
        <v>6827648.0400000028</v>
      </c>
      <c r="D16" s="733">
        <v>2885</v>
      </c>
      <c r="E16" s="733">
        <v>5406649.1300000027</v>
      </c>
      <c r="F16" s="803">
        <v>0.79187578186880303</v>
      </c>
      <c r="G16" s="733">
        <v>2203</v>
      </c>
      <c r="H16" s="803">
        <v>0.76360485268630851</v>
      </c>
      <c r="I16" s="733">
        <v>1420998.9099999997</v>
      </c>
      <c r="J16" s="803">
        <v>0.20812421813119691</v>
      </c>
      <c r="K16" s="733">
        <v>682</v>
      </c>
      <c r="L16" s="803">
        <v>0.23639514731369152</v>
      </c>
      <c r="M16" s="733" t="s">
        <v>594</v>
      </c>
      <c r="N16" s="270"/>
    </row>
    <row r="17" spans="1:14" ht="14.4" customHeight="1" x14ac:dyDescent="0.3">
      <c r="A17" s="729" t="s">
        <v>579</v>
      </c>
      <c r="B17" s="730" t="s">
        <v>579</v>
      </c>
      <c r="C17" s="733" t="s">
        <v>579</v>
      </c>
      <c r="D17" s="733" t="s">
        <v>579</v>
      </c>
      <c r="E17" s="733" t="s">
        <v>579</v>
      </c>
      <c r="F17" s="803" t="s">
        <v>579</v>
      </c>
      <c r="G17" s="733" t="s">
        <v>579</v>
      </c>
      <c r="H17" s="803" t="s">
        <v>579</v>
      </c>
      <c r="I17" s="733" t="s">
        <v>579</v>
      </c>
      <c r="J17" s="803" t="s">
        <v>579</v>
      </c>
      <c r="K17" s="733" t="s">
        <v>579</v>
      </c>
      <c r="L17" s="803" t="s">
        <v>579</v>
      </c>
      <c r="M17" s="733" t="s">
        <v>595</v>
      </c>
      <c r="N17" s="270"/>
    </row>
    <row r="18" spans="1:14" ht="14.4" customHeight="1" x14ac:dyDescent="0.3">
      <c r="A18" s="729" t="s">
        <v>1994</v>
      </c>
      <c r="B18" s="730" t="s">
        <v>1999</v>
      </c>
      <c r="C18" s="733">
        <v>6893995.3200000031</v>
      </c>
      <c r="D18" s="733">
        <v>3089</v>
      </c>
      <c r="E18" s="733">
        <v>5464873.1400000025</v>
      </c>
      <c r="F18" s="803">
        <v>0.79270044239020454</v>
      </c>
      <c r="G18" s="733">
        <v>2370</v>
      </c>
      <c r="H18" s="803">
        <v>0.76723858853998061</v>
      </c>
      <c r="I18" s="733">
        <v>1429122.1799999997</v>
      </c>
      <c r="J18" s="803">
        <v>0.20729955760979529</v>
      </c>
      <c r="K18" s="733">
        <v>719</v>
      </c>
      <c r="L18" s="803">
        <v>0.23276141146001941</v>
      </c>
      <c r="M18" s="733" t="s">
        <v>590</v>
      </c>
      <c r="N18" s="270"/>
    </row>
    <row r="19" spans="1:14" ht="14.4" customHeight="1" x14ac:dyDescent="0.3">
      <c r="A19" s="804" t="s">
        <v>301</v>
      </c>
    </row>
    <row r="20" spans="1:14" ht="14.4" customHeight="1" x14ac:dyDescent="0.3">
      <c r="A20" s="805" t="s">
        <v>2000</v>
      </c>
    </row>
    <row r="21" spans="1:14" ht="14.4" customHeight="1" x14ac:dyDescent="0.3">
      <c r="A21" s="804" t="s">
        <v>2001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2002</v>
      </c>
      <c r="B5" s="797">
        <v>2905.41</v>
      </c>
      <c r="C5" s="741">
        <v>1</v>
      </c>
      <c r="D5" s="810">
        <v>9</v>
      </c>
      <c r="E5" s="813" t="s">
        <v>2002</v>
      </c>
      <c r="F5" s="797">
        <v>728.22</v>
      </c>
      <c r="G5" s="765">
        <v>0.25064276642539263</v>
      </c>
      <c r="H5" s="745">
        <v>5</v>
      </c>
      <c r="I5" s="788">
        <v>0.55555555555555558</v>
      </c>
      <c r="J5" s="816">
        <v>2177.1899999999996</v>
      </c>
      <c r="K5" s="765">
        <v>0.74935723357460726</v>
      </c>
      <c r="L5" s="745">
        <v>4</v>
      </c>
      <c r="M5" s="788">
        <v>0.44444444444444442</v>
      </c>
    </row>
    <row r="6" spans="1:13" ht="14.4" customHeight="1" x14ac:dyDescent="0.3">
      <c r="A6" s="807" t="s">
        <v>2003</v>
      </c>
      <c r="B6" s="798">
        <v>781676.89999999979</v>
      </c>
      <c r="C6" s="748">
        <v>1</v>
      </c>
      <c r="D6" s="811">
        <v>421</v>
      </c>
      <c r="E6" s="814" t="s">
        <v>2003</v>
      </c>
      <c r="F6" s="798">
        <v>617086.25999999978</v>
      </c>
      <c r="G6" s="766">
        <v>0.78943903804756155</v>
      </c>
      <c r="H6" s="752">
        <v>309</v>
      </c>
      <c r="I6" s="789">
        <v>0.73396674584323041</v>
      </c>
      <c r="J6" s="817">
        <v>164590.64000000001</v>
      </c>
      <c r="K6" s="766">
        <v>0.21056096195243848</v>
      </c>
      <c r="L6" s="752">
        <v>112</v>
      </c>
      <c r="M6" s="789">
        <v>0.26603325415676959</v>
      </c>
    </row>
    <row r="7" spans="1:13" ht="14.4" customHeight="1" x14ac:dyDescent="0.3">
      <c r="A7" s="807" t="s">
        <v>2004</v>
      </c>
      <c r="B7" s="798">
        <v>1304711.92</v>
      </c>
      <c r="C7" s="748">
        <v>1</v>
      </c>
      <c r="D7" s="811">
        <v>527</v>
      </c>
      <c r="E7" s="814" t="s">
        <v>2004</v>
      </c>
      <c r="F7" s="798">
        <v>1058288.9799999997</v>
      </c>
      <c r="G7" s="766">
        <v>0.81112846734779565</v>
      </c>
      <c r="H7" s="752">
        <v>417</v>
      </c>
      <c r="I7" s="789">
        <v>0.79127134724857684</v>
      </c>
      <c r="J7" s="817">
        <v>246422.94000000006</v>
      </c>
      <c r="K7" s="766">
        <v>0.18887153265220424</v>
      </c>
      <c r="L7" s="752">
        <v>110</v>
      </c>
      <c r="M7" s="789">
        <v>0.20872865275142316</v>
      </c>
    </row>
    <row r="8" spans="1:13" ht="14.4" customHeight="1" x14ac:dyDescent="0.3">
      <c r="A8" s="807" t="s">
        <v>2005</v>
      </c>
      <c r="B8" s="798">
        <v>50.32</v>
      </c>
      <c r="C8" s="748">
        <v>1</v>
      </c>
      <c r="D8" s="811">
        <v>1</v>
      </c>
      <c r="E8" s="814" t="s">
        <v>2005</v>
      </c>
      <c r="F8" s="798"/>
      <c r="G8" s="766">
        <v>0</v>
      </c>
      <c r="H8" s="752"/>
      <c r="I8" s="789">
        <v>0</v>
      </c>
      <c r="J8" s="817">
        <v>50.32</v>
      </c>
      <c r="K8" s="766">
        <v>1</v>
      </c>
      <c r="L8" s="752">
        <v>1</v>
      </c>
      <c r="M8" s="789">
        <v>1</v>
      </c>
    </row>
    <row r="9" spans="1:13" ht="14.4" customHeight="1" x14ac:dyDescent="0.3">
      <c r="A9" s="807" t="s">
        <v>2006</v>
      </c>
      <c r="B9" s="798">
        <v>281.95999999999998</v>
      </c>
      <c r="C9" s="748">
        <v>1</v>
      </c>
      <c r="D9" s="811">
        <v>6</v>
      </c>
      <c r="E9" s="814" t="s">
        <v>2006</v>
      </c>
      <c r="F9" s="798">
        <v>107.27</v>
      </c>
      <c r="G9" s="766">
        <v>0.380444034614839</v>
      </c>
      <c r="H9" s="752">
        <v>3</v>
      </c>
      <c r="I9" s="789">
        <v>0.5</v>
      </c>
      <c r="J9" s="817">
        <v>174.69</v>
      </c>
      <c r="K9" s="766">
        <v>0.619555965385161</v>
      </c>
      <c r="L9" s="752">
        <v>3</v>
      </c>
      <c r="M9" s="789">
        <v>0.5</v>
      </c>
    </row>
    <row r="10" spans="1:13" ht="14.4" customHeight="1" x14ac:dyDescent="0.3">
      <c r="A10" s="807" t="s">
        <v>2007</v>
      </c>
      <c r="B10" s="798">
        <v>84.1</v>
      </c>
      <c r="C10" s="748">
        <v>1</v>
      </c>
      <c r="D10" s="811">
        <v>1</v>
      </c>
      <c r="E10" s="814" t="s">
        <v>2007</v>
      </c>
      <c r="F10" s="798">
        <v>84.1</v>
      </c>
      <c r="G10" s="766">
        <v>1</v>
      </c>
      <c r="H10" s="752">
        <v>1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2008</v>
      </c>
      <c r="B11" s="798">
        <v>63895.28</v>
      </c>
      <c r="C11" s="748">
        <v>1</v>
      </c>
      <c r="D11" s="811">
        <v>52</v>
      </c>
      <c r="E11" s="814" t="s">
        <v>2008</v>
      </c>
      <c r="F11" s="798">
        <v>48843.329999999994</v>
      </c>
      <c r="G11" s="766">
        <v>0.76442782628075179</v>
      </c>
      <c r="H11" s="752">
        <v>40</v>
      </c>
      <c r="I11" s="789">
        <v>0.76923076923076927</v>
      </c>
      <c r="J11" s="817">
        <v>15051.95</v>
      </c>
      <c r="K11" s="766">
        <v>0.23557217371924813</v>
      </c>
      <c r="L11" s="752">
        <v>12</v>
      </c>
      <c r="M11" s="789">
        <v>0.23076923076923078</v>
      </c>
    </row>
    <row r="12" spans="1:13" ht="14.4" customHeight="1" x14ac:dyDescent="0.3">
      <c r="A12" s="807" t="s">
        <v>2009</v>
      </c>
      <c r="B12" s="798">
        <v>1387.87</v>
      </c>
      <c r="C12" s="748">
        <v>1</v>
      </c>
      <c r="D12" s="811">
        <v>12</v>
      </c>
      <c r="E12" s="814" t="s">
        <v>2009</v>
      </c>
      <c r="F12" s="798">
        <v>1387.87</v>
      </c>
      <c r="G12" s="766">
        <v>1</v>
      </c>
      <c r="H12" s="752">
        <v>12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2010</v>
      </c>
      <c r="B13" s="798">
        <v>451.05</v>
      </c>
      <c r="C13" s="748">
        <v>1</v>
      </c>
      <c r="D13" s="811">
        <v>5</v>
      </c>
      <c r="E13" s="814" t="s">
        <v>2010</v>
      </c>
      <c r="F13" s="798">
        <v>451.05</v>
      </c>
      <c r="G13" s="766">
        <v>1</v>
      </c>
      <c r="H13" s="752">
        <v>5</v>
      </c>
      <c r="I13" s="789">
        <v>1</v>
      </c>
      <c r="J13" s="817"/>
      <c r="K13" s="766">
        <v>0</v>
      </c>
      <c r="L13" s="752"/>
      <c r="M13" s="789">
        <v>0</v>
      </c>
    </row>
    <row r="14" spans="1:13" ht="14.4" customHeight="1" x14ac:dyDescent="0.3">
      <c r="A14" s="807" t="s">
        <v>2011</v>
      </c>
      <c r="B14" s="798">
        <v>688.98</v>
      </c>
      <c r="C14" s="748">
        <v>1</v>
      </c>
      <c r="D14" s="811">
        <v>8</v>
      </c>
      <c r="E14" s="814" t="s">
        <v>2011</v>
      </c>
      <c r="F14" s="798">
        <v>398.90000000000003</v>
      </c>
      <c r="G14" s="766">
        <v>0.57897181340532389</v>
      </c>
      <c r="H14" s="752">
        <v>5</v>
      </c>
      <c r="I14" s="789">
        <v>0.625</v>
      </c>
      <c r="J14" s="817">
        <v>290.08000000000004</v>
      </c>
      <c r="K14" s="766">
        <v>0.42102818659467622</v>
      </c>
      <c r="L14" s="752">
        <v>3</v>
      </c>
      <c r="M14" s="789">
        <v>0.375</v>
      </c>
    </row>
    <row r="15" spans="1:13" ht="14.4" customHeight="1" x14ac:dyDescent="0.3">
      <c r="A15" s="807" t="s">
        <v>2012</v>
      </c>
      <c r="B15" s="798">
        <v>23643.75</v>
      </c>
      <c r="C15" s="748">
        <v>1</v>
      </c>
      <c r="D15" s="811">
        <v>11</v>
      </c>
      <c r="E15" s="814" t="s">
        <v>2012</v>
      </c>
      <c r="F15" s="798">
        <v>8660.119999999999</v>
      </c>
      <c r="G15" s="766">
        <v>0.36627523129791167</v>
      </c>
      <c r="H15" s="752">
        <v>5</v>
      </c>
      <c r="I15" s="789">
        <v>0.45454545454545453</v>
      </c>
      <c r="J15" s="817">
        <v>14983.630000000001</v>
      </c>
      <c r="K15" s="766">
        <v>0.63372476870208838</v>
      </c>
      <c r="L15" s="752">
        <v>6</v>
      </c>
      <c r="M15" s="789">
        <v>0.54545454545454541</v>
      </c>
    </row>
    <row r="16" spans="1:13" ht="14.4" customHeight="1" x14ac:dyDescent="0.3">
      <c r="A16" s="807" t="s">
        <v>2013</v>
      </c>
      <c r="B16" s="798">
        <v>154.36000000000001</v>
      </c>
      <c r="C16" s="748">
        <v>1</v>
      </c>
      <c r="D16" s="811">
        <v>1</v>
      </c>
      <c r="E16" s="814" t="s">
        <v>2013</v>
      </c>
      <c r="F16" s="798">
        <v>154.36000000000001</v>
      </c>
      <c r="G16" s="766">
        <v>1</v>
      </c>
      <c r="H16" s="752">
        <v>1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2014</v>
      </c>
      <c r="B17" s="798">
        <v>429973.03000000009</v>
      </c>
      <c r="C17" s="748">
        <v>1</v>
      </c>
      <c r="D17" s="811">
        <v>189</v>
      </c>
      <c r="E17" s="814" t="s">
        <v>2014</v>
      </c>
      <c r="F17" s="798">
        <v>317412.75000000006</v>
      </c>
      <c r="G17" s="766">
        <v>0.73821548760860656</v>
      </c>
      <c r="H17" s="752">
        <v>132</v>
      </c>
      <c r="I17" s="789">
        <v>0.69841269841269837</v>
      </c>
      <c r="J17" s="817">
        <v>112560.28000000001</v>
      </c>
      <c r="K17" s="766">
        <v>0.26178451239139344</v>
      </c>
      <c r="L17" s="752">
        <v>57</v>
      </c>
      <c r="M17" s="789">
        <v>0.30158730158730157</v>
      </c>
    </row>
    <row r="18" spans="1:13" ht="14.4" customHeight="1" x14ac:dyDescent="0.3">
      <c r="A18" s="807" t="s">
        <v>2015</v>
      </c>
      <c r="B18" s="798">
        <v>1095707.24</v>
      </c>
      <c r="C18" s="748">
        <v>1</v>
      </c>
      <c r="D18" s="811">
        <v>439</v>
      </c>
      <c r="E18" s="814" t="s">
        <v>2015</v>
      </c>
      <c r="F18" s="798">
        <v>799485.3</v>
      </c>
      <c r="G18" s="766">
        <v>0.72965229288801636</v>
      </c>
      <c r="H18" s="752">
        <v>331</v>
      </c>
      <c r="I18" s="789">
        <v>0.75398633257403191</v>
      </c>
      <c r="J18" s="817">
        <v>296221.93999999994</v>
      </c>
      <c r="K18" s="766">
        <v>0.27034770711198364</v>
      </c>
      <c r="L18" s="752">
        <v>108</v>
      </c>
      <c r="M18" s="789">
        <v>0.24601366742596811</v>
      </c>
    </row>
    <row r="19" spans="1:13" ht="14.4" customHeight="1" x14ac:dyDescent="0.3">
      <c r="A19" s="807" t="s">
        <v>2016</v>
      </c>
      <c r="B19" s="798">
        <v>1001498.8500000003</v>
      </c>
      <c r="C19" s="748">
        <v>1</v>
      </c>
      <c r="D19" s="811">
        <v>394</v>
      </c>
      <c r="E19" s="814" t="s">
        <v>2016</v>
      </c>
      <c r="F19" s="798">
        <v>797368.79000000027</v>
      </c>
      <c r="G19" s="766">
        <v>0.79617544243810168</v>
      </c>
      <c r="H19" s="752">
        <v>308</v>
      </c>
      <c r="I19" s="789">
        <v>0.78172588832487311</v>
      </c>
      <c r="J19" s="817">
        <v>204130.06</v>
      </c>
      <c r="K19" s="766">
        <v>0.20382455756189827</v>
      </c>
      <c r="L19" s="752">
        <v>86</v>
      </c>
      <c r="M19" s="789">
        <v>0.21827411167512689</v>
      </c>
    </row>
    <row r="20" spans="1:13" ht="14.4" customHeight="1" x14ac:dyDescent="0.3">
      <c r="A20" s="807" t="s">
        <v>2017</v>
      </c>
      <c r="B20" s="798">
        <v>727.63999999999987</v>
      </c>
      <c r="C20" s="748">
        <v>1</v>
      </c>
      <c r="D20" s="811">
        <v>6</v>
      </c>
      <c r="E20" s="814" t="s">
        <v>2017</v>
      </c>
      <c r="F20" s="798">
        <v>727.63999999999987</v>
      </c>
      <c r="G20" s="766">
        <v>1</v>
      </c>
      <c r="H20" s="752">
        <v>6</v>
      </c>
      <c r="I20" s="789">
        <v>1</v>
      </c>
      <c r="J20" s="817"/>
      <c r="K20" s="766">
        <v>0</v>
      </c>
      <c r="L20" s="752"/>
      <c r="M20" s="789">
        <v>0</v>
      </c>
    </row>
    <row r="21" spans="1:13" ht="14.4" customHeight="1" x14ac:dyDescent="0.3">
      <c r="A21" s="807" t="s">
        <v>2018</v>
      </c>
      <c r="B21" s="798">
        <v>865.01</v>
      </c>
      <c r="C21" s="748">
        <v>1</v>
      </c>
      <c r="D21" s="811">
        <v>3</v>
      </c>
      <c r="E21" s="814" t="s">
        <v>2018</v>
      </c>
      <c r="F21" s="798">
        <v>865.01</v>
      </c>
      <c r="G21" s="766">
        <v>1</v>
      </c>
      <c r="H21" s="752">
        <v>3</v>
      </c>
      <c r="I21" s="789">
        <v>1</v>
      </c>
      <c r="J21" s="817"/>
      <c r="K21" s="766">
        <v>0</v>
      </c>
      <c r="L21" s="752"/>
      <c r="M21" s="789">
        <v>0</v>
      </c>
    </row>
    <row r="22" spans="1:13" ht="14.4" customHeight="1" x14ac:dyDescent="0.3">
      <c r="A22" s="807" t="s">
        <v>2019</v>
      </c>
      <c r="B22" s="798">
        <v>1117811.1499999999</v>
      </c>
      <c r="C22" s="748">
        <v>1</v>
      </c>
      <c r="D22" s="811">
        <v>418</v>
      </c>
      <c r="E22" s="814" t="s">
        <v>2019</v>
      </c>
      <c r="F22" s="798">
        <v>953309.80999999982</v>
      </c>
      <c r="G22" s="766">
        <v>0.85283619688352541</v>
      </c>
      <c r="H22" s="752">
        <v>343</v>
      </c>
      <c r="I22" s="789">
        <v>0.82057416267942584</v>
      </c>
      <c r="J22" s="817">
        <v>164501.34</v>
      </c>
      <c r="K22" s="766">
        <v>0.14716380311647456</v>
      </c>
      <c r="L22" s="752">
        <v>75</v>
      </c>
      <c r="M22" s="789">
        <v>0.17942583732057416</v>
      </c>
    </row>
    <row r="23" spans="1:13" ht="14.4" customHeight="1" x14ac:dyDescent="0.3">
      <c r="A23" s="807" t="s">
        <v>2020</v>
      </c>
      <c r="B23" s="798">
        <v>925.46</v>
      </c>
      <c r="C23" s="748">
        <v>1</v>
      </c>
      <c r="D23" s="811">
        <v>1</v>
      </c>
      <c r="E23" s="814" t="s">
        <v>2020</v>
      </c>
      <c r="F23" s="798">
        <v>925.46</v>
      </c>
      <c r="G23" s="766">
        <v>1</v>
      </c>
      <c r="H23" s="752">
        <v>1</v>
      </c>
      <c r="I23" s="789">
        <v>1</v>
      </c>
      <c r="J23" s="817"/>
      <c r="K23" s="766">
        <v>0</v>
      </c>
      <c r="L23" s="752"/>
      <c r="M23" s="789">
        <v>0</v>
      </c>
    </row>
    <row r="24" spans="1:13" ht="14.4" customHeight="1" x14ac:dyDescent="0.3">
      <c r="A24" s="807" t="s">
        <v>2021</v>
      </c>
      <c r="B24" s="798">
        <v>3538.01</v>
      </c>
      <c r="C24" s="748">
        <v>1</v>
      </c>
      <c r="D24" s="811">
        <v>7</v>
      </c>
      <c r="E24" s="814" t="s">
        <v>2021</v>
      </c>
      <c r="F24" s="798">
        <v>553.37</v>
      </c>
      <c r="G24" s="766">
        <v>0.15640713282325375</v>
      </c>
      <c r="H24" s="752">
        <v>4</v>
      </c>
      <c r="I24" s="789">
        <v>0.5714285714285714</v>
      </c>
      <c r="J24" s="817">
        <v>2984.6400000000003</v>
      </c>
      <c r="K24" s="766">
        <v>0.84359286717674631</v>
      </c>
      <c r="L24" s="752">
        <v>3</v>
      </c>
      <c r="M24" s="789">
        <v>0.42857142857142855</v>
      </c>
    </row>
    <row r="25" spans="1:13" ht="14.4" customHeight="1" x14ac:dyDescent="0.3">
      <c r="A25" s="807" t="s">
        <v>2022</v>
      </c>
      <c r="B25" s="798">
        <v>226.95999999999998</v>
      </c>
      <c r="C25" s="748">
        <v>1</v>
      </c>
      <c r="D25" s="811">
        <v>5</v>
      </c>
      <c r="E25" s="814" t="s">
        <v>2022</v>
      </c>
      <c r="F25" s="798">
        <v>79.11</v>
      </c>
      <c r="G25" s="766">
        <v>0.34856362354599935</v>
      </c>
      <c r="H25" s="752">
        <v>2</v>
      </c>
      <c r="I25" s="789">
        <v>0.4</v>
      </c>
      <c r="J25" s="817">
        <v>147.85</v>
      </c>
      <c r="K25" s="766">
        <v>0.65143637645400077</v>
      </c>
      <c r="L25" s="752">
        <v>3</v>
      </c>
      <c r="M25" s="789">
        <v>0.6</v>
      </c>
    </row>
    <row r="26" spans="1:13" ht="14.4" customHeight="1" x14ac:dyDescent="0.3">
      <c r="A26" s="807" t="s">
        <v>2023</v>
      </c>
      <c r="B26" s="798">
        <v>35165.299999999996</v>
      </c>
      <c r="C26" s="748">
        <v>1</v>
      </c>
      <c r="D26" s="811">
        <v>22</v>
      </c>
      <c r="E26" s="814" t="s">
        <v>2023</v>
      </c>
      <c r="F26" s="798">
        <v>31362.17</v>
      </c>
      <c r="G26" s="766">
        <v>0.891849920233867</v>
      </c>
      <c r="H26" s="752">
        <v>19</v>
      </c>
      <c r="I26" s="789">
        <v>0.86363636363636365</v>
      </c>
      <c r="J26" s="817">
        <v>3803.13</v>
      </c>
      <c r="K26" s="766">
        <v>0.10815007976613311</v>
      </c>
      <c r="L26" s="752">
        <v>3</v>
      </c>
      <c r="M26" s="789">
        <v>0.13636363636363635</v>
      </c>
    </row>
    <row r="27" spans="1:13" ht="14.4" customHeight="1" x14ac:dyDescent="0.3">
      <c r="A27" s="807" t="s">
        <v>2024</v>
      </c>
      <c r="B27" s="798">
        <v>0</v>
      </c>
      <c r="C27" s="748"/>
      <c r="D27" s="811">
        <v>2</v>
      </c>
      <c r="E27" s="814" t="s">
        <v>2024</v>
      </c>
      <c r="F27" s="798">
        <v>0</v>
      </c>
      <c r="G27" s="766"/>
      <c r="H27" s="752">
        <v>2</v>
      </c>
      <c r="I27" s="789">
        <v>1</v>
      </c>
      <c r="J27" s="817"/>
      <c r="K27" s="766"/>
      <c r="L27" s="752"/>
      <c r="M27" s="789">
        <v>0</v>
      </c>
    </row>
    <row r="28" spans="1:13" ht="14.4" customHeight="1" x14ac:dyDescent="0.3">
      <c r="A28" s="807" t="s">
        <v>2025</v>
      </c>
      <c r="B28" s="798">
        <v>298230.93000000011</v>
      </c>
      <c r="C28" s="748">
        <v>1</v>
      </c>
      <c r="D28" s="811">
        <v>110</v>
      </c>
      <c r="E28" s="814" t="s">
        <v>2025</v>
      </c>
      <c r="F28" s="798">
        <v>237373.92000000007</v>
      </c>
      <c r="G28" s="766">
        <v>0.79593997845897468</v>
      </c>
      <c r="H28" s="752">
        <v>86</v>
      </c>
      <c r="I28" s="789">
        <v>0.78181818181818186</v>
      </c>
      <c r="J28" s="817">
        <v>60857.010000000017</v>
      </c>
      <c r="K28" s="766">
        <v>0.20406002154102526</v>
      </c>
      <c r="L28" s="752">
        <v>24</v>
      </c>
      <c r="M28" s="789">
        <v>0.21818181818181817</v>
      </c>
    </row>
    <row r="29" spans="1:13" ht="14.4" customHeight="1" x14ac:dyDescent="0.3">
      <c r="A29" s="807" t="s">
        <v>2026</v>
      </c>
      <c r="B29" s="798">
        <v>1699.51</v>
      </c>
      <c r="C29" s="748">
        <v>1</v>
      </c>
      <c r="D29" s="811">
        <v>14</v>
      </c>
      <c r="E29" s="814" t="s">
        <v>2026</v>
      </c>
      <c r="F29" s="798"/>
      <c r="G29" s="766">
        <v>0</v>
      </c>
      <c r="H29" s="752"/>
      <c r="I29" s="789">
        <v>0</v>
      </c>
      <c r="J29" s="817">
        <v>1699.51</v>
      </c>
      <c r="K29" s="766">
        <v>1</v>
      </c>
      <c r="L29" s="752">
        <v>14</v>
      </c>
      <c r="M29" s="789">
        <v>1</v>
      </c>
    </row>
    <row r="30" spans="1:13" ht="14.4" customHeight="1" x14ac:dyDescent="0.3">
      <c r="A30" s="807" t="s">
        <v>2027</v>
      </c>
      <c r="B30" s="798">
        <v>3249.54</v>
      </c>
      <c r="C30" s="748">
        <v>1</v>
      </c>
      <c r="D30" s="811">
        <v>1</v>
      </c>
      <c r="E30" s="814" t="s">
        <v>2027</v>
      </c>
      <c r="F30" s="798">
        <v>3249.54</v>
      </c>
      <c r="G30" s="766">
        <v>1</v>
      </c>
      <c r="H30" s="752">
        <v>1</v>
      </c>
      <c r="I30" s="789">
        <v>1</v>
      </c>
      <c r="J30" s="817"/>
      <c r="K30" s="766">
        <v>0</v>
      </c>
      <c r="L30" s="752"/>
      <c r="M30" s="789">
        <v>0</v>
      </c>
    </row>
    <row r="31" spans="1:13" ht="14.4" customHeight="1" x14ac:dyDescent="0.3">
      <c r="A31" s="807" t="s">
        <v>2028</v>
      </c>
      <c r="B31" s="798">
        <v>5073.8400000000011</v>
      </c>
      <c r="C31" s="748">
        <v>1</v>
      </c>
      <c r="D31" s="811">
        <v>18</v>
      </c>
      <c r="E31" s="814" t="s">
        <v>2028</v>
      </c>
      <c r="F31" s="798">
        <v>5073.8400000000011</v>
      </c>
      <c r="G31" s="766">
        <v>1</v>
      </c>
      <c r="H31" s="752">
        <v>18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" customHeight="1" x14ac:dyDescent="0.3">
      <c r="A32" s="807" t="s">
        <v>2029</v>
      </c>
      <c r="B32" s="798">
        <v>476.15999999999997</v>
      </c>
      <c r="C32" s="748">
        <v>1</v>
      </c>
      <c r="D32" s="811">
        <v>2</v>
      </c>
      <c r="E32" s="814" t="s">
        <v>2029</v>
      </c>
      <c r="F32" s="798">
        <v>476.15999999999997</v>
      </c>
      <c r="G32" s="766">
        <v>1</v>
      </c>
      <c r="H32" s="752">
        <v>2</v>
      </c>
      <c r="I32" s="789">
        <v>1</v>
      </c>
      <c r="J32" s="817"/>
      <c r="K32" s="766">
        <v>0</v>
      </c>
      <c r="L32" s="752"/>
      <c r="M32" s="789">
        <v>0</v>
      </c>
    </row>
    <row r="33" spans="1:13" ht="14.4" customHeight="1" x14ac:dyDescent="0.3">
      <c r="A33" s="807" t="s">
        <v>2030</v>
      </c>
      <c r="B33" s="798">
        <v>4264.67</v>
      </c>
      <c r="C33" s="748">
        <v>1</v>
      </c>
      <c r="D33" s="811">
        <v>11</v>
      </c>
      <c r="E33" s="814" t="s">
        <v>2030</v>
      </c>
      <c r="F33" s="798">
        <v>4264.67</v>
      </c>
      <c r="G33" s="766">
        <v>1</v>
      </c>
      <c r="H33" s="752">
        <v>11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" customHeight="1" x14ac:dyDescent="0.3">
      <c r="A34" s="807" t="s">
        <v>2031</v>
      </c>
      <c r="B34" s="798">
        <v>684262.62000000011</v>
      </c>
      <c r="C34" s="748">
        <v>1</v>
      </c>
      <c r="D34" s="811">
        <v>332</v>
      </c>
      <c r="E34" s="814" t="s">
        <v>2031</v>
      </c>
      <c r="F34" s="798">
        <v>547831.7300000001</v>
      </c>
      <c r="G34" s="766">
        <v>0.80061618739308016</v>
      </c>
      <c r="H34" s="752">
        <v>248</v>
      </c>
      <c r="I34" s="789">
        <v>0.74698795180722888</v>
      </c>
      <c r="J34" s="817">
        <v>136430.88999999998</v>
      </c>
      <c r="K34" s="766">
        <v>0.19938381260691979</v>
      </c>
      <c r="L34" s="752">
        <v>84</v>
      </c>
      <c r="M34" s="789">
        <v>0.25301204819277107</v>
      </c>
    </row>
    <row r="35" spans="1:13" ht="14.4" customHeight="1" x14ac:dyDescent="0.3">
      <c r="A35" s="807" t="s">
        <v>2032</v>
      </c>
      <c r="B35" s="798">
        <v>2918.63</v>
      </c>
      <c r="C35" s="748">
        <v>1</v>
      </c>
      <c r="D35" s="811">
        <v>9</v>
      </c>
      <c r="E35" s="814" t="s">
        <v>2032</v>
      </c>
      <c r="F35" s="798">
        <v>2918.63</v>
      </c>
      <c r="G35" s="766">
        <v>1</v>
      </c>
      <c r="H35" s="752">
        <v>9</v>
      </c>
      <c r="I35" s="789">
        <v>1</v>
      </c>
      <c r="J35" s="817"/>
      <c r="K35" s="766">
        <v>0</v>
      </c>
      <c r="L35" s="752"/>
      <c r="M35" s="789">
        <v>0</v>
      </c>
    </row>
    <row r="36" spans="1:13" ht="14.4" customHeight="1" x14ac:dyDescent="0.3">
      <c r="A36" s="807" t="s">
        <v>2033</v>
      </c>
      <c r="B36" s="798">
        <v>19853.18</v>
      </c>
      <c r="C36" s="748">
        <v>1</v>
      </c>
      <c r="D36" s="811">
        <v>17</v>
      </c>
      <c r="E36" s="814" t="s">
        <v>2033</v>
      </c>
      <c r="F36" s="798">
        <v>18686.91</v>
      </c>
      <c r="G36" s="766">
        <v>0.94125525482567529</v>
      </c>
      <c r="H36" s="752">
        <v>14</v>
      </c>
      <c r="I36" s="789">
        <v>0.82352941176470584</v>
      </c>
      <c r="J36" s="817">
        <v>1166.27</v>
      </c>
      <c r="K36" s="766">
        <v>5.8744745174324715E-2</v>
      </c>
      <c r="L36" s="752">
        <v>3</v>
      </c>
      <c r="M36" s="789">
        <v>0.17647058823529413</v>
      </c>
    </row>
    <row r="37" spans="1:13" ht="14.4" customHeight="1" x14ac:dyDescent="0.3">
      <c r="A37" s="807" t="s">
        <v>2034</v>
      </c>
      <c r="B37" s="798">
        <v>1352.32</v>
      </c>
      <c r="C37" s="748">
        <v>1</v>
      </c>
      <c r="D37" s="811">
        <v>3</v>
      </c>
      <c r="E37" s="814" t="s">
        <v>2034</v>
      </c>
      <c r="F37" s="798">
        <v>1352.32</v>
      </c>
      <c r="G37" s="766">
        <v>1</v>
      </c>
      <c r="H37" s="752">
        <v>3</v>
      </c>
      <c r="I37" s="789">
        <v>1</v>
      </c>
      <c r="J37" s="817"/>
      <c r="K37" s="766">
        <v>0</v>
      </c>
      <c r="L37" s="752"/>
      <c r="M37" s="789">
        <v>0</v>
      </c>
    </row>
    <row r="38" spans="1:13" ht="14.4" customHeight="1" x14ac:dyDescent="0.3">
      <c r="A38" s="807" t="s">
        <v>2035</v>
      </c>
      <c r="B38" s="798">
        <v>783.71</v>
      </c>
      <c r="C38" s="748">
        <v>1</v>
      </c>
      <c r="D38" s="811">
        <v>6</v>
      </c>
      <c r="E38" s="814" t="s">
        <v>2035</v>
      </c>
      <c r="F38" s="798">
        <v>515.23</v>
      </c>
      <c r="G38" s="766">
        <v>0.6574243023567391</v>
      </c>
      <c r="H38" s="752">
        <v>4</v>
      </c>
      <c r="I38" s="789">
        <v>0.66666666666666663</v>
      </c>
      <c r="J38" s="817">
        <v>268.48</v>
      </c>
      <c r="K38" s="766">
        <v>0.3425756976432609</v>
      </c>
      <c r="L38" s="752">
        <v>2</v>
      </c>
      <c r="M38" s="789">
        <v>0.33333333333333331</v>
      </c>
    </row>
    <row r="39" spans="1:13" ht="14.4" customHeight="1" x14ac:dyDescent="0.3">
      <c r="A39" s="807" t="s">
        <v>2036</v>
      </c>
      <c r="B39" s="798">
        <v>0</v>
      </c>
      <c r="C39" s="748"/>
      <c r="D39" s="811">
        <v>1</v>
      </c>
      <c r="E39" s="814" t="s">
        <v>2036</v>
      </c>
      <c r="F39" s="798"/>
      <c r="G39" s="766"/>
      <c r="H39" s="752"/>
      <c r="I39" s="789">
        <v>0</v>
      </c>
      <c r="J39" s="817">
        <v>0</v>
      </c>
      <c r="K39" s="766"/>
      <c r="L39" s="752">
        <v>1</v>
      </c>
      <c r="M39" s="789">
        <v>1</v>
      </c>
    </row>
    <row r="40" spans="1:13" ht="14.4" customHeight="1" x14ac:dyDescent="0.3">
      <c r="A40" s="807" t="s">
        <v>2037</v>
      </c>
      <c r="B40" s="798">
        <v>632.92000000000007</v>
      </c>
      <c r="C40" s="748">
        <v>1</v>
      </c>
      <c r="D40" s="811">
        <v>5</v>
      </c>
      <c r="E40" s="814" t="s">
        <v>2037</v>
      </c>
      <c r="F40" s="798">
        <v>632.92000000000007</v>
      </c>
      <c r="G40" s="766">
        <v>1</v>
      </c>
      <c r="H40" s="752">
        <v>5</v>
      </c>
      <c r="I40" s="789">
        <v>1</v>
      </c>
      <c r="J40" s="817"/>
      <c r="K40" s="766">
        <v>0</v>
      </c>
      <c r="L40" s="752"/>
      <c r="M40" s="789">
        <v>0</v>
      </c>
    </row>
    <row r="41" spans="1:13" ht="14.4" customHeight="1" x14ac:dyDescent="0.3">
      <c r="A41" s="807" t="s">
        <v>2038</v>
      </c>
      <c r="B41" s="798">
        <v>312.14999999999998</v>
      </c>
      <c r="C41" s="748">
        <v>1</v>
      </c>
      <c r="D41" s="811">
        <v>2</v>
      </c>
      <c r="E41" s="814" t="s">
        <v>2038</v>
      </c>
      <c r="F41" s="798">
        <v>312.14999999999998</v>
      </c>
      <c r="G41" s="766">
        <v>1</v>
      </c>
      <c r="H41" s="752">
        <v>2</v>
      </c>
      <c r="I41" s="789">
        <v>1</v>
      </c>
      <c r="J41" s="817"/>
      <c r="K41" s="766">
        <v>0</v>
      </c>
      <c r="L41" s="752"/>
      <c r="M41" s="789">
        <v>0</v>
      </c>
    </row>
    <row r="42" spans="1:13" ht="14.4" customHeight="1" x14ac:dyDescent="0.3">
      <c r="A42" s="807" t="s">
        <v>2039</v>
      </c>
      <c r="B42" s="798">
        <v>247.76999999999998</v>
      </c>
      <c r="C42" s="748">
        <v>1</v>
      </c>
      <c r="D42" s="811">
        <v>3</v>
      </c>
      <c r="E42" s="814" t="s">
        <v>2039</v>
      </c>
      <c r="F42" s="798">
        <v>247.76999999999998</v>
      </c>
      <c r="G42" s="766">
        <v>1</v>
      </c>
      <c r="H42" s="752">
        <v>3</v>
      </c>
      <c r="I42" s="789">
        <v>1</v>
      </c>
      <c r="J42" s="817"/>
      <c r="K42" s="766">
        <v>0</v>
      </c>
      <c r="L42" s="752"/>
      <c r="M42" s="789">
        <v>0</v>
      </c>
    </row>
    <row r="43" spans="1:13" ht="14.4" customHeight="1" x14ac:dyDescent="0.3">
      <c r="A43" s="807" t="s">
        <v>2040</v>
      </c>
      <c r="B43" s="798">
        <v>3891.34</v>
      </c>
      <c r="C43" s="748">
        <v>1</v>
      </c>
      <c r="D43" s="811">
        <v>10</v>
      </c>
      <c r="E43" s="814" t="s">
        <v>2040</v>
      </c>
      <c r="F43" s="798">
        <v>3571.92</v>
      </c>
      <c r="G43" s="766">
        <v>0.9179151654699923</v>
      </c>
      <c r="H43" s="752">
        <v>8</v>
      </c>
      <c r="I43" s="789">
        <v>0.8</v>
      </c>
      <c r="J43" s="817">
        <v>319.42</v>
      </c>
      <c r="K43" s="766">
        <v>8.2084834530007658E-2</v>
      </c>
      <c r="L43" s="752">
        <v>2</v>
      </c>
      <c r="M43" s="789">
        <v>0.2</v>
      </c>
    </row>
    <row r="44" spans="1:13" ht="14.4" customHeight="1" x14ac:dyDescent="0.3">
      <c r="A44" s="807" t="s">
        <v>2041</v>
      </c>
      <c r="B44" s="798">
        <v>35.24</v>
      </c>
      <c r="C44" s="748">
        <v>1</v>
      </c>
      <c r="D44" s="811">
        <v>1</v>
      </c>
      <c r="E44" s="814" t="s">
        <v>2041</v>
      </c>
      <c r="F44" s="798">
        <v>35.24</v>
      </c>
      <c r="G44" s="766">
        <v>1</v>
      </c>
      <c r="H44" s="752">
        <v>1</v>
      </c>
      <c r="I44" s="789">
        <v>1</v>
      </c>
      <c r="J44" s="817"/>
      <c r="K44" s="766">
        <v>0</v>
      </c>
      <c r="L44" s="752"/>
      <c r="M44" s="789">
        <v>0</v>
      </c>
    </row>
    <row r="45" spans="1:13" ht="14.4" customHeight="1" thickBot="1" x14ac:dyDescent="0.35">
      <c r="A45" s="808" t="s">
        <v>2042</v>
      </c>
      <c r="B45" s="799">
        <v>340.24</v>
      </c>
      <c r="C45" s="755">
        <v>1</v>
      </c>
      <c r="D45" s="812">
        <v>4</v>
      </c>
      <c r="E45" s="815" t="s">
        <v>2042</v>
      </c>
      <c r="F45" s="799">
        <v>50.32</v>
      </c>
      <c r="G45" s="767">
        <v>0.14789560310369151</v>
      </c>
      <c r="H45" s="759">
        <v>1</v>
      </c>
      <c r="I45" s="790">
        <v>0.25</v>
      </c>
      <c r="J45" s="818">
        <v>289.92</v>
      </c>
      <c r="K45" s="767">
        <v>0.85210439689630846</v>
      </c>
      <c r="L45" s="759">
        <v>3</v>
      </c>
      <c r="M45" s="790">
        <v>0.75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3261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6893995.3200000003</v>
      </c>
      <c r="N3" s="70">
        <f>SUBTOTAL(9,N7:N1048576)</f>
        <v>10591</v>
      </c>
      <c r="O3" s="70">
        <f>SUBTOTAL(9,O7:O1048576)</f>
        <v>3089</v>
      </c>
      <c r="P3" s="70">
        <f>SUBTOTAL(9,P7:P1048576)</f>
        <v>5464873.1400000015</v>
      </c>
      <c r="Q3" s="71">
        <f>IF(M3=0,0,P3/M3)</f>
        <v>0.79270044239020476</v>
      </c>
      <c r="R3" s="70">
        <f>SUBTOTAL(9,R7:R1048576)</f>
        <v>8090</v>
      </c>
      <c r="S3" s="71">
        <f>IF(N3=0,0,R3/N3)</f>
        <v>0.76385610423944861</v>
      </c>
      <c r="T3" s="70">
        <f>SUBTOTAL(9,T7:T1048576)</f>
        <v>2370</v>
      </c>
      <c r="U3" s="72">
        <f>IF(O3=0,0,T3/O3)</f>
        <v>0.76723858853998061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1991</v>
      </c>
      <c r="C7" s="825" t="s">
        <v>1995</v>
      </c>
      <c r="D7" s="826" t="s">
        <v>3259</v>
      </c>
      <c r="E7" s="827" t="s">
        <v>2003</v>
      </c>
      <c r="F7" s="825" t="s">
        <v>1992</v>
      </c>
      <c r="G7" s="825" t="s">
        <v>2043</v>
      </c>
      <c r="H7" s="825" t="s">
        <v>579</v>
      </c>
      <c r="I7" s="825" t="s">
        <v>2044</v>
      </c>
      <c r="J7" s="825" t="s">
        <v>2045</v>
      </c>
      <c r="K7" s="825" t="s">
        <v>2046</v>
      </c>
      <c r="L7" s="828">
        <v>0</v>
      </c>
      <c r="M7" s="828">
        <v>0</v>
      </c>
      <c r="N7" s="825">
        <v>1</v>
      </c>
      <c r="O7" s="829">
        <v>1</v>
      </c>
      <c r="P7" s="828"/>
      <c r="Q7" s="830"/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7</v>
      </c>
      <c r="B8" s="832" t="s">
        <v>1991</v>
      </c>
      <c r="C8" s="832" t="s">
        <v>1995</v>
      </c>
      <c r="D8" s="833" t="s">
        <v>3259</v>
      </c>
      <c r="E8" s="834" t="s">
        <v>2003</v>
      </c>
      <c r="F8" s="832" t="s">
        <v>1992</v>
      </c>
      <c r="G8" s="832" t="s">
        <v>2047</v>
      </c>
      <c r="H8" s="832" t="s">
        <v>670</v>
      </c>
      <c r="I8" s="832" t="s">
        <v>2048</v>
      </c>
      <c r="J8" s="832" t="s">
        <v>2049</v>
      </c>
      <c r="K8" s="832" t="s">
        <v>2050</v>
      </c>
      <c r="L8" s="835">
        <v>141.25</v>
      </c>
      <c r="M8" s="835">
        <v>141.25</v>
      </c>
      <c r="N8" s="832">
        <v>1</v>
      </c>
      <c r="O8" s="836">
        <v>1</v>
      </c>
      <c r="P8" s="835">
        <v>141.25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7</v>
      </c>
      <c r="B9" s="832" t="s">
        <v>1991</v>
      </c>
      <c r="C9" s="832" t="s">
        <v>1995</v>
      </c>
      <c r="D9" s="833" t="s">
        <v>3259</v>
      </c>
      <c r="E9" s="834" t="s">
        <v>2003</v>
      </c>
      <c r="F9" s="832" t="s">
        <v>1992</v>
      </c>
      <c r="G9" s="832" t="s">
        <v>2051</v>
      </c>
      <c r="H9" s="832" t="s">
        <v>579</v>
      </c>
      <c r="I9" s="832" t="s">
        <v>2052</v>
      </c>
      <c r="J9" s="832" t="s">
        <v>2053</v>
      </c>
      <c r="K9" s="832" t="s">
        <v>2054</v>
      </c>
      <c r="L9" s="835">
        <v>115.18</v>
      </c>
      <c r="M9" s="835">
        <v>115.18</v>
      </c>
      <c r="N9" s="832">
        <v>1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7</v>
      </c>
      <c r="B10" s="832" t="s">
        <v>1991</v>
      </c>
      <c r="C10" s="832" t="s">
        <v>1995</v>
      </c>
      <c r="D10" s="833" t="s">
        <v>3259</v>
      </c>
      <c r="E10" s="834" t="s">
        <v>2003</v>
      </c>
      <c r="F10" s="832" t="s">
        <v>1992</v>
      </c>
      <c r="G10" s="832" t="s">
        <v>2055</v>
      </c>
      <c r="H10" s="832" t="s">
        <v>670</v>
      </c>
      <c r="I10" s="832" t="s">
        <v>1862</v>
      </c>
      <c r="J10" s="832" t="s">
        <v>1863</v>
      </c>
      <c r="K10" s="832" t="s">
        <v>1864</v>
      </c>
      <c r="L10" s="835">
        <v>0</v>
      </c>
      <c r="M10" s="835">
        <v>0</v>
      </c>
      <c r="N10" s="832">
        <v>1</v>
      </c>
      <c r="O10" s="836">
        <v>0.5</v>
      </c>
      <c r="P10" s="835">
        <v>0</v>
      </c>
      <c r="Q10" s="837"/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7</v>
      </c>
      <c r="B11" s="832" t="s">
        <v>1991</v>
      </c>
      <c r="C11" s="832" t="s">
        <v>1995</v>
      </c>
      <c r="D11" s="833" t="s">
        <v>3259</v>
      </c>
      <c r="E11" s="834" t="s">
        <v>2003</v>
      </c>
      <c r="F11" s="832" t="s">
        <v>1992</v>
      </c>
      <c r="G11" s="832" t="s">
        <v>2056</v>
      </c>
      <c r="H11" s="832" t="s">
        <v>579</v>
      </c>
      <c r="I11" s="832" t="s">
        <v>2057</v>
      </c>
      <c r="J11" s="832" t="s">
        <v>2058</v>
      </c>
      <c r="K11" s="832" t="s">
        <v>2059</v>
      </c>
      <c r="L11" s="835">
        <v>99.94</v>
      </c>
      <c r="M11" s="835">
        <v>99.94</v>
      </c>
      <c r="N11" s="832">
        <v>1</v>
      </c>
      <c r="O11" s="836">
        <v>0.5</v>
      </c>
      <c r="P11" s="835">
        <v>99.94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7</v>
      </c>
      <c r="B12" s="832" t="s">
        <v>1991</v>
      </c>
      <c r="C12" s="832" t="s">
        <v>1995</v>
      </c>
      <c r="D12" s="833" t="s">
        <v>3259</v>
      </c>
      <c r="E12" s="834" t="s">
        <v>2008</v>
      </c>
      <c r="F12" s="832" t="s">
        <v>1992</v>
      </c>
      <c r="G12" s="832" t="s">
        <v>2060</v>
      </c>
      <c r="H12" s="832" t="s">
        <v>579</v>
      </c>
      <c r="I12" s="832" t="s">
        <v>2061</v>
      </c>
      <c r="J12" s="832" t="s">
        <v>2062</v>
      </c>
      <c r="K12" s="832" t="s">
        <v>2063</v>
      </c>
      <c r="L12" s="835">
        <v>96.84</v>
      </c>
      <c r="M12" s="835">
        <v>193.68</v>
      </c>
      <c r="N12" s="832">
        <v>2</v>
      </c>
      <c r="O12" s="836">
        <v>0.5</v>
      </c>
      <c r="P12" s="835">
        <v>193.68</v>
      </c>
      <c r="Q12" s="837">
        <v>1</v>
      </c>
      <c r="R12" s="832">
        <v>2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7</v>
      </c>
      <c r="B13" s="832" t="s">
        <v>1991</v>
      </c>
      <c r="C13" s="832" t="s">
        <v>1995</v>
      </c>
      <c r="D13" s="833" t="s">
        <v>3259</v>
      </c>
      <c r="E13" s="834" t="s">
        <v>2008</v>
      </c>
      <c r="F13" s="832" t="s">
        <v>1992</v>
      </c>
      <c r="G13" s="832" t="s">
        <v>2064</v>
      </c>
      <c r="H13" s="832" t="s">
        <v>579</v>
      </c>
      <c r="I13" s="832" t="s">
        <v>2065</v>
      </c>
      <c r="J13" s="832" t="s">
        <v>2066</v>
      </c>
      <c r="K13" s="832" t="s">
        <v>2067</v>
      </c>
      <c r="L13" s="835">
        <v>462.73</v>
      </c>
      <c r="M13" s="835">
        <v>925.46</v>
      </c>
      <c r="N13" s="832">
        <v>2</v>
      </c>
      <c r="O13" s="836">
        <v>0.5</v>
      </c>
      <c r="P13" s="835">
        <v>925.46</v>
      </c>
      <c r="Q13" s="837">
        <v>1</v>
      </c>
      <c r="R13" s="832">
        <v>2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7</v>
      </c>
      <c r="B14" s="832" t="s">
        <v>1991</v>
      </c>
      <c r="C14" s="832" t="s">
        <v>1995</v>
      </c>
      <c r="D14" s="833" t="s">
        <v>3259</v>
      </c>
      <c r="E14" s="834" t="s">
        <v>2008</v>
      </c>
      <c r="F14" s="832" t="s">
        <v>1992</v>
      </c>
      <c r="G14" s="832" t="s">
        <v>2064</v>
      </c>
      <c r="H14" s="832" t="s">
        <v>579</v>
      </c>
      <c r="I14" s="832" t="s">
        <v>2068</v>
      </c>
      <c r="J14" s="832" t="s">
        <v>2069</v>
      </c>
      <c r="K14" s="832" t="s">
        <v>2070</v>
      </c>
      <c r="L14" s="835">
        <v>263.26</v>
      </c>
      <c r="M14" s="835">
        <v>526.52</v>
      </c>
      <c r="N14" s="832">
        <v>2</v>
      </c>
      <c r="O14" s="836">
        <v>0.5</v>
      </c>
      <c r="P14" s="835">
        <v>526.52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7</v>
      </c>
      <c r="B15" s="832" t="s">
        <v>1991</v>
      </c>
      <c r="C15" s="832" t="s">
        <v>1995</v>
      </c>
      <c r="D15" s="833" t="s">
        <v>3259</v>
      </c>
      <c r="E15" s="834" t="s">
        <v>2008</v>
      </c>
      <c r="F15" s="832" t="s">
        <v>1992</v>
      </c>
      <c r="G15" s="832" t="s">
        <v>2071</v>
      </c>
      <c r="H15" s="832" t="s">
        <v>670</v>
      </c>
      <c r="I15" s="832" t="s">
        <v>2072</v>
      </c>
      <c r="J15" s="832" t="s">
        <v>2073</v>
      </c>
      <c r="K15" s="832" t="s">
        <v>2074</v>
      </c>
      <c r="L15" s="835">
        <v>93.27</v>
      </c>
      <c r="M15" s="835">
        <v>93.27</v>
      </c>
      <c r="N15" s="832">
        <v>1</v>
      </c>
      <c r="O15" s="836">
        <v>0.5</v>
      </c>
      <c r="P15" s="835">
        <v>93.27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7</v>
      </c>
      <c r="B16" s="832" t="s">
        <v>1991</v>
      </c>
      <c r="C16" s="832" t="s">
        <v>1995</v>
      </c>
      <c r="D16" s="833" t="s">
        <v>3259</v>
      </c>
      <c r="E16" s="834" t="s">
        <v>2008</v>
      </c>
      <c r="F16" s="832" t="s">
        <v>1992</v>
      </c>
      <c r="G16" s="832" t="s">
        <v>2075</v>
      </c>
      <c r="H16" s="832" t="s">
        <v>579</v>
      </c>
      <c r="I16" s="832" t="s">
        <v>2076</v>
      </c>
      <c r="J16" s="832" t="s">
        <v>2077</v>
      </c>
      <c r="K16" s="832" t="s">
        <v>2078</v>
      </c>
      <c r="L16" s="835">
        <v>117.03</v>
      </c>
      <c r="M16" s="835">
        <v>117.03</v>
      </c>
      <c r="N16" s="832">
        <v>1</v>
      </c>
      <c r="O16" s="836">
        <v>0.5</v>
      </c>
      <c r="P16" s="835">
        <v>117.03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7</v>
      </c>
      <c r="B17" s="832" t="s">
        <v>1991</v>
      </c>
      <c r="C17" s="832" t="s">
        <v>1995</v>
      </c>
      <c r="D17" s="833" t="s">
        <v>3259</v>
      </c>
      <c r="E17" s="834" t="s">
        <v>2008</v>
      </c>
      <c r="F17" s="832" t="s">
        <v>1992</v>
      </c>
      <c r="G17" s="832" t="s">
        <v>2079</v>
      </c>
      <c r="H17" s="832" t="s">
        <v>670</v>
      </c>
      <c r="I17" s="832" t="s">
        <v>2080</v>
      </c>
      <c r="J17" s="832" t="s">
        <v>2081</v>
      </c>
      <c r="K17" s="832" t="s">
        <v>2082</v>
      </c>
      <c r="L17" s="835">
        <v>272.83</v>
      </c>
      <c r="M17" s="835">
        <v>272.83</v>
      </c>
      <c r="N17" s="832">
        <v>1</v>
      </c>
      <c r="O17" s="836">
        <v>0.5</v>
      </c>
      <c r="P17" s="835">
        <v>272.83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7</v>
      </c>
      <c r="B18" s="832" t="s">
        <v>1991</v>
      </c>
      <c r="C18" s="832" t="s">
        <v>1995</v>
      </c>
      <c r="D18" s="833" t="s">
        <v>3259</v>
      </c>
      <c r="E18" s="834" t="s">
        <v>2008</v>
      </c>
      <c r="F18" s="832" t="s">
        <v>1992</v>
      </c>
      <c r="G18" s="832" t="s">
        <v>2083</v>
      </c>
      <c r="H18" s="832" t="s">
        <v>579</v>
      </c>
      <c r="I18" s="832" t="s">
        <v>2084</v>
      </c>
      <c r="J18" s="832" t="s">
        <v>2085</v>
      </c>
      <c r="K18" s="832" t="s">
        <v>2086</v>
      </c>
      <c r="L18" s="835">
        <v>52.87</v>
      </c>
      <c r="M18" s="835">
        <v>211.48</v>
      </c>
      <c r="N18" s="832">
        <v>4</v>
      </c>
      <c r="O18" s="836">
        <v>0.5</v>
      </c>
      <c r="P18" s="835">
        <v>211.48</v>
      </c>
      <c r="Q18" s="837">
        <v>1</v>
      </c>
      <c r="R18" s="832">
        <v>4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7</v>
      </c>
      <c r="B19" s="832" t="s">
        <v>1991</v>
      </c>
      <c r="C19" s="832" t="s">
        <v>1995</v>
      </c>
      <c r="D19" s="833" t="s">
        <v>3259</v>
      </c>
      <c r="E19" s="834" t="s">
        <v>2008</v>
      </c>
      <c r="F19" s="832" t="s">
        <v>1992</v>
      </c>
      <c r="G19" s="832" t="s">
        <v>2087</v>
      </c>
      <c r="H19" s="832" t="s">
        <v>579</v>
      </c>
      <c r="I19" s="832" t="s">
        <v>2088</v>
      </c>
      <c r="J19" s="832" t="s">
        <v>843</v>
      </c>
      <c r="K19" s="832" t="s">
        <v>2089</v>
      </c>
      <c r="L19" s="835">
        <v>182.22</v>
      </c>
      <c r="M19" s="835">
        <v>182.22</v>
      </c>
      <c r="N19" s="832">
        <v>1</v>
      </c>
      <c r="O19" s="836">
        <v>0.5</v>
      </c>
      <c r="P19" s="835">
        <v>182.22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7</v>
      </c>
      <c r="B20" s="832" t="s">
        <v>1991</v>
      </c>
      <c r="C20" s="832" t="s">
        <v>1995</v>
      </c>
      <c r="D20" s="833" t="s">
        <v>3259</v>
      </c>
      <c r="E20" s="834" t="s">
        <v>2008</v>
      </c>
      <c r="F20" s="832" t="s">
        <v>1992</v>
      </c>
      <c r="G20" s="832" t="s">
        <v>2090</v>
      </c>
      <c r="H20" s="832" t="s">
        <v>579</v>
      </c>
      <c r="I20" s="832" t="s">
        <v>2091</v>
      </c>
      <c r="J20" s="832" t="s">
        <v>1050</v>
      </c>
      <c r="K20" s="832" t="s">
        <v>2092</v>
      </c>
      <c r="L20" s="835">
        <v>107.27</v>
      </c>
      <c r="M20" s="835">
        <v>321.81</v>
      </c>
      <c r="N20" s="832">
        <v>3</v>
      </c>
      <c r="O20" s="836">
        <v>1</v>
      </c>
      <c r="P20" s="835">
        <v>321.81</v>
      </c>
      <c r="Q20" s="837">
        <v>1</v>
      </c>
      <c r="R20" s="832">
        <v>3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7</v>
      </c>
      <c r="B21" s="832" t="s">
        <v>1991</v>
      </c>
      <c r="C21" s="832" t="s">
        <v>1995</v>
      </c>
      <c r="D21" s="833" t="s">
        <v>3259</v>
      </c>
      <c r="E21" s="834" t="s">
        <v>2008</v>
      </c>
      <c r="F21" s="832" t="s">
        <v>1992</v>
      </c>
      <c r="G21" s="832" t="s">
        <v>2093</v>
      </c>
      <c r="H21" s="832" t="s">
        <v>670</v>
      </c>
      <c r="I21" s="832" t="s">
        <v>2094</v>
      </c>
      <c r="J21" s="832" t="s">
        <v>2095</v>
      </c>
      <c r="K21" s="832" t="s">
        <v>2096</v>
      </c>
      <c r="L21" s="835">
        <v>107.34</v>
      </c>
      <c r="M21" s="835">
        <v>214.68</v>
      </c>
      <c r="N21" s="832">
        <v>2</v>
      </c>
      <c r="O21" s="836">
        <v>1</v>
      </c>
      <c r="P21" s="835">
        <v>214.68</v>
      </c>
      <c r="Q21" s="837">
        <v>1</v>
      </c>
      <c r="R21" s="832">
        <v>2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7</v>
      </c>
      <c r="B22" s="832" t="s">
        <v>1991</v>
      </c>
      <c r="C22" s="832" t="s">
        <v>1995</v>
      </c>
      <c r="D22" s="833" t="s">
        <v>3259</v>
      </c>
      <c r="E22" s="834" t="s">
        <v>2008</v>
      </c>
      <c r="F22" s="832" t="s">
        <v>1992</v>
      </c>
      <c r="G22" s="832" t="s">
        <v>2097</v>
      </c>
      <c r="H22" s="832" t="s">
        <v>579</v>
      </c>
      <c r="I22" s="832" t="s">
        <v>2098</v>
      </c>
      <c r="J22" s="832" t="s">
        <v>2099</v>
      </c>
      <c r="K22" s="832" t="s">
        <v>2100</v>
      </c>
      <c r="L22" s="835">
        <v>80.260000000000005</v>
      </c>
      <c r="M22" s="835">
        <v>240.78000000000003</v>
      </c>
      <c r="N22" s="832">
        <v>3</v>
      </c>
      <c r="O22" s="836">
        <v>0.5</v>
      </c>
      <c r="P22" s="835">
        <v>240.78000000000003</v>
      </c>
      <c r="Q22" s="837">
        <v>1</v>
      </c>
      <c r="R22" s="832">
        <v>3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7</v>
      </c>
      <c r="B23" s="832" t="s">
        <v>1991</v>
      </c>
      <c r="C23" s="832" t="s">
        <v>1995</v>
      </c>
      <c r="D23" s="833" t="s">
        <v>3259</v>
      </c>
      <c r="E23" s="834" t="s">
        <v>2008</v>
      </c>
      <c r="F23" s="832" t="s">
        <v>1992</v>
      </c>
      <c r="G23" s="832" t="s">
        <v>2101</v>
      </c>
      <c r="H23" s="832" t="s">
        <v>579</v>
      </c>
      <c r="I23" s="832" t="s">
        <v>2102</v>
      </c>
      <c r="J23" s="832" t="s">
        <v>2103</v>
      </c>
      <c r="K23" s="832" t="s">
        <v>2104</v>
      </c>
      <c r="L23" s="835">
        <v>98.75</v>
      </c>
      <c r="M23" s="835">
        <v>98.75</v>
      </c>
      <c r="N23" s="832">
        <v>1</v>
      </c>
      <c r="O23" s="836">
        <v>0.5</v>
      </c>
      <c r="P23" s="835">
        <v>98.75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7</v>
      </c>
      <c r="B24" s="832" t="s">
        <v>1991</v>
      </c>
      <c r="C24" s="832" t="s">
        <v>1995</v>
      </c>
      <c r="D24" s="833" t="s">
        <v>3259</v>
      </c>
      <c r="E24" s="834" t="s">
        <v>2008</v>
      </c>
      <c r="F24" s="832" t="s">
        <v>1992</v>
      </c>
      <c r="G24" s="832" t="s">
        <v>2105</v>
      </c>
      <c r="H24" s="832" t="s">
        <v>579</v>
      </c>
      <c r="I24" s="832" t="s">
        <v>2106</v>
      </c>
      <c r="J24" s="832" t="s">
        <v>2107</v>
      </c>
      <c r="K24" s="832" t="s">
        <v>2108</v>
      </c>
      <c r="L24" s="835">
        <v>176.32</v>
      </c>
      <c r="M24" s="835">
        <v>176.32</v>
      </c>
      <c r="N24" s="832">
        <v>1</v>
      </c>
      <c r="O24" s="836">
        <v>1</v>
      </c>
      <c r="P24" s="835">
        <v>176.32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7</v>
      </c>
      <c r="B25" s="832" t="s">
        <v>1991</v>
      </c>
      <c r="C25" s="832" t="s">
        <v>1995</v>
      </c>
      <c r="D25" s="833" t="s">
        <v>3259</v>
      </c>
      <c r="E25" s="834" t="s">
        <v>2008</v>
      </c>
      <c r="F25" s="832" t="s">
        <v>1992</v>
      </c>
      <c r="G25" s="832" t="s">
        <v>2109</v>
      </c>
      <c r="H25" s="832" t="s">
        <v>579</v>
      </c>
      <c r="I25" s="832" t="s">
        <v>2110</v>
      </c>
      <c r="J25" s="832" t="s">
        <v>2111</v>
      </c>
      <c r="K25" s="832" t="s">
        <v>2112</v>
      </c>
      <c r="L25" s="835">
        <v>0</v>
      </c>
      <c r="M25" s="835">
        <v>0</v>
      </c>
      <c r="N25" s="832">
        <v>2</v>
      </c>
      <c r="O25" s="836">
        <v>0.5</v>
      </c>
      <c r="P25" s="835">
        <v>0</v>
      </c>
      <c r="Q25" s="837"/>
      <c r="R25" s="832">
        <v>2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7</v>
      </c>
      <c r="B26" s="832" t="s">
        <v>1991</v>
      </c>
      <c r="C26" s="832" t="s">
        <v>1995</v>
      </c>
      <c r="D26" s="833" t="s">
        <v>3259</v>
      </c>
      <c r="E26" s="834" t="s">
        <v>2008</v>
      </c>
      <c r="F26" s="832" t="s">
        <v>1992</v>
      </c>
      <c r="G26" s="832" t="s">
        <v>2113</v>
      </c>
      <c r="H26" s="832" t="s">
        <v>579</v>
      </c>
      <c r="I26" s="832" t="s">
        <v>2114</v>
      </c>
      <c r="J26" s="832" t="s">
        <v>2115</v>
      </c>
      <c r="K26" s="832" t="s">
        <v>1831</v>
      </c>
      <c r="L26" s="835">
        <v>88.1</v>
      </c>
      <c r="M26" s="835">
        <v>969.09999999999991</v>
      </c>
      <c r="N26" s="832">
        <v>11</v>
      </c>
      <c r="O26" s="836">
        <v>1</v>
      </c>
      <c r="P26" s="835">
        <v>969.09999999999991</v>
      </c>
      <c r="Q26" s="837">
        <v>1</v>
      </c>
      <c r="R26" s="832">
        <v>11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7</v>
      </c>
      <c r="B27" s="832" t="s">
        <v>1991</v>
      </c>
      <c r="C27" s="832" t="s">
        <v>1995</v>
      </c>
      <c r="D27" s="833" t="s">
        <v>3259</v>
      </c>
      <c r="E27" s="834" t="s">
        <v>2008</v>
      </c>
      <c r="F27" s="832" t="s">
        <v>1992</v>
      </c>
      <c r="G27" s="832" t="s">
        <v>2051</v>
      </c>
      <c r="H27" s="832" t="s">
        <v>579</v>
      </c>
      <c r="I27" s="832" t="s">
        <v>2116</v>
      </c>
      <c r="J27" s="832" t="s">
        <v>2117</v>
      </c>
      <c r="K27" s="832" t="s">
        <v>2118</v>
      </c>
      <c r="L27" s="835">
        <v>112.87</v>
      </c>
      <c r="M27" s="835">
        <v>225.74</v>
      </c>
      <c r="N27" s="832">
        <v>2</v>
      </c>
      <c r="O27" s="836">
        <v>1.5</v>
      </c>
      <c r="P27" s="835">
        <v>225.74</v>
      </c>
      <c r="Q27" s="837">
        <v>1</v>
      </c>
      <c r="R27" s="832">
        <v>2</v>
      </c>
      <c r="S27" s="837">
        <v>1</v>
      </c>
      <c r="T27" s="836">
        <v>1.5</v>
      </c>
      <c r="U27" s="838">
        <v>1</v>
      </c>
    </row>
    <row r="28" spans="1:21" ht="14.4" customHeight="1" x14ac:dyDescent="0.3">
      <c r="A28" s="831">
        <v>7</v>
      </c>
      <c r="B28" s="832" t="s">
        <v>1991</v>
      </c>
      <c r="C28" s="832" t="s">
        <v>1995</v>
      </c>
      <c r="D28" s="833" t="s">
        <v>3259</v>
      </c>
      <c r="E28" s="834" t="s">
        <v>2008</v>
      </c>
      <c r="F28" s="832" t="s">
        <v>1992</v>
      </c>
      <c r="G28" s="832" t="s">
        <v>2119</v>
      </c>
      <c r="H28" s="832" t="s">
        <v>670</v>
      </c>
      <c r="I28" s="832" t="s">
        <v>2120</v>
      </c>
      <c r="J28" s="832" t="s">
        <v>2121</v>
      </c>
      <c r="K28" s="832" t="s">
        <v>2122</v>
      </c>
      <c r="L28" s="835">
        <v>310.58999999999997</v>
      </c>
      <c r="M28" s="835">
        <v>310.58999999999997</v>
      </c>
      <c r="N28" s="832">
        <v>1</v>
      </c>
      <c r="O28" s="836">
        <v>0.5</v>
      </c>
      <c r="P28" s="835">
        <v>310.58999999999997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7</v>
      </c>
      <c r="B29" s="832" t="s">
        <v>1991</v>
      </c>
      <c r="C29" s="832" t="s">
        <v>1995</v>
      </c>
      <c r="D29" s="833" t="s">
        <v>3259</v>
      </c>
      <c r="E29" s="834" t="s">
        <v>2008</v>
      </c>
      <c r="F29" s="832" t="s">
        <v>1992</v>
      </c>
      <c r="G29" s="832" t="s">
        <v>2123</v>
      </c>
      <c r="H29" s="832" t="s">
        <v>579</v>
      </c>
      <c r="I29" s="832" t="s">
        <v>2124</v>
      </c>
      <c r="J29" s="832" t="s">
        <v>2125</v>
      </c>
      <c r="K29" s="832" t="s">
        <v>2126</v>
      </c>
      <c r="L29" s="835">
        <v>0</v>
      </c>
      <c r="M29" s="835">
        <v>0</v>
      </c>
      <c r="N29" s="832">
        <v>2</v>
      </c>
      <c r="O29" s="836">
        <v>0.5</v>
      </c>
      <c r="P29" s="835">
        <v>0</v>
      </c>
      <c r="Q29" s="837"/>
      <c r="R29" s="832">
        <v>2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7</v>
      </c>
      <c r="B30" s="832" t="s">
        <v>1991</v>
      </c>
      <c r="C30" s="832" t="s">
        <v>1995</v>
      </c>
      <c r="D30" s="833" t="s">
        <v>3259</v>
      </c>
      <c r="E30" s="834" t="s">
        <v>2008</v>
      </c>
      <c r="F30" s="832" t="s">
        <v>1992</v>
      </c>
      <c r="G30" s="832" t="s">
        <v>2127</v>
      </c>
      <c r="H30" s="832" t="s">
        <v>579</v>
      </c>
      <c r="I30" s="832" t="s">
        <v>2128</v>
      </c>
      <c r="J30" s="832" t="s">
        <v>2129</v>
      </c>
      <c r="K30" s="832" t="s">
        <v>2130</v>
      </c>
      <c r="L30" s="835">
        <v>0</v>
      </c>
      <c r="M30" s="835">
        <v>0</v>
      </c>
      <c r="N30" s="832">
        <v>2</v>
      </c>
      <c r="O30" s="836">
        <v>1</v>
      </c>
      <c r="P30" s="835">
        <v>0</v>
      </c>
      <c r="Q30" s="837"/>
      <c r="R30" s="832">
        <v>2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7</v>
      </c>
      <c r="B31" s="832" t="s">
        <v>1991</v>
      </c>
      <c r="C31" s="832" t="s">
        <v>1995</v>
      </c>
      <c r="D31" s="833" t="s">
        <v>3259</v>
      </c>
      <c r="E31" s="834" t="s">
        <v>2008</v>
      </c>
      <c r="F31" s="832" t="s">
        <v>1992</v>
      </c>
      <c r="G31" s="832" t="s">
        <v>2131</v>
      </c>
      <c r="H31" s="832" t="s">
        <v>579</v>
      </c>
      <c r="I31" s="832" t="s">
        <v>2132</v>
      </c>
      <c r="J31" s="832" t="s">
        <v>1425</v>
      </c>
      <c r="K31" s="832" t="s">
        <v>2133</v>
      </c>
      <c r="L31" s="835">
        <v>219.37</v>
      </c>
      <c r="M31" s="835">
        <v>438.74</v>
      </c>
      <c r="N31" s="832">
        <v>2</v>
      </c>
      <c r="O31" s="836">
        <v>0.5</v>
      </c>
      <c r="P31" s="835">
        <v>438.74</v>
      </c>
      <c r="Q31" s="837">
        <v>1</v>
      </c>
      <c r="R31" s="832">
        <v>2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7</v>
      </c>
      <c r="B32" s="832" t="s">
        <v>1991</v>
      </c>
      <c r="C32" s="832" t="s">
        <v>1995</v>
      </c>
      <c r="D32" s="833" t="s">
        <v>3259</v>
      </c>
      <c r="E32" s="834" t="s">
        <v>2008</v>
      </c>
      <c r="F32" s="832" t="s">
        <v>1992</v>
      </c>
      <c r="G32" s="832" t="s">
        <v>2134</v>
      </c>
      <c r="H32" s="832" t="s">
        <v>579</v>
      </c>
      <c r="I32" s="832" t="s">
        <v>2135</v>
      </c>
      <c r="J32" s="832" t="s">
        <v>1198</v>
      </c>
      <c r="K32" s="832" t="s">
        <v>2136</v>
      </c>
      <c r="L32" s="835">
        <v>260.42</v>
      </c>
      <c r="M32" s="835">
        <v>260.42</v>
      </c>
      <c r="N32" s="832">
        <v>1</v>
      </c>
      <c r="O32" s="836">
        <v>0.5</v>
      </c>
      <c r="P32" s="835">
        <v>260.42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7</v>
      </c>
      <c r="B33" s="832" t="s">
        <v>1991</v>
      </c>
      <c r="C33" s="832" t="s">
        <v>1995</v>
      </c>
      <c r="D33" s="833" t="s">
        <v>3259</v>
      </c>
      <c r="E33" s="834" t="s">
        <v>2008</v>
      </c>
      <c r="F33" s="832" t="s">
        <v>1992</v>
      </c>
      <c r="G33" s="832" t="s">
        <v>2137</v>
      </c>
      <c r="H33" s="832" t="s">
        <v>670</v>
      </c>
      <c r="I33" s="832" t="s">
        <v>1901</v>
      </c>
      <c r="J33" s="832" t="s">
        <v>1269</v>
      </c>
      <c r="K33" s="832" t="s">
        <v>1902</v>
      </c>
      <c r="L33" s="835">
        <v>0</v>
      </c>
      <c r="M33" s="835">
        <v>0</v>
      </c>
      <c r="N33" s="832">
        <v>1</v>
      </c>
      <c r="O33" s="836">
        <v>0.5</v>
      </c>
      <c r="P33" s="835">
        <v>0</v>
      </c>
      <c r="Q33" s="837"/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7</v>
      </c>
      <c r="B34" s="832" t="s">
        <v>1991</v>
      </c>
      <c r="C34" s="832" t="s">
        <v>1995</v>
      </c>
      <c r="D34" s="833" t="s">
        <v>3259</v>
      </c>
      <c r="E34" s="834" t="s">
        <v>2008</v>
      </c>
      <c r="F34" s="832" t="s">
        <v>1992</v>
      </c>
      <c r="G34" s="832" t="s">
        <v>2137</v>
      </c>
      <c r="H34" s="832" t="s">
        <v>670</v>
      </c>
      <c r="I34" s="832" t="s">
        <v>1903</v>
      </c>
      <c r="J34" s="832" t="s">
        <v>1269</v>
      </c>
      <c r="K34" s="832" t="s">
        <v>1904</v>
      </c>
      <c r="L34" s="835">
        <v>0</v>
      </c>
      <c r="M34" s="835">
        <v>0</v>
      </c>
      <c r="N34" s="832">
        <v>1</v>
      </c>
      <c r="O34" s="836">
        <v>0.5</v>
      </c>
      <c r="P34" s="835">
        <v>0</v>
      </c>
      <c r="Q34" s="837"/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7</v>
      </c>
      <c r="B35" s="832" t="s">
        <v>1991</v>
      </c>
      <c r="C35" s="832" t="s">
        <v>1995</v>
      </c>
      <c r="D35" s="833" t="s">
        <v>3259</v>
      </c>
      <c r="E35" s="834" t="s">
        <v>2013</v>
      </c>
      <c r="F35" s="832" t="s">
        <v>1992</v>
      </c>
      <c r="G35" s="832" t="s">
        <v>2138</v>
      </c>
      <c r="H35" s="832" t="s">
        <v>670</v>
      </c>
      <c r="I35" s="832" t="s">
        <v>2139</v>
      </c>
      <c r="J35" s="832" t="s">
        <v>1349</v>
      </c>
      <c r="K35" s="832" t="s">
        <v>2140</v>
      </c>
      <c r="L35" s="835">
        <v>154.36000000000001</v>
      </c>
      <c r="M35" s="835">
        <v>154.36000000000001</v>
      </c>
      <c r="N35" s="832">
        <v>1</v>
      </c>
      <c r="O35" s="836">
        <v>1</v>
      </c>
      <c r="P35" s="835">
        <v>154.36000000000001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7</v>
      </c>
      <c r="B36" s="832" t="s">
        <v>1991</v>
      </c>
      <c r="C36" s="832" t="s">
        <v>1995</v>
      </c>
      <c r="D36" s="833" t="s">
        <v>3259</v>
      </c>
      <c r="E36" s="834" t="s">
        <v>2015</v>
      </c>
      <c r="F36" s="832" t="s">
        <v>1992</v>
      </c>
      <c r="G36" s="832" t="s">
        <v>2141</v>
      </c>
      <c r="H36" s="832" t="s">
        <v>670</v>
      </c>
      <c r="I36" s="832" t="s">
        <v>1768</v>
      </c>
      <c r="J36" s="832" t="s">
        <v>1769</v>
      </c>
      <c r="K36" s="832" t="s">
        <v>1770</v>
      </c>
      <c r="L36" s="835">
        <v>70.540000000000006</v>
      </c>
      <c r="M36" s="835">
        <v>141.08000000000001</v>
      </c>
      <c r="N36" s="832">
        <v>2</v>
      </c>
      <c r="O36" s="836">
        <v>1</v>
      </c>
      <c r="P36" s="835">
        <v>141.08000000000001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7</v>
      </c>
      <c r="B37" s="832" t="s">
        <v>1991</v>
      </c>
      <c r="C37" s="832" t="s">
        <v>1995</v>
      </c>
      <c r="D37" s="833" t="s">
        <v>3259</v>
      </c>
      <c r="E37" s="834" t="s">
        <v>2015</v>
      </c>
      <c r="F37" s="832" t="s">
        <v>1992</v>
      </c>
      <c r="G37" s="832" t="s">
        <v>2141</v>
      </c>
      <c r="H37" s="832" t="s">
        <v>670</v>
      </c>
      <c r="I37" s="832" t="s">
        <v>2142</v>
      </c>
      <c r="J37" s="832" t="s">
        <v>1769</v>
      </c>
      <c r="K37" s="832" t="s">
        <v>2143</v>
      </c>
      <c r="L37" s="835">
        <v>141.09</v>
      </c>
      <c r="M37" s="835">
        <v>282.18</v>
      </c>
      <c r="N37" s="832">
        <v>2</v>
      </c>
      <c r="O37" s="836">
        <v>2</v>
      </c>
      <c r="P37" s="835">
        <v>282.18</v>
      </c>
      <c r="Q37" s="837">
        <v>1</v>
      </c>
      <c r="R37" s="832">
        <v>2</v>
      </c>
      <c r="S37" s="837">
        <v>1</v>
      </c>
      <c r="T37" s="836">
        <v>2</v>
      </c>
      <c r="U37" s="838">
        <v>1</v>
      </c>
    </row>
    <row r="38" spans="1:21" ht="14.4" customHeight="1" x14ac:dyDescent="0.3">
      <c r="A38" s="831">
        <v>7</v>
      </c>
      <c r="B38" s="832" t="s">
        <v>1991</v>
      </c>
      <c r="C38" s="832" t="s">
        <v>1995</v>
      </c>
      <c r="D38" s="833" t="s">
        <v>3259</v>
      </c>
      <c r="E38" s="834" t="s">
        <v>2015</v>
      </c>
      <c r="F38" s="832" t="s">
        <v>1992</v>
      </c>
      <c r="G38" s="832" t="s">
        <v>2144</v>
      </c>
      <c r="H38" s="832" t="s">
        <v>579</v>
      </c>
      <c r="I38" s="832" t="s">
        <v>2145</v>
      </c>
      <c r="J38" s="832" t="s">
        <v>1184</v>
      </c>
      <c r="K38" s="832" t="s">
        <v>2146</v>
      </c>
      <c r="L38" s="835">
        <v>123.2</v>
      </c>
      <c r="M38" s="835">
        <v>369.6</v>
      </c>
      <c r="N38" s="832">
        <v>3</v>
      </c>
      <c r="O38" s="836">
        <v>0.5</v>
      </c>
      <c r="P38" s="835">
        <v>369.6</v>
      </c>
      <c r="Q38" s="837">
        <v>1</v>
      </c>
      <c r="R38" s="832">
        <v>3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7</v>
      </c>
      <c r="B39" s="832" t="s">
        <v>1991</v>
      </c>
      <c r="C39" s="832" t="s">
        <v>1995</v>
      </c>
      <c r="D39" s="833" t="s">
        <v>3259</v>
      </c>
      <c r="E39" s="834" t="s">
        <v>2015</v>
      </c>
      <c r="F39" s="832" t="s">
        <v>1992</v>
      </c>
      <c r="G39" s="832" t="s">
        <v>2087</v>
      </c>
      <c r="H39" s="832" t="s">
        <v>579</v>
      </c>
      <c r="I39" s="832" t="s">
        <v>2147</v>
      </c>
      <c r="J39" s="832" t="s">
        <v>843</v>
      </c>
      <c r="K39" s="832" t="s">
        <v>2089</v>
      </c>
      <c r="L39" s="835">
        <v>182.22</v>
      </c>
      <c r="M39" s="835">
        <v>546.66</v>
      </c>
      <c r="N39" s="832">
        <v>3</v>
      </c>
      <c r="O39" s="836">
        <v>2</v>
      </c>
      <c r="P39" s="835">
        <v>546.66</v>
      </c>
      <c r="Q39" s="837">
        <v>1</v>
      </c>
      <c r="R39" s="832">
        <v>3</v>
      </c>
      <c r="S39" s="837">
        <v>1</v>
      </c>
      <c r="T39" s="836">
        <v>2</v>
      </c>
      <c r="U39" s="838">
        <v>1</v>
      </c>
    </row>
    <row r="40" spans="1:21" ht="14.4" customHeight="1" x14ac:dyDescent="0.3">
      <c r="A40" s="831">
        <v>7</v>
      </c>
      <c r="B40" s="832" t="s">
        <v>1991</v>
      </c>
      <c r="C40" s="832" t="s">
        <v>1995</v>
      </c>
      <c r="D40" s="833" t="s">
        <v>3259</v>
      </c>
      <c r="E40" s="834" t="s">
        <v>2015</v>
      </c>
      <c r="F40" s="832" t="s">
        <v>1992</v>
      </c>
      <c r="G40" s="832" t="s">
        <v>2148</v>
      </c>
      <c r="H40" s="832" t="s">
        <v>579</v>
      </c>
      <c r="I40" s="832" t="s">
        <v>2149</v>
      </c>
      <c r="J40" s="832" t="s">
        <v>2150</v>
      </c>
      <c r="K40" s="832" t="s">
        <v>2151</v>
      </c>
      <c r="L40" s="835">
        <v>29.13</v>
      </c>
      <c r="M40" s="835">
        <v>174.78</v>
      </c>
      <c r="N40" s="832">
        <v>6</v>
      </c>
      <c r="O40" s="836">
        <v>1.5</v>
      </c>
      <c r="P40" s="835">
        <v>174.78</v>
      </c>
      <c r="Q40" s="837">
        <v>1</v>
      </c>
      <c r="R40" s="832">
        <v>6</v>
      </c>
      <c r="S40" s="837">
        <v>1</v>
      </c>
      <c r="T40" s="836">
        <v>1.5</v>
      </c>
      <c r="U40" s="838">
        <v>1</v>
      </c>
    </row>
    <row r="41" spans="1:21" ht="14.4" customHeight="1" x14ac:dyDescent="0.3">
      <c r="A41" s="831">
        <v>7</v>
      </c>
      <c r="B41" s="832" t="s">
        <v>1991</v>
      </c>
      <c r="C41" s="832" t="s">
        <v>1995</v>
      </c>
      <c r="D41" s="833" t="s">
        <v>3259</v>
      </c>
      <c r="E41" s="834" t="s">
        <v>2015</v>
      </c>
      <c r="F41" s="832" t="s">
        <v>1992</v>
      </c>
      <c r="G41" s="832" t="s">
        <v>2152</v>
      </c>
      <c r="H41" s="832" t="s">
        <v>579</v>
      </c>
      <c r="I41" s="832" t="s">
        <v>2153</v>
      </c>
      <c r="J41" s="832" t="s">
        <v>2154</v>
      </c>
      <c r="K41" s="832" t="s">
        <v>2155</v>
      </c>
      <c r="L41" s="835">
        <v>136.04</v>
      </c>
      <c r="M41" s="835">
        <v>136.04</v>
      </c>
      <c r="N41" s="832">
        <v>1</v>
      </c>
      <c r="O41" s="836">
        <v>1</v>
      </c>
      <c r="P41" s="835">
        <v>136.04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7</v>
      </c>
      <c r="B42" s="832" t="s">
        <v>1991</v>
      </c>
      <c r="C42" s="832" t="s">
        <v>1995</v>
      </c>
      <c r="D42" s="833" t="s">
        <v>3259</v>
      </c>
      <c r="E42" s="834" t="s">
        <v>2015</v>
      </c>
      <c r="F42" s="832" t="s">
        <v>1992</v>
      </c>
      <c r="G42" s="832" t="s">
        <v>2156</v>
      </c>
      <c r="H42" s="832" t="s">
        <v>579</v>
      </c>
      <c r="I42" s="832" t="s">
        <v>2157</v>
      </c>
      <c r="J42" s="832" t="s">
        <v>2158</v>
      </c>
      <c r="K42" s="832" t="s">
        <v>2159</v>
      </c>
      <c r="L42" s="835">
        <v>848.49</v>
      </c>
      <c r="M42" s="835">
        <v>2545.4700000000003</v>
      </c>
      <c r="N42" s="832">
        <v>3</v>
      </c>
      <c r="O42" s="836">
        <v>1</v>
      </c>
      <c r="P42" s="835">
        <v>2545.4700000000003</v>
      </c>
      <c r="Q42" s="837">
        <v>1</v>
      </c>
      <c r="R42" s="832">
        <v>3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7</v>
      </c>
      <c r="B43" s="832" t="s">
        <v>1991</v>
      </c>
      <c r="C43" s="832" t="s">
        <v>1995</v>
      </c>
      <c r="D43" s="833" t="s">
        <v>3259</v>
      </c>
      <c r="E43" s="834" t="s">
        <v>2015</v>
      </c>
      <c r="F43" s="832" t="s">
        <v>1992</v>
      </c>
      <c r="G43" s="832" t="s">
        <v>2090</v>
      </c>
      <c r="H43" s="832" t="s">
        <v>579</v>
      </c>
      <c r="I43" s="832" t="s">
        <v>2091</v>
      </c>
      <c r="J43" s="832" t="s">
        <v>1050</v>
      </c>
      <c r="K43" s="832" t="s">
        <v>2092</v>
      </c>
      <c r="L43" s="835">
        <v>107.27</v>
      </c>
      <c r="M43" s="835">
        <v>214.54</v>
      </c>
      <c r="N43" s="832">
        <v>2</v>
      </c>
      <c r="O43" s="836">
        <v>0.5</v>
      </c>
      <c r="P43" s="835">
        <v>214.54</v>
      </c>
      <c r="Q43" s="837">
        <v>1</v>
      </c>
      <c r="R43" s="832">
        <v>2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7</v>
      </c>
      <c r="B44" s="832" t="s">
        <v>1991</v>
      </c>
      <c r="C44" s="832" t="s">
        <v>1995</v>
      </c>
      <c r="D44" s="833" t="s">
        <v>3259</v>
      </c>
      <c r="E44" s="834" t="s">
        <v>2015</v>
      </c>
      <c r="F44" s="832" t="s">
        <v>1992</v>
      </c>
      <c r="G44" s="832" t="s">
        <v>2160</v>
      </c>
      <c r="H44" s="832" t="s">
        <v>579</v>
      </c>
      <c r="I44" s="832" t="s">
        <v>2161</v>
      </c>
      <c r="J44" s="832" t="s">
        <v>1010</v>
      </c>
      <c r="K44" s="832" t="s">
        <v>2162</v>
      </c>
      <c r="L44" s="835">
        <v>75.05</v>
      </c>
      <c r="M44" s="835">
        <v>150.1</v>
      </c>
      <c r="N44" s="832">
        <v>2</v>
      </c>
      <c r="O44" s="836">
        <v>1</v>
      </c>
      <c r="P44" s="835">
        <v>150.1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7</v>
      </c>
      <c r="B45" s="832" t="s">
        <v>1991</v>
      </c>
      <c r="C45" s="832" t="s">
        <v>1995</v>
      </c>
      <c r="D45" s="833" t="s">
        <v>3259</v>
      </c>
      <c r="E45" s="834" t="s">
        <v>2015</v>
      </c>
      <c r="F45" s="832" t="s">
        <v>1992</v>
      </c>
      <c r="G45" s="832" t="s">
        <v>2163</v>
      </c>
      <c r="H45" s="832" t="s">
        <v>579</v>
      </c>
      <c r="I45" s="832" t="s">
        <v>2164</v>
      </c>
      <c r="J45" s="832" t="s">
        <v>1253</v>
      </c>
      <c r="K45" s="832" t="s">
        <v>2165</v>
      </c>
      <c r="L45" s="835">
        <v>34.15</v>
      </c>
      <c r="M45" s="835">
        <v>68.3</v>
      </c>
      <c r="N45" s="832">
        <v>2</v>
      </c>
      <c r="O45" s="836">
        <v>0.5</v>
      </c>
      <c r="P45" s="835">
        <v>68.3</v>
      </c>
      <c r="Q45" s="837">
        <v>1</v>
      </c>
      <c r="R45" s="832">
        <v>2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7</v>
      </c>
      <c r="B46" s="832" t="s">
        <v>1991</v>
      </c>
      <c r="C46" s="832" t="s">
        <v>1995</v>
      </c>
      <c r="D46" s="833" t="s">
        <v>3259</v>
      </c>
      <c r="E46" s="834" t="s">
        <v>2015</v>
      </c>
      <c r="F46" s="832" t="s">
        <v>1992</v>
      </c>
      <c r="G46" s="832" t="s">
        <v>2166</v>
      </c>
      <c r="H46" s="832" t="s">
        <v>579</v>
      </c>
      <c r="I46" s="832" t="s">
        <v>2167</v>
      </c>
      <c r="J46" s="832" t="s">
        <v>2168</v>
      </c>
      <c r="K46" s="832" t="s">
        <v>2169</v>
      </c>
      <c r="L46" s="835">
        <v>43.04</v>
      </c>
      <c r="M46" s="835">
        <v>129.12</v>
      </c>
      <c r="N46" s="832">
        <v>3</v>
      </c>
      <c r="O46" s="836">
        <v>0.5</v>
      </c>
      <c r="P46" s="835">
        <v>129.12</v>
      </c>
      <c r="Q46" s="837">
        <v>1</v>
      </c>
      <c r="R46" s="832">
        <v>3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7</v>
      </c>
      <c r="B47" s="832" t="s">
        <v>1991</v>
      </c>
      <c r="C47" s="832" t="s">
        <v>1995</v>
      </c>
      <c r="D47" s="833" t="s">
        <v>3259</v>
      </c>
      <c r="E47" s="834" t="s">
        <v>2015</v>
      </c>
      <c r="F47" s="832" t="s">
        <v>1992</v>
      </c>
      <c r="G47" s="832" t="s">
        <v>2166</v>
      </c>
      <c r="H47" s="832" t="s">
        <v>579</v>
      </c>
      <c r="I47" s="832" t="s">
        <v>2170</v>
      </c>
      <c r="J47" s="832" t="s">
        <v>2171</v>
      </c>
      <c r="K47" s="832" t="s">
        <v>2172</v>
      </c>
      <c r="L47" s="835">
        <v>64.56</v>
      </c>
      <c r="M47" s="835">
        <v>193.68</v>
      </c>
      <c r="N47" s="832">
        <v>3</v>
      </c>
      <c r="O47" s="836">
        <v>0.5</v>
      </c>
      <c r="P47" s="835">
        <v>193.68</v>
      </c>
      <c r="Q47" s="837">
        <v>1</v>
      </c>
      <c r="R47" s="832">
        <v>3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7</v>
      </c>
      <c r="B48" s="832" t="s">
        <v>1991</v>
      </c>
      <c r="C48" s="832" t="s">
        <v>1995</v>
      </c>
      <c r="D48" s="833" t="s">
        <v>3259</v>
      </c>
      <c r="E48" s="834" t="s">
        <v>2015</v>
      </c>
      <c r="F48" s="832" t="s">
        <v>1992</v>
      </c>
      <c r="G48" s="832" t="s">
        <v>2101</v>
      </c>
      <c r="H48" s="832" t="s">
        <v>579</v>
      </c>
      <c r="I48" s="832" t="s">
        <v>2173</v>
      </c>
      <c r="J48" s="832" t="s">
        <v>2174</v>
      </c>
      <c r="K48" s="832" t="s">
        <v>2175</v>
      </c>
      <c r="L48" s="835">
        <v>98.75</v>
      </c>
      <c r="M48" s="835">
        <v>98.75</v>
      </c>
      <c r="N48" s="832">
        <v>1</v>
      </c>
      <c r="O48" s="836">
        <v>0.5</v>
      </c>
      <c r="P48" s="835">
        <v>98.75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7</v>
      </c>
      <c r="B49" s="832" t="s">
        <v>1991</v>
      </c>
      <c r="C49" s="832" t="s">
        <v>1995</v>
      </c>
      <c r="D49" s="833" t="s">
        <v>3259</v>
      </c>
      <c r="E49" s="834" t="s">
        <v>2015</v>
      </c>
      <c r="F49" s="832" t="s">
        <v>1992</v>
      </c>
      <c r="G49" s="832" t="s">
        <v>2101</v>
      </c>
      <c r="H49" s="832" t="s">
        <v>579</v>
      </c>
      <c r="I49" s="832" t="s">
        <v>2176</v>
      </c>
      <c r="J49" s="832" t="s">
        <v>2174</v>
      </c>
      <c r="K49" s="832" t="s">
        <v>2177</v>
      </c>
      <c r="L49" s="835">
        <v>49.38</v>
      </c>
      <c r="M49" s="835">
        <v>49.38</v>
      </c>
      <c r="N49" s="832">
        <v>1</v>
      </c>
      <c r="O49" s="836">
        <v>1</v>
      </c>
      <c r="P49" s="835">
        <v>49.38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7</v>
      </c>
      <c r="B50" s="832" t="s">
        <v>1991</v>
      </c>
      <c r="C50" s="832" t="s">
        <v>1995</v>
      </c>
      <c r="D50" s="833" t="s">
        <v>3259</v>
      </c>
      <c r="E50" s="834" t="s">
        <v>2015</v>
      </c>
      <c r="F50" s="832" t="s">
        <v>1992</v>
      </c>
      <c r="G50" s="832" t="s">
        <v>2178</v>
      </c>
      <c r="H50" s="832" t="s">
        <v>579</v>
      </c>
      <c r="I50" s="832" t="s">
        <v>2179</v>
      </c>
      <c r="J50" s="832" t="s">
        <v>2180</v>
      </c>
      <c r="K50" s="832" t="s">
        <v>2181</v>
      </c>
      <c r="L50" s="835">
        <v>73.989999999999995</v>
      </c>
      <c r="M50" s="835">
        <v>73.989999999999995</v>
      </c>
      <c r="N50" s="832">
        <v>1</v>
      </c>
      <c r="O50" s="836">
        <v>1</v>
      </c>
      <c r="P50" s="835">
        <v>73.989999999999995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7</v>
      </c>
      <c r="B51" s="832" t="s">
        <v>1991</v>
      </c>
      <c r="C51" s="832" t="s">
        <v>1995</v>
      </c>
      <c r="D51" s="833" t="s">
        <v>3259</v>
      </c>
      <c r="E51" s="834" t="s">
        <v>2015</v>
      </c>
      <c r="F51" s="832" t="s">
        <v>1992</v>
      </c>
      <c r="G51" s="832" t="s">
        <v>2182</v>
      </c>
      <c r="H51" s="832" t="s">
        <v>579</v>
      </c>
      <c r="I51" s="832" t="s">
        <v>2183</v>
      </c>
      <c r="J51" s="832" t="s">
        <v>2184</v>
      </c>
      <c r="K51" s="832" t="s">
        <v>2185</v>
      </c>
      <c r="L51" s="835">
        <v>36.909999999999997</v>
      </c>
      <c r="M51" s="835">
        <v>36.909999999999997</v>
      </c>
      <c r="N51" s="832">
        <v>1</v>
      </c>
      <c r="O51" s="836">
        <v>1</v>
      </c>
      <c r="P51" s="835">
        <v>36.909999999999997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7</v>
      </c>
      <c r="B52" s="832" t="s">
        <v>1991</v>
      </c>
      <c r="C52" s="832" t="s">
        <v>1995</v>
      </c>
      <c r="D52" s="833" t="s">
        <v>3259</v>
      </c>
      <c r="E52" s="834" t="s">
        <v>2015</v>
      </c>
      <c r="F52" s="832" t="s">
        <v>1992</v>
      </c>
      <c r="G52" s="832" t="s">
        <v>2186</v>
      </c>
      <c r="H52" s="832" t="s">
        <v>579</v>
      </c>
      <c r="I52" s="832" t="s">
        <v>2187</v>
      </c>
      <c r="J52" s="832" t="s">
        <v>2188</v>
      </c>
      <c r="K52" s="832" t="s">
        <v>1669</v>
      </c>
      <c r="L52" s="835">
        <v>38.56</v>
      </c>
      <c r="M52" s="835">
        <v>77.12</v>
      </c>
      <c r="N52" s="832">
        <v>2</v>
      </c>
      <c r="O52" s="836">
        <v>1</v>
      </c>
      <c r="P52" s="835">
        <v>77.12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7</v>
      </c>
      <c r="B53" s="832" t="s">
        <v>1991</v>
      </c>
      <c r="C53" s="832" t="s">
        <v>1995</v>
      </c>
      <c r="D53" s="833" t="s">
        <v>3259</v>
      </c>
      <c r="E53" s="834" t="s">
        <v>2015</v>
      </c>
      <c r="F53" s="832" t="s">
        <v>1992</v>
      </c>
      <c r="G53" s="832" t="s">
        <v>2109</v>
      </c>
      <c r="H53" s="832" t="s">
        <v>579</v>
      </c>
      <c r="I53" s="832" t="s">
        <v>2110</v>
      </c>
      <c r="J53" s="832" t="s">
        <v>2111</v>
      </c>
      <c r="K53" s="832" t="s">
        <v>2112</v>
      </c>
      <c r="L53" s="835">
        <v>0</v>
      </c>
      <c r="M53" s="835">
        <v>0</v>
      </c>
      <c r="N53" s="832">
        <v>1</v>
      </c>
      <c r="O53" s="836">
        <v>1</v>
      </c>
      <c r="P53" s="835">
        <v>0</v>
      </c>
      <c r="Q53" s="837"/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7</v>
      </c>
      <c r="B54" s="832" t="s">
        <v>1991</v>
      </c>
      <c r="C54" s="832" t="s">
        <v>1995</v>
      </c>
      <c r="D54" s="833" t="s">
        <v>3259</v>
      </c>
      <c r="E54" s="834" t="s">
        <v>2015</v>
      </c>
      <c r="F54" s="832" t="s">
        <v>1992</v>
      </c>
      <c r="G54" s="832" t="s">
        <v>2189</v>
      </c>
      <c r="H54" s="832" t="s">
        <v>670</v>
      </c>
      <c r="I54" s="832" t="s">
        <v>2190</v>
      </c>
      <c r="J54" s="832" t="s">
        <v>761</v>
      </c>
      <c r="K54" s="832" t="s">
        <v>2191</v>
      </c>
      <c r="L54" s="835">
        <v>24.22</v>
      </c>
      <c r="M54" s="835">
        <v>24.22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7</v>
      </c>
      <c r="B55" s="832" t="s">
        <v>1991</v>
      </c>
      <c r="C55" s="832" t="s">
        <v>1995</v>
      </c>
      <c r="D55" s="833" t="s">
        <v>3259</v>
      </c>
      <c r="E55" s="834" t="s">
        <v>2015</v>
      </c>
      <c r="F55" s="832" t="s">
        <v>1992</v>
      </c>
      <c r="G55" s="832" t="s">
        <v>2189</v>
      </c>
      <c r="H55" s="832" t="s">
        <v>670</v>
      </c>
      <c r="I55" s="832" t="s">
        <v>1830</v>
      </c>
      <c r="J55" s="832" t="s">
        <v>761</v>
      </c>
      <c r="K55" s="832" t="s">
        <v>1831</v>
      </c>
      <c r="L55" s="835">
        <v>48.42</v>
      </c>
      <c r="M55" s="835">
        <v>193.68</v>
      </c>
      <c r="N55" s="832">
        <v>4</v>
      </c>
      <c r="O55" s="836">
        <v>2</v>
      </c>
      <c r="P55" s="835">
        <v>145.26</v>
      </c>
      <c r="Q55" s="837">
        <v>0.74999999999999989</v>
      </c>
      <c r="R55" s="832">
        <v>3</v>
      </c>
      <c r="S55" s="837">
        <v>0.75</v>
      </c>
      <c r="T55" s="836">
        <v>1</v>
      </c>
      <c r="U55" s="838">
        <v>0.5</v>
      </c>
    </row>
    <row r="56" spans="1:21" ht="14.4" customHeight="1" x14ac:dyDescent="0.3">
      <c r="A56" s="831">
        <v>7</v>
      </c>
      <c r="B56" s="832" t="s">
        <v>1991</v>
      </c>
      <c r="C56" s="832" t="s">
        <v>1995</v>
      </c>
      <c r="D56" s="833" t="s">
        <v>3259</v>
      </c>
      <c r="E56" s="834" t="s">
        <v>2015</v>
      </c>
      <c r="F56" s="832" t="s">
        <v>1992</v>
      </c>
      <c r="G56" s="832" t="s">
        <v>2192</v>
      </c>
      <c r="H56" s="832" t="s">
        <v>579</v>
      </c>
      <c r="I56" s="832" t="s">
        <v>2193</v>
      </c>
      <c r="J56" s="832" t="s">
        <v>2194</v>
      </c>
      <c r="K56" s="832" t="s">
        <v>2195</v>
      </c>
      <c r="L56" s="835">
        <v>60.88</v>
      </c>
      <c r="M56" s="835">
        <v>60.88</v>
      </c>
      <c r="N56" s="832">
        <v>1</v>
      </c>
      <c r="O56" s="836">
        <v>1</v>
      </c>
      <c r="P56" s="835">
        <v>60.88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7</v>
      </c>
      <c r="B57" s="832" t="s">
        <v>1991</v>
      </c>
      <c r="C57" s="832" t="s">
        <v>1995</v>
      </c>
      <c r="D57" s="833" t="s">
        <v>3259</v>
      </c>
      <c r="E57" s="834" t="s">
        <v>2015</v>
      </c>
      <c r="F57" s="832" t="s">
        <v>1992</v>
      </c>
      <c r="G57" s="832" t="s">
        <v>2051</v>
      </c>
      <c r="H57" s="832" t="s">
        <v>579</v>
      </c>
      <c r="I57" s="832" t="s">
        <v>2196</v>
      </c>
      <c r="J57" s="832" t="s">
        <v>954</v>
      </c>
      <c r="K57" s="832" t="s">
        <v>2197</v>
      </c>
      <c r="L57" s="835">
        <v>32.25</v>
      </c>
      <c r="M57" s="835">
        <v>32.25</v>
      </c>
      <c r="N57" s="832">
        <v>1</v>
      </c>
      <c r="O57" s="836">
        <v>0.5</v>
      </c>
      <c r="P57" s="835">
        <v>32.25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7</v>
      </c>
      <c r="B58" s="832" t="s">
        <v>1991</v>
      </c>
      <c r="C58" s="832" t="s">
        <v>1995</v>
      </c>
      <c r="D58" s="833" t="s">
        <v>3259</v>
      </c>
      <c r="E58" s="834" t="s">
        <v>2015</v>
      </c>
      <c r="F58" s="832" t="s">
        <v>1992</v>
      </c>
      <c r="G58" s="832" t="s">
        <v>2051</v>
      </c>
      <c r="H58" s="832" t="s">
        <v>579</v>
      </c>
      <c r="I58" s="832" t="s">
        <v>2198</v>
      </c>
      <c r="J58" s="832" t="s">
        <v>954</v>
      </c>
      <c r="K58" s="832" t="s">
        <v>2199</v>
      </c>
      <c r="L58" s="835">
        <v>103.67</v>
      </c>
      <c r="M58" s="835">
        <v>207.34</v>
      </c>
      <c r="N58" s="832">
        <v>2</v>
      </c>
      <c r="O58" s="836">
        <v>1</v>
      </c>
      <c r="P58" s="835">
        <v>207.34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7</v>
      </c>
      <c r="B59" s="832" t="s">
        <v>1991</v>
      </c>
      <c r="C59" s="832" t="s">
        <v>1995</v>
      </c>
      <c r="D59" s="833" t="s">
        <v>3259</v>
      </c>
      <c r="E59" s="834" t="s">
        <v>2015</v>
      </c>
      <c r="F59" s="832" t="s">
        <v>1992</v>
      </c>
      <c r="G59" s="832" t="s">
        <v>2200</v>
      </c>
      <c r="H59" s="832" t="s">
        <v>670</v>
      </c>
      <c r="I59" s="832" t="s">
        <v>2201</v>
      </c>
      <c r="J59" s="832" t="s">
        <v>1644</v>
      </c>
      <c r="K59" s="832" t="s">
        <v>1647</v>
      </c>
      <c r="L59" s="835">
        <v>115.18</v>
      </c>
      <c r="M59" s="835">
        <v>230.36</v>
      </c>
      <c r="N59" s="832">
        <v>2</v>
      </c>
      <c r="O59" s="836">
        <v>1</v>
      </c>
      <c r="P59" s="835">
        <v>230.36</v>
      </c>
      <c r="Q59" s="837">
        <v>1</v>
      </c>
      <c r="R59" s="832">
        <v>2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7</v>
      </c>
      <c r="B60" s="832" t="s">
        <v>1991</v>
      </c>
      <c r="C60" s="832" t="s">
        <v>1995</v>
      </c>
      <c r="D60" s="833" t="s">
        <v>3259</v>
      </c>
      <c r="E60" s="834" t="s">
        <v>2015</v>
      </c>
      <c r="F60" s="832" t="s">
        <v>1992</v>
      </c>
      <c r="G60" s="832" t="s">
        <v>2200</v>
      </c>
      <c r="H60" s="832" t="s">
        <v>579</v>
      </c>
      <c r="I60" s="832" t="s">
        <v>2202</v>
      </c>
      <c r="J60" s="832" t="s">
        <v>1644</v>
      </c>
      <c r="K60" s="832" t="s">
        <v>2203</v>
      </c>
      <c r="L60" s="835">
        <v>103.67</v>
      </c>
      <c r="M60" s="835">
        <v>207.34</v>
      </c>
      <c r="N60" s="832">
        <v>2</v>
      </c>
      <c r="O60" s="836">
        <v>1</v>
      </c>
      <c r="P60" s="835">
        <v>207.34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7</v>
      </c>
      <c r="B61" s="832" t="s">
        <v>1991</v>
      </c>
      <c r="C61" s="832" t="s">
        <v>1995</v>
      </c>
      <c r="D61" s="833" t="s">
        <v>3259</v>
      </c>
      <c r="E61" s="834" t="s">
        <v>2015</v>
      </c>
      <c r="F61" s="832" t="s">
        <v>1992</v>
      </c>
      <c r="G61" s="832" t="s">
        <v>2204</v>
      </c>
      <c r="H61" s="832" t="s">
        <v>579</v>
      </c>
      <c r="I61" s="832" t="s">
        <v>2205</v>
      </c>
      <c r="J61" s="832" t="s">
        <v>718</v>
      </c>
      <c r="K61" s="832" t="s">
        <v>2206</v>
      </c>
      <c r="L61" s="835">
        <v>108.44</v>
      </c>
      <c r="M61" s="835">
        <v>108.44</v>
      </c>
      <c r="N61" s="832">
        <v>1</v>
      </c>
      <c r="O61" s="836">
        <v>0.5</v>
      </c>
      <c r="P61" s="835">
        <v>108.44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7</v>
      </c>
      <c r="B62" s="832" t="s">
        <v>1991</v>
      </c>
      <c r="C62" s="832" t="s">
        <v>1995</v>
      </c>
      <c r="D62" s="833" t="s">
        <v>3259</v>
      </c>
      <c r="E62" s="834" t="s">
        <v>2015</v>
      </c>
      <c r="F62" s="832" t="s">
        <v>1992</v>
      </c>
      <c r="G62" s="832" t="s">
        <v>2207</v>
      </c>
      <c r="H62" s="832" t="s">
        <v>579</v>
      </c>
      <c r="I62" s="832" t="s">
        <v>2208</v>
      </c>
      <c r="J62" s="832" t="s">
        <v>2209</v>
      </c>
      <c r="K62" s="832" t="s">
        <v>2210</v>
      </c>
      <c r="L62" s="835">
        <v>87.67</v>
      </c>
      <c r="M62" s="835">
        <v>526.02</v>
      </c>
      <c r="N62" s="832">
        <v>6</v>
      </c>
      <c r="O62" s="836">
        <v>1</v>
      </c>
      <c r="P62" s="835">
        <v>526.02</v>
      </c>
      <c r="Q62" s="837">
        <v>1</v>
      </c>
      <c r="R62" s="832">
        <v>6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7</v>
      </c>
      <c r="B63" s="832" t="s">
        <v>1991</v>
      </c>
      <c r="C63" s="832" t="s">
        <v>1995</v>
      </c>
      <c r="D63" s="833" t="s">
        <v>3259</v>
      </c>
      <c r="E63" s="834" t="s">
        <v>2015</v>
      </c>
      <c r="F63" s="832" t="s">
        <v>1992</v>
      </c>
      <c r="G63" s="832" t="s">
        <v>2119</v>
      </c>
      <c r="H63" s="832" t="s">
        <v>579</v>
      </c>
      <c r="I63" s="832" t="s">
        <v>2211</v>
      </c>
      <c r="J63" s="832" t="s">
        <v>2212</v>
      </c>
      <c r="K63" s="832" t="s">
        <v>1907</v>
      </c>
      <c r="L63" s="835">
        <v>143.35</v>
      </c>
      <c r="M63" s="835">
        <v>430.04999999999995</v>
      </c>
      <c r="N63" s="832">
        <v>3</v>
      </c>
      <c r="O63" s="836">
        <v>1</v>
      </c>
      <c r="P63" s="835">
        <v>430.04999999999995</v>
      </c>
      <c r="Q63" s="837">
        <v>1</v>
      </c>
      <c r="R63" s="832">
        <v>3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7</v>
      </c>
      <c r="B64" s="832" t="s">
        <v>1991</v>
      </c>
      <c r="C64" s="832" t="s">
        <v>1995</v>
      </c>
      <c r="D64" s="833" t="s">
        <v>3259</v>
      </c>
      <c r="E64" s="834" t="s">
        <v>2015</v>
      </c>
      <c r="F64" s="832" t="s">
        <v>1992</v>
      </c>
      <c r="G64" s="832" t="s">
        <v>2213</v>
      </c>
      <c r="H64" s="832" t="s">
        <v>579</v>
      </c>
      <c r="I64" s="832" t="s">
        <v>2214</v>
      </c>
      <c r="J64" s="832" t="s">
        <v>2215</v>
      </c>
      <c r="K64" s="832" t="s">
        <v>2216</v>
      </c>
      <c r="L64" s="835">
        <v>42.54</v>
      </c>
      <c r="M64" s="835">
        <v>85.08</v>
      </c>
      <c r="N64" s="832">
        <v>2</v>
      </c>
      <c r="O64" s="836">
        <v>1</v>
      </c>
      <c r="P64" s="835">
        <v>85.08</v>
      </c>
      <c r="Q64" s="837">
        <v>1</v>
      </c>
      <c r="R64" s="832">
        <v>2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7</v>
      </c>
      <c r="B65" s="832" t="s">
        <v>1991</v>
      </c>
      <c r="C65" s="832" t="s">
        <v>1995</v>
      </c>
      <c r="D65" s="833" t="s">
        <v>3259</v>
      </c>
      <c r="E65" s="834" t="s">
        <v>2015</v>
      </c>
      <c r="F65" s="832" t="s">
        <v>1992</v>
      </c>
      <c r="G65" s="832" t="s">
        <v>2217</v>
      </c>
      <c r="H65" s="832" t="s">
        <v>579</v>
      </c>
      <c r="I65" s="832" t="s">
        <v>2218</v>
      </c>
      <c r="J65" s="832" t="s">
        <v>2219</v>
      </c>
      <c r="K65" s="832" t="s">
        <v>2220</v>
      </c>
      <c r="L65" s="835">
        <v>60.39</v>
      </c>
      <c r="M65" s="835">
        <v>120.78</v>
      </c>
      <c r="N65" s="832">
        <v>2</v>
      </c>
      <c r="O65" s="836">
        <v>0.5</v>
      </c>
      <c r="P65" s="835">
        <v>120.78</v>
      </c>
      <c r="Q65" s="837">
        <v>1</v>
      </c>
      <c r="R65" s="832">
        <v>2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7</v>
      </c>
      <c r="B66" s="832" t="s">
        <v>1991</v>
      </c>
      <c r="C66" s="832" t="s">
        <v>1995</v>
      </c>
      <c r="D66" s="833" t="s">
        <v>3259</v>
      </c>
      <c r="E66" s="834" t="s">
        <v>2015</v>
      </c>
      <c r="F66" s="832" t="s">
        <v>1992</v>
      </c>
      <c r="G66" s="832" t="s">
        <v>2221</v>
      </c>
      <c r="H66" s="832" t="s">
        <v>579</v>
      </c>
      <c r="I66" s="832" t="s">
        <v>2222</v>
      </c>
      <c r="J66" s="832" t="s">
        <v>1420</v>
      </c>
      <c r="K66" s="832" t="s">
        <v>2223</v>
      </c>
      <c r="L66" s="835">
        <v>61.97</v>
      </c>
      <c r="M66" s="835">
        <v>61.97</v>
      </c>
      <c r="N66" s="832">
        <v>1</v>
      </c>
      <c r="O66" s="836">
        <v>1</v>
      </c>
      <c r="P66" s="835">
        <v>61.97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7</v>
      </c>
      <c r="B67" s="832" t="s">
        <v>1991</v>
      </c>
      <c r="C67" s="832" t="s">
        <v>1995</v>
      </c>
      <c r="D67" s="833" t="s">
        <v>3259</v>
      </c>
      <c r="E67" s="834" t="s">
        <v>2015</v>
      </c>
      <c r="F67" s="832" t="s">
        <v>1992</v>
      </c>
      <c r="G67" s="832" t="s">
        <v>2224</v>
      </c>
      <c r="H67" s="832" t="s">
        <v>579</v>
      </c>
      <c r="I67" s="832" t="s">
        <v>2225</v>
      </c>
      <c r="J67" s="832" t="s">
        <v>2226</v>
      </c>
      <c r="K67" s="832" t="s">
        <v>2227</v>
      </c>
      <c r="L67" s="835">
        <v>311.02</v>
      </c>
      <c r="M67" s="835">
        <v>622.04</v>
      </c>
      <c r="N67" s="832">
        <v>2</v>
      </c>
      <c r="O67" s="836">
        <v>1.5</v>
      </c>
      <c r="P67" s="835">
        <v>622.04</v>
      </c>
      <c r="Q67" s="837">
        <v>1</v>
      </c>
      <c r="R67" s="832">
        <v>2</v>
      </c>
      <c r="S67" s="837">
        <v>1</v>
      </c>
      <c r="T67" s="836">
        <v>1.5</v>
      </c>
      <c r="U67" s="838">
        <v>1</v>
      </c>
    </row>
    <row r="68" spans="1:21" ht="14.4" customHeight="1" x14ac:dyDescent="0.3">
      <c r="A68" s="831">
        <v>7</v>
      </c>
      <c r="B68" s="832" t="s">
        <v>1991</v>
      </c>
      <c r="C68" s="832" t="s">
        <v>1995</v>
      </c>
      <c r="D68" s="833" t="s">
        <v>3259</v>
      </c>
      <c r="E68" s="834" t="s">
        <v>2015</v>
      </c>
      <c r="F68" s="832" t="s">
        <v>1992</v>
      </c>
      <c r="G68" s="832" t="s">
        <v>2137</v>
      </c>
      <c r="H68" s="832" t="s">
        <v>670</v>
      </c>
      <c r="I68" s="832" t="s">
        <v>1903</v>
      </c>
      <c r="J68" s="832" t="s">
        <v>1269</v>
      </c>
      <c r="K68" s="832" t="s">
        <v>1904</v>
      </c>
      <c r="L68" s="835">
        <v>0</v>
      </c>
      <c r="M68" s="835">
        <v>0</v>
      </c>
      <c r="N68" s="832">
        <v>4</v>
      </c>
      <c r="O68" s="836">
        <v>2.5</v>
      </c>
      <c r="P68" s="835">
        <v>0</v>
      </c>
      <c r="Q68" s="837"/>
      <c r="R68" s="832">
        <v>4</v>
      </c>
      <c r="S68" s="837">
        <v>1</v>
      </c>
      <c r="T68" s="836">
        <v>2.5</v>
      </c>
      <c r="U68" s="838">
        <v>1</v>
      </c>
    </row>
    <row r="69" spans="1:21" ht="14.4" customHeight="1" x14ac:dyDescent="0.3">
      <c r="A69" s="831">
        <v>7</v>
      </c>
      <c r="B69" s="832" t="s">
        <v>1991</v>
      </c>
      <c r="C69" s="832" t="s">
        <v>1995</v>
      </c>
      <c r="D69" s="833" t="s">
        <v>3259</v>
      </c>
      <c r="E69" s="834" t="s">
        <v>2015</v>
      </c>
      <c r="F69" s="832" t="s">
        <v>1992</v>
      </c>
      <c r="G69" s="832" t="s">
        <v>2228</v>
      </c>
      <c r="H69" s="832" t="s">
        <v>670</v>
      </c>
      <c r="I69" s="832" t="s">
        <v>2229</v>
      </c>
      <c r="J69" s="832" t="s">
        <v>2230</v>
      </c>
      <c r="K69" s="832" t="s">
        <v>2231</v>
      </c>
      <c r="L69" s="835">
        <v>165.63</v>
      </c>
      <c r="M69" s="835">
        <v>165.63</v>
      </c>
      <c r="N69" s="832">
        <v>1</v>
      </c>
      <c r="O69" s="836">
        <v>0.5</v>
      </c>
      <c r="P69" s="835">
        <v>165.63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7</v>
      </c>
      <c r="B70" s="832" t="s">
        <v>1991</v>
      </c>
      <c r="C70" s="832" t="s">
        <v>1995</v>
      </c>
      <c r="D70" s="833" t="s">
        <v>3259</v>
      </c>
      <c r="E70" s="834" t="s">
        <v>2015</v>
      </c>
      <c r="F70" s="832" t="s">
        <v>1992</v>
      </c>
      <c r="G70" s="832" t="s">
        <v>2228</v>
      </c>
      <c r="H70" s="832" t="s">
        <v>670</v>
      </c>
      <c r="I70" s="832" t="s">
        <v>2232</v>
      </c>
      <c r="J70" s="832" t="s">
        <v>2230</v>
      </c>
      <c r="K70" s="832" t="s">
        <v>982</v>
      </c>
      <c r="L70" s="835">
        <v>414.07</v>
      </c>
      <c r="M70" s="835">
        <v>1656.28</v>
      </c>
      <c r="N70" s="832">
        <v>4</v>
      </c>
      <c r="O70" s="836">
        <v>2</v>
      </c>
      <c r="P70" s="835">
        <v>1656.28</v>
      </c>
      <c r="Q70" s="837">
        <v>1</v>
      </c>
      <c r="R70" s="832">
        <v>4</v>
      </c>
      <c r="S70" s="837">
        <v>1</v>
      </c>
      <c r="T70" s="836">
        <v>2</v>
      </c>
      <c r="U70" s="838">
        <v>1</v>
      </c>
    </row>
    <row r="71" spans="1:21" ht="14.4" customHeight="1" x14ac:dyDescent="0.3">
      <c r="A71" s="831">
        <v>7</v>
      </c>
      <c r="B71" s="832" t="s">
        <v>1991</v>
      </c>
      <c r="C71" s="832" t="s">
        <v>1995</v>
      </c>
      <c r="D71" s="833" t="s">
        <v>3259</v>
      </c>
      <c r="E71" s="834" t="s">
        <v>2015</v>
      </c>
      <c r="F71" s="832" t="s">
        <v>1992</v>
      </c>
      <c r="G71" s="832" t="s">
        <v>2056</v>
      </c>
      <c r="H71" s="832" t="s">
        <v>579</v>
      </c>
      <c r="I71" s="832" t="s">
        <v>2233</v>
      </c>
      <c r="J71" s="832" t="s">
        <v>2058</v>
      </c>
      <c r="K71" s="832" t="s">
        <v>2234</v>
      </c>
      <c r="L71" s="835">
        <v>299.83999999999997</v>
      </c>
      <c r="M71" s="835">
        <v>2098.8799999999997</v>
      </c>
      <c r="N71" s="832">
        <v>7</v>
      </c>
      <c r="O71" s="836">
        <v>3.5</v>
      </c>
      <c r="P71" s="835">
        <v>2098.8799999999997</v>
      </c>
      <c r="Q71" s="837">
        <v>1</v>
      </c>
      <c r="R71" s="832">
        <v>7</v>
      </c>
      <c r="S71" s="837">
        <v>1</v>
      </c>
      <c r="T71" s="836">
        <v>3.5</v>
      </c>
      <c r="U71" s="838">
        <v>1</v>
      </c>
    </row>
    <row r="72" spans="1:21" ht="14.4" customHeight="1" x14ac:dyDescent="0.3">
      <c r="A72" s="831">
        <v>7</v>
      </c>
      <c r="B72" s="832" t="s">
        <v>1991</v>
      </c>
      <c r="C72" s="832" t="s">
        <v>1995</v>
      </c>
      <c r="D72" s="833" t="s">
        <v>3259</v>
      </c>
      <c r="E72" s="834" t="s">
        <v>2015</v>
      </c>
      <c r="F72" s="832" t="s">
        <v>1992</v>
      </c>
      <c r="G72" s="832" t="s">
        <v>2138</v>
      </c>
      <c r="H72" s="832" t="s">
        <v>670</v>
      </c>
      <c r="I72" s="832" t="s">
        <v>2139</v>
      </c>
      <c r="J72" s="832" t="s">
        <v>1349</v>
      </c>
      <c r="K72" s="832" t="s">
        <v>2140</v>
      </c>
      <c r="L72" s="835">
        <v>154.36000000000001</v>
      </c>
      <c r="M72" s="835">
        <v>463.08000000000004</v>
      </c>
      <c r="N72" s="832">
        <v>3</v>
      </c>
      <c r="O72" s="836">
        <v>2</v>
      </c>
      <c r="P72" s="835">
        <v>463.08000000000004</v>
      </c>
      <c r="Q72" s="837">
        <v>1</v>
      </c>
      <c r="R72" s="832">
        <v>3</v>
      </c>
      <c r="S72" s="837">
        <v>1</v>
      </c>
      <c r="T72" s="836">
        <v>2</v>
      </c>
      <c r="U72" s="838">
        <v>1</v>
      </c>
    </row>
    <row r="73" spans="1:21" ht="14.4" customHeight="1" x14ac:dyDescent="0.3">
      <c r="A73" s="831">
        <v>7</v>
      </c>
      <c r="B73" s="832" t="s">
        <v>1991</v>
      </c>
      <c r="C73" s="832" t="s">
        <v>1995</v>
      </c>
      <c r="D73" s="833" t="s">
        <v>3259</v>
      </c>
      <c r="E73" s="834" t="s">
        <v>2015</v>
      </c>
      <c r="F73" s="832" t="s">
        <v>1992</v>
      </c>
      <c r="G73" s="832" t="s">
        <v>2138</v>
      </c>
      <c r="H73" s="832" t="s">
        <v>579</v>
      </c>
      <c r="I73" s="832" t="s">
        <v>2235</v>
      </c>
      <c r="J73" s="832" t="s">
        <v>1349</v>
      </c>
      <c r="K73" s="832" t="s">
        <v>2140</v>
      </c>
      <c r="L73" s="835">
        <v>154.36000000000001</v>
      </c>
      <c r="M73" s="835">
        <v>308.72000000000003</v>
      </c>
      <c r="N73" s="832">
        <v>2</v>
      </c>
      <c r="O73" s="836">
        <v>1</v>
      </c>
      <c r="P73" s="835">
        <v>308.72000000000003</v>
      </c>
      <c r="Q73" s="837">
        <v>1</v>
      </c>
      <c r="R73" s="832">
        <v>2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7</v>
      </c>
      <c r="B74" s="832" t="s">
        <v>1991</v>
      </c>
      <c r="C74" s="832" t="s">
        <v>1995</v>
      </c>
      <c r="D74" s="833" t="s">
        <v>3259</v>
      </c>
      <c r="E74" s="834" t="s">
        <v>2017</v>
      </c>
      <c r="F74" s="832" t="s">
        <v>1992</v>
      </c>
      <c r="G74" s="832" t="s">
        <v>2236</v>
      </c>
      <c r="H74" s="832" t="s">
        <v>579</v>
      </c>
      <c r="I74" s="832" t="s">
        <v>2237</v>
      </c>
      <c r="J74" s="832" t="s">
        <v>2238</v>
      </c>
      <c r="K74" s="832" t="s">
        <v>2239</v>
      </c>
      <c r="L74" s="835">
        <v>79.64</v>
      </c>
      <c r="M74" s="835">
        <v>159.28</v>
      </c>
      <c r="N74" s="832">
        <v>2</v>
      </c>
      <c r="O74" s="836">
        <v>1</v>
      </c>
      <c r="P74" s="835">
        <v>159.28</v>
      </c>
      <c r="Q74" s="837">
        <v>1</v>
      </c>
      <c r="R74" s="832">
        <v>2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7</v>
      </c>
      <c r="B75" s="832" t="s">
        <v>1991</v>
      </c>
      <c r="C75" s="832" t="s">
        <v>1995</v>
      </c>
      <c r="D75" s="833" t="s">
        <v>3259</v>
      </c>
      <c r="E75" s="834" t="s">
        <v>2017</v>
      </c>
      <c r="F75" s="832" t="s">
        <v>1992</v>
      </c>
      <c r="G75" s="832" t="s">
        <v>2240</v>
      </c>
      <c r="H75" s="832" t="s">
        <v>579</v>
      </c>
      <c r="I75" s="832" t="s">
        <v>2241</v>
      </c>
      <c r="J75" s="832" t="s">
        <v>2242</v>
      </c>
      <c r="K75" s="832" t="s">
        <v>2243</v>
      </c>
      <c r="L75" s="835">
        <v>0</v>
      </c>
      <c r="M75" s="835">
        <v>0</v>
      </c>
      <c r="N75" s="832">
        <v>2</v>
      </c>
      <c r="O75" s="836">
        <v>1</v>
      </c>
      <c r="P75" s="835">
        <v>0</v>
      </c>
      <c r="Q75" s="837"/>
      <c r="R75" s="832">
        <v>2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7</v>
      </c>
      <c r="B76" s="832" t="s">
        <v>1991</v>
      </c>
      <c r="C76" s="832" t="s">
        <v>1995</v>
      </c>
      <c r="D76" s="833" t="s">
        <v>3259</v>
      </c>
      <c r="E76" s="834" t="s">
        <v>2017</v>
      </c>
      <c r="F76" s="832" t="s">
        <v>1992</v>
      </c>
      <c r="G76" s="832" t="s">
        <v>2244</v>
      </c>
      <c r="H76" s="832" t="s">
        <v>579</v>
      </c>
      <c r="I76" s="832" t="s">
        <v>2245</v>
      </c>
      <c r="J76" s="832" t="s">
        <v>2246</v>
      </c>
      <c r="K76" s="832" t="s">
        <v>2247</v>
      </c>
      <c r="L76" s="835">
        <v>59.78</v>
      </c>
      <c r="M76" s="835">
        <v>298.89999999999998</v>
      </c>
      <c r="N76" s="832">
        <v>5</v>
      </c>
      <c r="O76" s="836">
        <v>2</v>
      </c>
      <c r="P76" s="835">
        <v>298.89999999999998</v>
      </c>
      <c r="Q76" s="837">
        <v>1</v>
      </c>
      <c r="R76" s="832">
        <v>5</v>
      </c>
      <c r="S76" s="837">
        <v>1</v>
      </c>
      <c r="T76" s="836">
        <v>2</v>
      </c>
      <c r="U76" s="838">
        <v>1</v>
      </c>
    </row>
    <row r="77" spans="1:21" ht="14.4" customHeight="1" x14ac:dyDescent="0.3">
      <c r="A77" s="831">
        <v>7</v>
      </c>
      <c r="B77" s="832" t="s">
        <v>1991</v>
      </c>
      <c r="C77" s="832" t="s">
        <v>1995</v>
      </c>
      <c r="D77" s="833" t="s">
        <v>3259</v>
      </c>
      <c r="E77" s="834" t="s">
        <v>2017</v>
      </c>
      <c r="F77" s="832" t="s">
        <v>1992</v>
      </c>
      <c r="G77" s="832" t="s">
        <v>2051</v>
      </c>
      <c r="H77" s="832" t="s">
        <v>579</v>
      </c>
      <c r="I77" s="832" t="s">
        <v>2248</v>
      </c>
      <c r="J77" s="832" t="s">
        <v>954</v>
      </c>
      <c r="K77" s="832" t="s">
        <v>2197</v>
      </c>
      <c r="L77" s="835">
        <v>32.25</v>
      </c>
      <c r="M77" s="835">
        <v>32.25</v>
      </c>
      <c r="N77" s="832">
        <v>1</v>
      </c>
      <c r="O77" s="836">
        <v>1</v>
      </c>
      <c r="P77" s="835">
        <v>32.25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7</v>
      </c>
      <c r="B78" s="832" t="s">
        <v>1991</v>
      </c>
      <c r="C78" s="832" t="s">
        <v>1995</v>
      </c>
      <c r="D78" s="833" t="s">
        <v>3259</v>
      </c>
      <c r="E78" s="834" t="s">
        <v>2017</v>
      </c>
      <c r="F78" s="832" t="s">
        <v>1992</v>
      </c>
      <c r="G78" s="832" t="s">
        <v>2249</v>
      </c>
      <c r="H78" s="832" t="s">
        <v>579</v>
      </c>
      <c r="I78" s="832" t="s">
        <v>2250</v>
      </c>
      <c r="J78" s="832" t="s">
        <v>2251</v>
      </c>
      <c r="K78" s="832" t="s">
        <v>2252</v>
      </c>
      <c r="L78" s="835">
        <v>79.069999999999993</v>
      </c>
      <c r="M78" s="835">
        <v>237.20999999999998</v>
      </c>
      <c r="N78" s="832">
        <v>3</v>
      </c>
      <c r="O78" s="836">
        <v>1</v>
      </c>
      <c r="P78" s="835">
        <v>237.20999999999998</v>
      </c>
      <c r="Q78" s="837">
        <v>1</v>
      </c>
      <c r="R78" s="832">
        <v>3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7</v>
      </c>
      <c r="B79" s="832" t="s">
        <v>1991</v>
      </c>
      <c r="C79" s="832" t="s">
        <v>1995</v>
      </c>
      <c r="D79" s="833" t="s">
        <v>3259</v>
      </c>
      <c r="E79" s="834" t="s">
        <v>2021</v>
      </c>
      <c r="F79" s="832" t="s">
        <v>1992</v>
      </c>
      <c r="G79" s="832" t="s">
        <v>2075</v>
      </c>
      <c r="H79" s="832" t="s">
        <v>670</v>
      </c>
      <c r="I79" s="832" t="s">
        <v>1699</v>
      </c>
      <c r="J79" s="832" t="s">
        <v>1700</v>
      </c>
      <c r="K79" s="832" t="s">
        <v>1701</v>
      </c>
      <c r="L79" s="835">
        <v>17.559999999999999</v>
      </c>
      <c r="M79" s="835">
        <v>17.559999999999999</v>
      </c>
      <c r="N79" s="832">
        <v>1</v>
      </c>
      <c r="O79" s="836">
        <v>0.5</v>
      </c>
      <c r="P79" s="835">
        <v>17.559999999999999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7</v>
      </c>
      <c r="B80" s="832" t="s">
        <v>1991</v>
      </c>
      <c r="C80" s="832" t="s">
        <v>1995</v>
      </c>
      <c r="D80" s="833" t="s">
        <v>3259</v>
      </c>
      <c r="E80" s="834" t="s">
        <v>2021</v>
      </c>
      <c r="F80" s="832" t="s">
        <v>1992</v>
      </c>
      <c r="G80" s="832" t="s">
        <v>2253</v>
      </c>
      <c r="H80" s="832" t="s">
        <v>579</v>
      </c>
      <c r="I80" s="832" t="s">
        <v>2254</v>
      </c>
      <c r="J80" s="832" t="s">
        <v>2255</v>
      </c>
      <c r="K80" s="832" t="s">
        <v>2256</v>
      </c>
      <c r="L80" s="835">
        <v>78.33</v>
      </c>
      <c r="M80" s="835">
        <v>156.66</v>
      </c>
      <c r="N80" s="832">
        <v>2</v>
      </c>
      <c r="O80" s="836">
        <v>1</v>
      </c>
      <c r="P80" s="835">
        <v>156.66</v>
      </c>
      <c r="Q80" s="837">
        <v>1</v>
      </c>
      <c r="R80" s="832">
        <v>2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7</v>
      </c>
      <c r="B81" s="832" t="s">
        <v>1991</v>
      </c>
      <c r="C81" s="832" t="s">
        <v>1995</v>
      </c>
      <c r="D81" s="833" t="s">
        <v>3259</v>
      </c>
      <c r="E81" s="834" t="s">
        <v>2021</v>
      </c>
      <c r="F81" s="832" t="s">
        <v>1992</v>
      </c>
      <c r="G81" s="832" t="s">
        <v>2087</v>
      </c>
      <c r="H81" s="832" t="s">
        <v>579</v>
      </c>
      <c r="I81" s="832" t="s">
        <v>2257</v>
      </c>
      <c r="J81" s="832" t="s">
        <v>843</v>
      </c>
      <c r="K81" s="832" t="s">
        <v>2258</v>
      </c>
      <c r="L81" s="835">
        <v>91.11</v>
      </c>
      <c r="M81" s="835">
        <v>182.22</v>
      </c>
      <c r="N81" s="832">
        <v>2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7</v>
      </c>
      <c r="B82" s="832" t="s">
        <v>1991</v>
      </c>
      <c r="C82" s="832" t="s">
        <v>1995</v>
      </c>
      <c r="D82" s="833" t="s">
        <v>3259</v>
      </c>
      <c r="E82" s="834" t="s">
        <v>2021</v>
      </c>
      <c r="F82" s="832" t="s">
        <v>1992</v>
      </c>
      <c r="G82" s="832" t="s">
        <v>2259</v>
      </c>
      <c r="H82" s="832" t="s">
        <v>579</v>
      </c>
      <c r="I82" s="832" t="s">
        <v>2260</v>
      </c>
      <c r="J82" s="832" t="s">
        <v>2261</v>
      </c>
      <c r="K82" s="832" t="s">
        <v>2262</v>
      </c>
      <c r="L82" s="835">
        <v>296.62</v>
      </c>
      <c r="M82" s="835">
        <v>296.62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7</v>
      </c>
      <c r="B83" s="832" t="s">
        <v>1991</v>
      </c>
      <c r="C83" s="832" t="s">
        <v>1995</v>
      </c>
      <c r="D83" s="833" t="s">
        <v>3259</v>
      </c>
      <c r="E83" s="834" t="s">
        <v>2021</v>
      </c>
      <c r="F83" s="832" t="s">
        <v>1992</v>
      </c>
      <c r="G83" s="832" t="s">
        <v>2051</v>
      </c>
      <c r="H83" s="832" t="s">
        <v>579</v>
      </c>
      <c r="I83" s="832" t="s">
        <v>2263</v>
      </c>
      <c r="J83" s="832" t="s">
        <v>954</v>
      </c>
      <c r="K83" s="832" t="s">
        <v>2199</v>
      </c>
      <c r="L83" s="835">
        <v>103.67</v>
      </c>
      <c r="M83" s="835">
        <v>2591.75</v>
      </c>
      <c r="N83" s="832">
        <v>25</v>
      </c>
      <c r="O83" s="836">
        <v>2.5</v>
      </c>
      <c r="P83" s="835">
        <v>311.01</v>
      </c>
      <c r="Q83" s="837">
        <v>0.12</v>
      </c>
      <c r="R83" s="832">
        <v>3</v>
      </c>
      <c r="S83" s="837">
        <v>0.12</v>
      </c>
      <c r="T83" s="836">
        <v>1.5</v>
      </c>
      <c r="U83" s="838">
        <v>0.6</v>
      </c>
    </row>
    <row r="84" spans="1:21" ht="14.4" customHeight="1" x14ac:dyDescent="0.3">
      <c r="A84" s="831">
        <v>7</v>
      </c>
      <c r="B84" s="832" t="s">
        <v>1991</v>
      </c>
      <c r="C84" s="832" t="s">
        <v>1995</v>
      </c>
      <c r="D84" s="833" t="s">
        <v>3259</v>
      </c>
      <c r="E84" s="834" t="s">
        <v>2021</v>
      </c>
      <c r="F84" s="832" t="s">
        <v>1992</v>
      </c>
      <c r="G84" s="832" t="s">
        <v>2264</v>
      </c>
      <c r="H84" s="832" t="s">
        <v>579</v>
      </c>
      <c r="I84" s="832" t="s">
        <v>2265</v>
      </c>
      <c r="J84" s="832" t="s">
        <v>2266</v>
      </c>
      <c r="K84" s="832" t="s">
        <v>2267</v>
      </c>
      <c r="L84" s="835">
        <v>34.07</v>
      </c>
      <c r="M84" s="835">
        <v>68.14</v>
      </c>
      <c r="N84" s="832">
        <v>2</v>
      </c>
      <c r="O84" s="836">
        <v>1</v>
      </c>
      <c r="P84" s="835">
        <v>68.14</v>
      </c>
      <c r="Q84" s="837">
        <v>1</v>
      </c>
      <c r="R84" s="832">
        <v>2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7</v>
      </c>
      <c r="B85" s="832" t="s">
        <v>1991</v>
      </c>
      <c r="C85" s="832" t="s">
        <v>1995</v>
      </c>
      <c r="D85" s="833" t="s">
        <v>3259</v>
      </c>
      <c r="E85" s="834" t="s">
        <v>2021</v>
      </c>
      <c r="F85" s="832" t="s">
        <v>1992</v>
      </c>
      <c r="G85" s="832" t="s">
        <v>2138</v>
      </c>
      <c r="H85" s="832" t="s">
        <v>579</v>
      </c>
      <c r="I85" s="832" t="s">
        <v>2268</v>
      </c>
      <c r="J85" s="832" t="s">
        <v>1349</v>
      </c>
      <c r="K85" s="832" t="s">
        <v>1752</v>
      </c>
      <c r="L85" s="835">
        <v>225.06</v>
      </c>
      <c r="M85" s="835">
        <v>225.06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7</v>
      </c>
      <c r="B86" s="832" t="s">
        <v>1991</v>
      </c>
      <c r="C86" s="832" t="s">
        <v>1995</v>
      </c>
      <c r="D86" s="833" t="s">
        <v>3259</v>
      </c>
      <c r="E86" s="834" t="s">
        <v>2028</v>
      </c>
      <c r="F86" s="832" t="s">
        <v>1992</v>
      </c>
      <c r="G86" s="832" t="s">
        <v>2269</v>
      </c>
      <c r="H86" s="832" t="s">
        <v>579</v>
      </c>
      <c r="I86" s="832" t="s">
        <v>2270</v>
      </c>
      <c r="J86" s="832" t="s">
        <v>1037</v>
      </c>
      <c r="K86" s="832" t="s">
        <v>2271</v>
      </c>
      <c r="L86" s="835">
        <v>0</v>
      </c>
      <c r="M86" s="835">
        <v>0</v>
      </c>
      <c r="N86" s="832">
        <v>1</v>
      </c>
      <c r="O86" s="836">
        <v>0.5</v>
      </c>
      <c r="P86" s="835">
        <v>0</v>
      </c>
      <c r="Q86" s="837"/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7</v>
      </c>
      <c r="B87" s="832" t="s">
        <v>1991</v>
      </c>
      <c r="C87" s="832" t="s">
        <v>1995</v>
      </c>
      <c r="D87" s="833" t="s">
        <v>3259</v>
      </c>
      <c r="E87" s="834" t="s">
        <v>2028</v>
      </c>
      <c r="F87" s="832" t="s">
        <v>1992</v>
      </c>
      <c r="G87" s="832" t="s">
        <v>2272</v>
      </c>
      <c r="H87" s="832" t="s">
        <v>579</v>
      </c>
      <c r="I87" s="832" t="s">
        <v>2273</v>
      </c>
      <c r="J87" s="832" t="s">
        <v>2274</v>
      </c>
      <c r="K87" s="832" t="s">
        <v>2275</v>
      </c>
      <c r="L87" s="835">
        <v>281.88</v>
      </c>
      <c r="M87" s="835">
        <v>5073.8400000000011</v>
      </c>
      <c r="N87" s="832">
        <v>18</v>
      </c>
      <c r="O87" s="836">
        <v>17.5</v>
      </c>
      <c r="P87" s="835">
        <v>5073.8400000000011</v>
      </c>
      <c r="Q87" s="837">
        <v>1</v>
      </c>
      <c r="R87" s="832">
        <v>18</v>
      </c>
      <c r="S87" s="837">
        <v>1</v>
      </c>
      <c r="T87" s="836">
        <v>17.5</v>
      </c>
      <c r="U87" s="838">
        <v>1</v>
      </c>
    </row>
    <row r="88" spans="1:21" ht="14.4" customHeight="1" x14ac:dyDescent="0.3">
      <c r="A88" s="831">
        <v>7</v>
      </c>
      <c r="B88" s="832" t="s">
        <v>1991</v>
      </c>
      <c r="C88" s="832" t="s">
        <v>1995</v>
      </c>
      <c r="D88" s="833" t="s">
        <v>3259</v>
      </c>
      <c r="E88" s="834" t="s">
        <v>2029</v>
      </c>
      <c r="F88" s="832" t="s">
        <v>1992</v>
      </c>
      <c r="G88" s="832" t="s">
        <v>2105</v>
      </c>
      <c r="H88" s="832" t="s">
        <v>670</v>
      </c>
      <c r="I88" s="832" t="s">
        <v>2276</v>
      </c>
      <c r="J88" s="832" t="s">
        <v>1931</v>
      </c>
      <c r="K88" s="832" t="s">
        <v>2277</v>
      </c>
      <c r="L88" s="835">
        <v>176.32</v>
      </c>
      <c r="M88" s="835">
        <v>176.32</v>
      </c>
      <c r="N88" s="832">
        <v>1</v>
      </c>
      <c r="O88" s="836">
        <v>1</v>
      </c>
      <c r="P88" s="835">
        <v>176.32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7</v>
      </c>
      <c r="B89" s="832" t="s">
        <v>1991</v>
      </c>
      <c r="C89" s="832" t="s">
        <v>1995</v>
      </c>
      <c r="D89" s="833" t="s">
        <v>3259</v>
      </c>
      <c r="E89" s="834" t="s">
        <v>2029</v>
      </c>
      <c r="F89" s="832" t="s">
        <v>1992</v>
      </c>
      <c r="G89" s="832" t="s">
        <v>2056</v>
      </c>
      <c r="H89" s="832" t="s">
        <v>579</v>
      </c>
      <c r="I89" s="832" t="s">
        <v>2233</v>
      </c>
      <c r="J89" s="832" t="s">
        <v>2058</v>
      </c>
      <c r="K89" s="832" t="s">
        <v>2234</v>
      </c>
      <c r="L89" s="835">
        <v>299.83999999999997</v>
      </c>
      <c r="M89" s="835">
        <v>299.83999999999997</v>
      </c>
      <c r="N89" s="832">
        <v>1</v>
      </c>
      <c r="O89" s="836">
        <v>1</v>
      </c>
      <c r="P89" s="835">
        <v>299.83999999999997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7</v>
      </c>
      <c r="B90" s="832" t="s">
        <v>1991</v>
      </c>
      <c r="C90" s="832" t="s">
        <v>1995</v>
      </c>
      <c r="D90" s="833" t="s">
        <v>3259</v>
      </c>
      <c r="E90" s="834" t="s">
        <v>2030</v>
      </c>
      <c r="F90" s="832" t="s">
        <v>1992</v>
      </c>
      <c r="G90" s="832" t="s">
        <v>2278</v>
      </c>
      <c r="H90" s="832" t="s">
        <v>579</v>
      </c>
      <c r="I90" s="832" t="s">
        <v>2279</v>
      </c>
      <c r="J90" s="832" t="s">
        <v>2280</v>
      </c>
      <c r="K90" s="832" t="s">
        <v>2281</v>
      </c>
      <c r="L90" s="835">
        <v>35.11</v>
      </c>
      <c r="M90" s="835">
        <v>105.33</v>
      </c>
      <c r="N90" s="832">
        <v>3</v>
      </c>
      <c r="O90" s="836">
        <v>1</v>
      </c>
      <c r="P90" s="835">
        <v>105.33</v>
      </c>
      <c r="Q90" s="837">
        <v>1</v>
      </c>
      <c r="R90" s="832">
        <v>3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7</v>
      </c>
      <c r="B91" s="832" t="s">
        <v>1991</v>
      </c>
      <c r="C91" s="832" t="s">
        <v>1995</v>
      </c>
      <c r="D91" s="833" t="s">
        <v>3259</v>
      </c>
      <c r="E91" s="834" t="s">
        <v>2030</v>
      </c>
      <c r="F91" s="832" t="s">
        <v>1992</v>
      </c>
      <c r="G91" s="832" t="s">
        <v>2282</v>
      </c>
      <c r="H91" s="832" t="s">
        <v>670</v>
      </c>
      <c r="I91" s="832" t="s">
        <v>2283</v>
      </c>
      <c r="J91" s="832" t="s">
        <v>2284</v>
      </c>
      <c r="K91" s="832" t="s">
        <v>2285</v>
      </c>
      <c r="L91" s="835">
        <v>430.05</v>
      </c>
      <c r="M91" s="835">
        <v>860.1</v>
      </c>
      <c r="N91" s="832">
        <v>2</v>
      </c>
      <c r="O91" s="836">
        <v>1</v>
      </c>
      <c r="P91" s="835">
        <v>860.1</v>
      </c>
      <c r="Q91" s="837">
        <v>1</v>
      </c>
      <c r="R91" s="832">
        <v>2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7</v>
      </c>
      <c r="B92" s="832" t="s">
        <v>1991</v>
      </c>
      <c r="C92" s="832" t="s">
        <v>1995</v>
      </c>
      <c r="D92" s="833" t="s">
        <v>3259</v>
      </c>
      <c r="E92" s="834" t="s">
        <v>2030</v>
      </c>
      <c r="F92" s="832" t="s">
        <v>1992</v>
      </c>
      <c r="G92" s="832" t="s">
        <v>2282</v>
      </c>
      <c r="H92" s="832" t="s">
        <v>670</v>
      </c>
      <c r="I92" s="832" t="s">
        <v>2286</v>
      </c>
      <c r="J92" s="832" t="s">
        <v>2284</v>
      </c>
      <c r="K92" s="832" t="s">
        <v>2287</v>
      </c>
      <c r="L92" s="835">
        <v>46.6</v>
      </c>
      <c r="M92" s="835">
        <v>139.80000000000001</v>
      </c>
      <c r="N92" s="832">
        <v>3</v>
      </c>
      <c r="O92" s="836">
        <v>1.5</v>
      </c>
      <c r="P92" s="835">
        <v>139.80000000000001</v>
      </c>
      <c r="Q92" s="837">
        <v>1</v>
      </c>
      <c r="R92" s="832">
        <v>3</v>
      </c>
      <c r="S92" s="837">
        <v>1</v>
      </c>
      <c r="T92" s="836">
        <v>1.5</v>
      </c>
      <c r="U92" s="838">
        <v>1</v>
      </c>
    </row>
    <row r="93" spans="1:21" ht="14.4" customHeight="1" x14ac:dyDescent="0.3">
      <c r="A93" s="831">
        <v>7</v>
      </c>
      <c r="B93" s="832" t="s">
        <v>1991</v>
      </c>
      <c r="C93" s="832" t="s">
        <v>1995</v>
      </c>
      <c r="D93" s="833" t="s">
        <v>3259</v>
      </c>
      <c r="E93" s="834" t="s">
        <v>2030</v>
      </c>
      <c r="F93" s="832" t="s">
        <v>1992</v>
      </c>
      <c r="G93" s="832" t="s">
        <v>2141</v>
      </c>
      <c r="H93" s="832" t="s">
        <v>670</v>
      </c>
      <c r="I93" s="832" t="s">
        <v>1768</v>
      </c>
      <c r="J93" s="832" t="s">
        <v>1769</v>
      </c>
      <c r="K93" s="832" t="s">
        <v>1770</v>
      </c>
      <c r="L93" s="835">
        <v>70.540000000000006</v>
      </c>
      <c r="M93" s="835">
        <v>141.08000000000001</v>
      </c>
      <c r="N93" s="832">
        <v>2</v>
      </c>
      <c r="O93" s="836">
        <v>0.5</v>
      </c>
      <c r="P93" s="835">
        <v>141.08000000000001</v>
      </c>
      <c r="Q93" s="837">
        <v>1</v>
      </c>
      <c r="R93" s="832">
        <v>2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7</v>
      </c>
      <c r="B94" s="832" t="s">
        <v>1991</v>
      </c>
      <c r="C94" s="832" t="s">
        <v>1995</v>
      </c>
      <c r="D94" s="833" t="s">
        <v>3259</v>
      </c>
      <c r="E94" s="834" t="s">
        <v>2030</v>
      </c>
      <c r="F94" s="832" t="s">
        <v>1992</v>
      </c>
      <c r="G94" s="832" t="s">
        <v>2141</v>
      </c>
      <c r="H94" s="832" t="s">
        <v>670</v>
      </c>
      <c r="I94" s="832" t="s">
        <v>2142</v>
      </c>
      <c r="J94" s="832" t="s">
        <v>1769</v>
      </c>
      <c r="K94" s="832" t="s">
        <v>2143</v>
      </c>
      <c r="L94" s="835">
        <v>141.09</v>
      </c>
      <c r="M94" s="835">
        <v>282.18</v>
      </c>
      <c r="N94" s="832">
        <v>2</v>
      </c>
      <c r="O94" s="836">
        <v>1</v>
      </c>
      <c r="P94" s="835">
        <v>282.18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7</v>
      </c>
      <c r="B95" s="832" t="s">
        <v>1991</v>
      </c>
      <c r="C95" s="832" t="s">
        <v>1995</v>
      </c>
      <c r="D95" s="833" t="s">
        <v>3259</v>
      </c>
      <c r="E95" s="834" t="s">
        <v>2030</v>
      </c>
      <c r="F95" s="832" t="s">
        <v>1992</v>
      </c>
      <c r="G95" s="832" t="s">
        <v>2141</v>
      </c>
      <c r="H95" s="832" t="s">
        <v>579</v>
      </c>
      <c r="I95" s="832" t="s">
        <v>2288</v>
      </c>
      <c r="J95" s="832" t="s">
        <v>2289</v>
      </c>
      <c r="K95" s="832" t="s">
        <v>1770</v>
      </c>
      <c r="L95" s="835">
        <v>70.540000000000006</v>
      </c>
      <c r="M95" s="835">
        <v>70.540000000000006</v>
      </c>
      <c r="N95" s="832">
        <v>1</v>
      </c>
      <c r="O95" s="836">
        <v>0.5</v>
      </c>
      <c r="P95" s="835">
        <v>70.540000000000006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7</v>
      </c>
      <c r="B96" s="832" t="s">
        <v>1991</v>
      </c>
      <c r="C96" s="832" t="s">
        <v>1995</v>
      </c>
      <c r="D96" s="833" t="s">
        <v>3259</v>
      </c>
      <c r="E96" s="834" t="s">
        <v>2030</v>
      </c>
      <c r="F96" s="832" t="s">
        <v>1992</v>
      </c>
      <c r="G96" s="832" t="s">
        <v>2290</v>
      </c>
      <c r="H96" s="832" t="s">
        <v>579</v>
      </c>
      <c r="I96" s="832" t="s">
        <v>2291</v>
      </c>
      <c r="J96" s="832" t="s">
        <v>1065</v>
      </c>
      <c r="K96" s="832" t="s">
        <v>2292</v>
      </c>
      <c r="L96" s="835">
        <v>50.64</v>
      </c>
      <c r="M96" s="835">
        <v>50.64</v>
      </c>
      <c r="N96" s="832">
        <v>1</v>
      </c>
      <c r="O96" s="836">
        <v>0.5</v>
      </c>
      <c r="P96" s="835">
        <v>50.64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7</v>
      </c>
      <c r="B97" s="832" t="s">
        <v>1991</v>
      </c>
      <c r="C97" s="832" t="s">
        <v>1995</v>
      </c>
      <c r="D97" s="833" t="s">
        <v>3259</v>
      </c>
      <c r="E97" s="834" t="s">
        <v>2030</v>
      </c>
      <c r="F97" s="832" t="s">
        <v>1992</v>
      </c>
      <c r="G97" s="832" t="s">
        <v>2293</v>
      </c>
      <c r="H97" s="832" t="s">
        <v>579</v>
      </c>
      <c r="I97" s="832" t="s">
        <v>2294</v>
      </c>
      <c r="J97" s="832" t="s">
        <v>1237</v>
      </c>
      <c r="K97" s="832" t="s">
        <v>1689</v>
      </c>
      <c r="L97" s="835">
        <v>27.5</v>
      </c>
      <c r="M97" s="835">
        <v>55</v>
      </c>
      <c r="N97" s="832">
        <v>2</v>
      </c>
      <c r="O97" s="836">
        <v>1</v>
      </c>
      <c r="P97" s="835">
        <v>55</v>
      </c>
      <c r="Q97" s="837">
        <v>1</v>
      </c>
      <c r="R97" s="832">
        <v>2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7</v>
      </c>
      <c r="B98" s="832" t="s">
        <v>1991</v>
      </c>
      <c r="C98" s="832" t="s">
        <v>1995</v>
      </c>
      <c r="D98" s="833" t="s">
        <v>3259</v>
      </c>
      <c r="E98" s="834" t="s">
        <v>2030</v>
      </c>
      <c r="F98" s="832" t="s">
        <v>1992</v>
      </c>
      <c r="G98" s="832" t="s">
        <v>2189</v>
      </c>
      <c r="H98" s="832" t="s">
        <v>579</v>
      </c>
      <c r="I98" s="832" t="s">
        <v>2295</v>
      </c>
      <c r="J98" s="832" t="s">
        <v>761</v>
      </c>
      <c r="K98" s="832" t="s">
        <v>2296</v>
      </c>
      <c r="L98" s="835">
        <v>24.22</v>
      </c>
      <c r="M98" s="835">
        <v>24.22</v>
      </c>
      <c r="N98" s="832">
        <v>1</v>
      </c>
      <c r="O98" s="836">
        <v>0.5</v>
      </c>
      <c r="P98" s="835">
        <v>24.22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7</v>
      </c>
      <c r="B99" s="832" t="s">
        <v>1991</v>
      </c>
      <c r="C99" s="832" t="s">
        <v>1995</v>
      </c>
      <c r="D99" s="833" t="s">
        <v>3259</v>
      </c>
      <c r="E99" s="834" t="s">
        <v>2030</v>
      </c>
      <c r="F99" s="832" t="s">
        <v>1992</v>
      </c>
      <c r="G99" s="832" t="s">
        <v>2051</v>
      </c>
      <c r="H99" s="832" t="s">
        <v>579</v>
      </c>
      <c r="I99" s="832" t="s">
        <v>2263</v>
      </c>
      <c r="J99" s="832" t="s">
        <v>954</v>
      </c>
      <c r="K99" s="832" t="s">
        <v>2199</v>
      </c>
      <c r="L99" s="835">
        <v>103.67</v>
      </c>
      <c r="M99" s="835">
        <v>207.34</v>
      </c>
      <c r="N99" s="832">
        <v>2</v>
      </c>
      <c r="O99" s="836">
        <v>1</v>
      </c>
      <c r="P99" s="835">
        <v>207.34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7</v>
      </c>
      <c r="B100" s="832" t="s">
        <v>1991</v>
      </c>
      <c r="C100" s="832" t="s">
        <v>1995</v>
      </c>
      <c r="D100" s="833" t="s">
        <v>3259</v>
      </c>
      <c r="E100" s="834" t="s">
        <v>2030</v>
      </c>
      <c r="F100" s="832" t="s">
        <v>1992</v>
      </c>
      <c r="G100" s="832" t="s">
        <v>2297</v>
      </c>
      <c r="H100" s="832" t="s">
        <v>579</v>
      </c>
      <c r="I100" s="832" t="s">
        <v>2298</v>
      </c>
      <c r="J100" s="832" t="s">
        <v>2299</v>
      </c>
      <c r="K100" s="832" t="s">
        <v>2300</v>
      </c>
      <c r="L100" s="835">
        <v>286.18</v>
      </c>
      <c r="M100" s="835">
        <v>286.18</v>
      </c>
      <c r="N100" s="832">
        <v>1</v>
      </c>
      <c r="O100" s="836">
        <v>0.5</v>
      </c>
      <c r="P100" s="835">
        <v>286.18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7</v>
      </c>
      <c r="B101" s="832" t="s">
        <v>1991</v>
      </c>
      <c r="C101" s="832" t="s">
        <v>1995</v>
      </c>
      <c r="D101" s="833" t="s">
        <v>3259</v>
      </c>
      <c r="E101" s="834" t="s">
        <v>2030</v>
      </c>
      <c r="F101" s="832" t="s">
        <v>1992</v>
      </c>
      <c r="G101" s="832" t="s">
        <v>2301</v>
      </c>
      <c r="H101" s="832" t="s">
        <v>670</v>
      </c>
      <c r="I101" s="832" t="s">
        <v>2302</v>
      </c>
      <c r="J101" s="832" t="s">
        <v>2303</v>
      </c>
      <c r="K101" s="832" t="s">
        <v>2304</v>
      </c>
      <c r="L101" s="835">
        <v>1887.9</v>
      </c>
      <c r="M101" s="835">
        <v>1887.9</v>
      </c>
      <c r="N101" s="832">
        <v>1</v>
      </c>
      <c r="O101" s="836">
        <v>1</v>
      </c>
      <c r="P101" s="835">
        <v>1887.9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7</v>
      </c>
      <c r="B102" s="832" t="s">
        <v>1991</v>
      </c>
      <c r="C102" s="832" t="s">
        <v>1995</v>
      </c>
      <c r="D102" s="833" t="s">
        <v>3259</v>
      </c>
      <c r="E102" s="834" t="s">
        <v>2030</v>
      </c>
      <c r="F102" s="832" t="s">
        <v>1992</v>
      </c>
      <c r="G102" s="832" t="s">
        <v>2138</v>
      </c>
      <c r="H102" s="832" t="s">
        <v>670</v>
      </c>
      <c r="I102" s="832" t="s">
        <v>2139</v>
      </c>
      <c r="J102" s="832" t="s">
        <v>1349</v>
      </c>
      <c r="K102" s="832" t="s">
        <v>2140</v>
      </c>
      <c r="L102" s="835">
        <v>154.36000000000001</v>
      </c>
      <c r="M102" s="835">
        <v>154.36000000000001</v>
      </c>
      <c r="N102" s="832">
        <v>1</v>
      </c>
      <c r="O102" s="836">
        <v>1</v>
      </c>
      <c r="P102" s="835">
        <v>154.36000000000001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7</v>
      </c>
      <c r="B103" s="832" t="s">
        <v>1991</v>
      </c>
      <c r="C103" s="832" t="s">
        <v>1995</v>
      </c>
      <c r="D103" s="833" t="s">
        <v>3259</v>
      </c>
      <c r="E103" s="834" t="s">
        <v>2032</v>
      </c>
      <c r="F103" s="832" t="s">
        <v>1992</v>
      </c>
      <c r="G103" s="832" t="s">
        <v>2305</v>
      </c>
      <c r="H103" s="832" t="s">
        <v>579</v>
      </c>
      <c r="I103" s="832" t="s">
        <v>2306</v>
      </c>
      <c r="J103" s="832" t="s">
        <v>2307</v>
      </c>
      <c r="K103" s="832" t="s">
        <v>1895</v>
      </c>
      <c r="L103" s="835">
        <v>9.4</v>
      </c>
      <c r="M103" s="835">
        <v>18.8</v>
      </c>
      <c r="N103" s="832">
        <v>2</v>
      </c>
      <c r="O103" s="836">
        <v>1</v>
      </c>
      <c r="P103" s="835">
        <v>18.8</v>
      </c>
      <c r="Q103" s="837">
        <v>1</v>
      </c>
      <c r="R103" s="832">
        <v>2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7</v>
      </c>
      <c r="B104" s="832" t="s">
        <v>1991</v>
      </c>
      <c r="C104" s="832" t="s">
        <v>1995</v>
      </c>
      <c r="D104" s="833" t="s">
        <v>3259</v>
      </c>
      <c r="E104" s="834" t="s">
        <v>2032</v>
      </c>
      <c r="F104" s="832" t="s">
        <v>1992</v>
      </c>
      <c r="G104" s="832" t="s">
        <v>2141</v>
      </c>
      <c r="H104" s="832" t="s">
        <v>670</v>
      </c>
      <c r="I104" s="832" t="s">
        <v>1771</v>
      </c>
      <c r="J104" s="832" t="s">
        <v>1769</v>
      </c>
      <c r="K104" s="832" t="s">
        <v>1772</v>
      </c>
      <c r="L104" s="835">
        <v>119.7</v>
      </c>
      <c r="M104" s="835">
        <v>239.4</v>
      </c>
      <c r="N104" s="832">
        <v>2</v>
      </c>
      <c r="O104" s="836">
        <v>0.5</v>
      </c>
      <c r="P104" s="835">
        <v>239.4</v>
      </c>
      <c r="Q104" s="837">
        <v>1</v>
      </c>
      <c r="R104" s="832">
        <v>2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7</v>
      </c>
      <c r="B105" s="832" t="s">
        <v>1991</v>
      </c>
      <c r="C105" s="832" t="s">
        <v>1995</v>
      </c>
      <c r="D105" s="833" t="s">
        <v>3259</v>
      </c>
      <c r="E105" s="834" t="s">
        <v>2032</v>
      </c>
      <c r="F105" s="832" t="s">
        <v>1992</v>
      </c>
      <c r="G105" s="832" t="s">
        <v>2308</v>
      </c>
      <c r="H105" s="832" t="s">
        <v>670</v>
      </c>
      <c r="I105" s="832" t="s">
        <v>2309</v>
      </c>
      <c r="J105" s="832" t="s">
        <v>1910</v>
      </c>
      <c r="K105" s="832" t="s">
        <v>2146</v>
      </c>
      <c r="L105" s="835">
        <v>246.39</v>
      </c>
      <c r="M105" s="835">
        <v>739.17</v>
      </c>
      <c r="N105" s="832">
        <v>3</v>
      </c>
      <c r="O105" s="836">
        <v>0.5</v>
      </c>
      <c r="P105" s="835">
        <v>739.17</v>
      </c>
      <c r="Q105" s="837">
        <v>1</v>
      </c>
      <c r="R105" s="832">
        <v>3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7</v>
      </c>
      <c r="B106" s="832" t="s">
        <v>1991</v>
      </c>
      <c r="C106" s="832" t="s">
        <v>1995</v>
      </c>
      <c r="D106" s="833" t="s">
        <v>3259</v>
      </c>
      <c r="E106" s="834" t="s">
        <v>2032</v>
      </c>
      <c r="F106" s="832" t="s">
        <v>1992</v>
      </c>
      <c r="G106" s="832" t="s">
        <v>2090</v>
      </c>
      <c r="H106" s="832" t="s">
        <v>579</v>
      </c>
      <c r="I106" s="832" t="s">
        <v>2091</v>
      </c>
      <c r="J106" s="832" t="s">
        <v>1050</v>
      </c>
      <c r="K106" s="832" t="s">
        <v>2092</v>
      </c>
      <c r="L106" s="835">
        <v>107.27</v>
      </c>
      <c r="M106" s="835">
        <v>643.62</v>
      </c>
      <c r="N106" s="832">
        <v>6</v>
      </c>
      <c r="O106" s="836">
        <v>1.5</v>
      </c>
      <c r="P106" s="835">
        <v>643.62</v>
      </c>
      <c r="Q106" s="837">
        <v>1</v>
      </c>
      <c r="R106" s="832">
        <v>6</v>
      </c>
      <c r="S106" s="837">
        <v>1</v>
      </c>
      <c r="T106" s="836">
        <v>1.5</v>
      </c>
      <c r="U106" s="838">
        <v>1</v>
      </c>
    </row>
    <row r="107" spans="1:21" ht="14.4" customHeight="1" x14ac:dyDescent="0.3">
      <c r="A107" s="831">
        <v>7</v>
      </c>
      <c r="B107" s="832" t="s">
        <v>1991</v>
      </c>
      <c r="C107" s="832" t="s">
        <v>1995</v>
      </c>
      <c r="D107" s="833" t="s">
        <v>3259</v>
      </c>
      <c r="E107" s="834" t="s">
        <v>2032</v>
      </c>
      <c r="F107" s="832" t="s">
        <v>1992</v>
      </c>
      <c r="G107" s="832" t="s">
        <v>2310</v>
      </c>
      <c r="H107" s="832" t="s">
        <v>579</v>
      </c>
      <c r="I107" s="832" t="s">
        <v>2311</v>
      </c>
      <c r="J107" s="832" t="s">
        <v>1112</v>
      </c>
      <c r="K107" s="832" t="s">
        <v>2312</v>
      </c>
      <c r="L107" s="835">
        <v>0</v>
      </c>
      <c r="M107" s="835">
        <v>0</v>
      </c>
      <c r="N107" s="832">
        <v>1</v>
      </c>
      <c r="O107" s="836">
        <v>1</v>
      </c>
      <c r="P107" s="835">
        <v>0</v>
      </c>
      <c r="Q107" s="837"/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7</v>
      </c>
      <c r="B108" s="832" t="s">
        <v>1991</v>
      </c>
      <c r="C108" s="832" t="s">
        <v>1995</v>
      </c>
      <c r="D108" s="833" t="s">
        <v>3259</v>
      </c>
      <c r="E108" s="834" t="s">
        <v>2032</v>
      </c>
      <c r="F108" s="832" t="s">
        <v>1992</v>
      </c>
      <c r="G108" s="832" t="s">
        <v>2313</v>
      </c>
      <c r="H108" s="832" t="s">
        <v>579</v>
      </c>
      <c r="I108" s="832" t="s">
        <v>2314</v>
      </c>
      <c r="J108" s="832" t="s">
        <v>1432</v>
      </c>
      <c r="K108" s="832" t="s">
        <v>2315</v>
      </c>
      <c r="L108" s="835">
        <v>0</v>
      </c>
      <c r="M108" s="835">
        <v>0</v>
      </c>
      <c r="N108" s="832">
        <v>1</v>
      </c>
      <c r="O108" s="836">
        <v>1</v>
      </c>
      <c r="P108" s="835">
        <v>0</v>
      </c>
      <c r="Q108" s="837"/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7</v>
      </c>
      <c r="B109" s="832" t="s">
        <v>1991</v>
      </c>
      <c r="C109" s="832" t="s">
        <v>1995</v>
      </c>
      <c r="D109" s="833" t="s">
        <v>3259</v>
      </c>
      <c r="E109" s="834" t="s">
        <v>2032</v>
      </c>
      <c r="F109" s="832" t="s">
        <v>1992</v>
      </c>
      <c r="G109" s="832" t="s">
        <v>2316</v>
      </c>
      <c r="H109" s="832" t="s">
        <v>579</v>
      </c>
      <c r="I109" s="832" t="s">
        <v>2317</v>
      </c>
      <c r="J109" s="832" t="s">
        <v>2318</v>
      </c>
      <c r="K109" s="832" t="s">
        <v>2319</v>
      </c>
      <c r="L109" s="835">
        <v>463.19</v>
      </c>
      <c r="M109" s="835">
        <v>926.38</v>
      </c>
      <c r="N109" s="832">
        <v>2</v>
      </c>
      <c r="O109" s="836">
        <v>1</v>
      </c>
      <c r="P109" s="835">
        <v>926.38</v>
      </c>
      <c r="Q109" s="837">
        <v>1</v>
      </c>
      <c r="R109" s="832">
        <v>2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7</v>
      </c>
      <c r="B110" s="832" t="s">
        <v>1991</v>
      </c>
      <c r="C110" s="832" t="s">
        <v>1995</v>
      </c>
      <c r="D110" s="833" t="s">
        <v>3259</v>
      </c>
      <c r="E110" s="834" t="s">
        <v>2032</v>
      </c>
      <c r="F110" s="832" t="s">
        <v>1992</v>
      </c>
      <c r="G110" s="832" t="s">
        <v>2320</v>
      </c>
      <c r="H110" s="832" t="s">
        <v>579</v>
      </c>
      <c r="I110" s="832" t="s">
        <v>2321</v>
      </c>
      <c r="J110" s="832" t="s">
        <v>2322</v>
      </c>
      <c r="K110" s="832" t="s">
        <v>2323</v>
      </c>
      <c r="L110" s="835">
        <v>0</v>
      </c>
      <c r="M110" s="835">
        <v>0</v>
      </c>
      <c r="N110" s="832">
        <v>1</v>
      </c>
      <c r="O110" s="836">
        <v>0.5</v>
      </c>
      <c r="P110" s="835">
        <v>0</v>
      </c>
      <c r="Q110" s="837"/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7</v>
      </c>
      <c r="B111" s="832" t="s">
        <v>1991</v>
      </c>
      <c r="C111" s="832" t="s">
        <v>1995</v>
      </c>
      <c r="D111" s="833" t="s">
        <v>3259</v>
      </c>
      <c r="E111" s="834" t="s">
        <v>2032</v>
      </c>
      <c r="F111" s="832" t="s">
        <v>1992</v>
      </c>
      <c r="G111" s="832" t="s">
        <v>2213</v>
      </c>
      <c r="H111" s="832" t="s">
        <v>579</v>
      </c>
      <c r="I111" s="832" t="s">
        <v>2214</v>
      </c>
      <c r="J111" s="832" t="s">
        <v>2215</v>
      </c>
      <c r="K111" s="832" t="s">
        <v>2216</v>
      </c>
      <c r="L111" s="835">
        <v>42.54</v>
      </c>
      <c r="M111" s="835">
        <v>42.54</v>
      </c>
      <c r="N111" s="832">
        <v>1</v>
      </c>
      <c r="O111" s="836">
        <v>1</v>
      </c>
      <c r="P111" s="835">
        <v>42.54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7</v>
      </c>
      <c r="B112" s="832" t="s">
        <v>1991</v>
      </c>
      <c r="C112" s="832" t="s">
        <v>1995</v>
      </c>
      <c r="D112" s="833" t="s">
        <v>3259</v>
      </c>
      <c r="E112" s="834" t="s">
        <v>2032</v>
      </c>
      <c r="F112" s="832" t="s">
        <v>1992</v>
      </c>
      <c r="G112" s="832" t="s">
        <v>2137</v>
      </c>
      <c r="H112" s="832" t="s">
        <v>670</v>
      </c>
      <c r="I112" s="832" t="s">
        <v>1903</v>
      </c>
      <c r="J112" s="832" t="s">
        <v>1269</v>
      </c>
      <c r="K112" s="832" t="s">
        <v>1904</v>
      </c>
      <c r="L112" s="835">
        <v>0</v>
      </c>
      <c r="M112" s="835">
        <v>0</v>
      </c>
      <c r="N112" s="832">
        <v>1</v>
      </c>
      <c r="O112" s="836">
        <v>0.5</v>
      </c>
      <c r="P112" s="835">
        <v>0</v>
      </c>
      <c r="Q112" s="837"/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7</v>
      </c>
      <c r="B113" s="832" t="s">
        <v>1991</v>
      </c>
      <c r="C113" s="832" t="s">
        <v>1995</v>
      </c>
      <c r="D113" s="833" t="s">
        <v>3259</v>
      </c>
      <c r="E113" s="834" t="s">
        <v>2032</v>
      </c>
      <c r="F113" s="832" t="s">
        <v>1992</v>
      </c>
      <c r="G113" s="832" t="s">
        <v>2138</v>
      </c>
      <c r="H113" s="832" t="s">
        <v>579</v>
      </c>
      <c r="I113" s="832" t="s">
        <v>2235</v>
      </c>
      <c r="J113" s="832" t="s">
        <v>1349</v>
      </c>
      <c r="K113" s="832" t="s">
        <v>2140</v>
      </c>
      <c r="L113" s="835">
        <v>154.36000000000001</v>
      </c>
      <c r="M113" s="835">
        <v>308.72000000000003</v>
      </c>
      <c r="N113" s="832">
        <v>2</v>
      </c>
      <c r="O113" s="836">
        <v>0.5</v>
      </c>
      <c r="P113" s="835">
        <v>308.72000000000003</v>
      </c>
      <c r="Q113" s="837">
        <v>1</v>
      </c>
      <c r="R113" s="832">
        <v>2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7</v>
      </c>
      <c r="B114" s="832" t="s">
        <v>1991</v>
      </c>
      <c r="C114" s="832" t="s">
        <v>1995</v>
      </c>
      <c r="D114" s="833" t="s">
        <v>3259</v>
      </c>
      <c r="E114" s="834" t="s">
        <v>2033</v>
      </c>
      <c r="F114" s="832" t="s">
        <v>1992</v>
      </c>
      <c r="G114" s="832" t="s">
        <v>2324</v>
      </c>
      <c r="H114" s="832" t="s">
        <v>670</v>
      </c>
      <c r="I114" s="832" t="s">
        <v>2325</v>
      </c>
      <c r="J114" s="832" t="s">
        <v>2326</v>
      </c>
      <c r="K114" s="832" t="s">
        <v>2327</v>
      </c>
      <c r="L114" s="835">
        <v>16.12</v>
      </c>
      <c r="M114" s="835">
        <v>48.36</v>
      </c>
      <c r="N114" s="832">
        <v>3</v>
      </c>
      <c r="O114" s="836">
        <v>1</v>
      </c>
      <c r="P114" s="835">
        <v>48.36</v>
      </c>
      <c r="Q114" s="837">
        <v>1</v>
      </c>
      <c r="R114" s="832">
        <v>3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7</v>
      </c>
      <c r="B115" s="832" t="s">
        <v>1991</v>
      </c>
      <c r="C115" s="832" t="s">
        <v>1995</v>
      </c>
      <c r="D115" s="833" t="s">
        <v>3259</v>
      </c>
      <c r="E115" s="834" t="s">
        <v>2033</v>
      </c>
      <c r="F115" s="832" t="s">
        <v>1992</v>
      </c>
      <c r="G115" s="832" t="s">
        <v>2328</v>
      </c>
      <c r="H115" s="832" t="s">
        <v>579</v>
      </c>
      <c r="I115" s="832" t="s">
        <v>2329</v>
      </c>
      <c r="J115" s="832" t="s">
        <v>2330</v>
      </c>
      <c r="K115" s="832" t="s">
        <v>2331</v>
      </c>
      <c r="L115" s="835">
        <v>2666.33</v>
      </c>
      <c r="M115" s="835">
        <v>2666.33</v>
      </c>
      <c r="N115" s="832">
        <v>1</v>
      </c>
      <c r="O115" s="836">
        <v>0.5</v>
      </c>
      <c r="P115" s="835">
        <v>2666.33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7</v>
      </c>
      <c r="B116" s="832" t="s">
        <v>1991</v>
      </c>
      <c r="C116" s="832" t="s">
        <v>1995</v>
      </c>
      <c r="D116" s="833" t="s">
        <v>3259</v>
      </c>
      <c r="E116" s="834" t="s">
        <v>2033</v>
      </c>
      <c r="F116" s="832" t="s">
        <v>1992</v>
      </c>
      <c r="G116" s="832" t="s">
        <v>2119</v>
      </c>
      <c r="H116" s="832" t="s">
        <v>579</v>
      </c>
      <c r="I116" s="832" t="s">
        <v>2332</v>
      </c>
      <c r="J116" s="832" t="s">
        <v>2333</v>
      </c>
      <c r="K116" s="832" t="s">
        <v>2285</v>
      </c>
      <c r="L116" s="835">
        <v>661.62</v>
      </c>
      <c r="M116" s="835">
        <v>1323.24</v>
      </c>
      <c r="N116" s="832">
        <v>2</v>
      </c>
      <c r="O116" s="836">
        <v>1</v>
      </c>
      <c r="P116" s="835">
        <v>1323.24</v>
      </c>
      <c r="Q116" s="837">
        <v>1</v>
      </c>
      <c r="R116" s="832">
        <v>2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7</v>
      </c>
      <c r="B117" s="832" t="s">
        <v>1991</v>
      </c>
      <c r="C117" s="832" t="s">
        <v>1995</v>
      </c>
      <c r="D117" s="833" t="s">
        <v>3259</v>
      </c>
      <c r="E117" s="834" t="s">
        <v>2033</v>
      </c>
      <c r="F117" s="832" t="s">
        <v>1992</v>
      </c>
      <c r="G117" s="832" t="s">
        <v>2334</v>
      </c>
      <c r="H117" s="832" t="s">
        <v>579</v>
      </c>
      <c r="I117" s="832" t="s">
        <v>2335</v>
      </c>
      <c r="J117" s="832" t="s">
        <v>2336</v>
      </c>
      <c r="K117" s="832" t="s">
        <v>2337</v>
      </c>
      <c r="L117" s="835">
        <v>1157.22</v>
      </c>
      <c r="M117" s="835">
        <v>5786.1</v>
      </c>
      <c r="N117" s="832">
        <v>5</v>
      </c>
      <c r="O117" s="836">
        <v>1</v>
      </c>
      <c r="P117" s="835">
        <v>5786.1</v>
      </c>
      <c r="Q117" s="837">
        <v>1</v>
      </c>
      <c r="R117" s="832">
        <v>5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7</v>
      </c>
      <c r="B118" s="832" t="s">
        <v>1991</v>
      </c>
      <c r="C118" s="832" t="s">
        <v>1995</v>
      </c>
      <c r="D118" s="833" t="s">
        <v>3259</v>
      </c>
      <c r="E118" s="834" t="s">
        <v>2033</v>
      </c>
      <c r="F118" s="832" t="s">
        <v>1992</v>
      </c>
      <c r="G118" s="832" t="s">
        <v>2338</v>
      </c>
      <c r="H118" s="832" t="s">
        <v>670</v>
      </c>
      <c r="I118" s="832" t="s">
        <v>2339</v>
      </c>
      <c r="J118" s="832" t="s">
        <v>2340</v>
      </c>
      <c r="K118" s="832" t="s">
        <v>2341</v>
      </c>
      <c r="L118" s="835">
        <v>672.95</v>
      </c>
      <c r="M118" s="835">
        <v>5383.6</v>
      </c>
      <c r="N118" s="832">
        <v>8</v>
      </c>
      <c r="O118" s="836">
        <v>1.5</v>
      </c>
      <c r="P118" s="835">
        <v>5383.6</v>
      </c>
      <c r="Q118" s="837">
        <v>1</v>
      </c>
      <c r="R118" s="832">
        <v>8</v>
      </c>
      <c r="S118" s="837">
        <v>1</v>
      </c>
      <c r="T118" s="836">
        <v>1.5</v>
      </c>
      <c r="U118" s="838">
        <v>1</v>
      </c>
    </row>
    <row r="119" spans="1:21" ht="14.4" customHeight="1" x14ac:dyDescent="0.3">
      <c r="A119" s="831">
        <v>7</v>
      </c>
      <c r="B119" s="832" t="s">
        <v>1991</v>
      </c>
      <c r="C119" s="832" t="s">
        <v>1995</v>
      </c>
      <c r="D119" s="833" t="s">
        <v>3259</v>
      </c>
      <c r="E119" s="834" t="s">
        <v>2040</v>
      </c>
      <c r="F119" s="832" t="s">
        <v>1992</v>
      </c>
      <c r="G119" s="832" t="s">
        <v>2342</v>
      </c>
      <c r="H119" s="832" t="s">
        <v>579</v>
      </c>
      <c r="I119" s="832" t="s">
        <v>2343</v>
      </c>
      <c r="J119" s="832" t="s">
        <v>2344</v>
      </c>
      <c r="K119" s="832" t="s">
        <v>2345</v>
      </c>
      <c r="L119" s="835">
        <v>477.5</v>
      </c>
      <c r="M119" s="835">
        <v>955</v>
      </c>
      <c r="N119" s="832">
        <v>2</v>
      </c>
      <c r="O119" s="836">
        <v>1</v>
      </c>
      <c r="P119" s="835">
        <v>955</v>
      </c>
      <c r="Q119" s="837">
        <v>1</v>
      </c>
      <c r="R119" s="832">
        <v>2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7</v>
      </c>
      <c r="B120" s="832" t="s">
        <v>1991</v>
      </c>
      <c r="C120" s="832" t="s">
        <v>1995</v>
      </c>
      <c r="D120" s="833" t="s">
        <v>3259</v>
      </c>
      <c r="E120" s="834" t="s">
        <v>2040</v>
      </c>
      <c r="F120" s="832" t="s">
        <v>1992</v>
      </c>
      <c r="G120" s="832" t="s">
        <v>2346</v>
      </c>
      <c r="H120" s="832" t="s">
        <v>579</v>
      </c>
      <c r="I120" s="832" t="s">
        <v>2347</v>
      </c>
      <c r="J120" s="832" t="s">
        <v>2348</v>
      </c>
      <c r="K120" s="832" t="s">
        <v>2349</v>
      </c>
      <c r="L120" s="835">
        <v>159.71</v>
      </c>
      <c r="M120" s="835">
        <v>319.42</v>
      </c>
      <c r="N120" s="832">
        <v>2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7</v>
      </c>
      <c r="B121" s="832" t="s">
        <v>1991</v>
      </c>
      <c r="C121" s="832" t="s">
        <v>1995</v>
      </c>
      <c r="D121" s="833" t="s">
        <v>3259</v>
      </c>
      <c r="E121" s="834" t="s">
        <v>2040</v>
      </c>
      <c r="F121" s="832" t="s">
        <v>1992</v>
      </c>
      <c r="G121" s="832" t="s">
        <v>2346</v>
      </c>
      <c r="H121" s="832" t="s">
        <v>579</v>
      </c>
      <c r="I121" s="832" t="s">
        <v>2350</v>
      </c>
      <c r="J121" s="832" t="s">
        <v>2348</v>
      </c>
      <c r="K121" s="832" t="s">
        <v>2351</v>
      </c>
      <c r="L121" s="835">
        <v>159.71</v>
      </c>
      <c r="M121" s="835">
        <v>319.42</v>
      </c>
      <c r="N121" s="832">
        <v>2</v>
      </c>
      <c r="O121" s="836">
        <v>1</v>
      </c>
      <c r="P121" s="835">
        <v>319.42</v>
      </c>
      <c r="Q121" s="837">
        <v>1</v>
      </c>
      <c r="R121" s="832">
        <v>2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7</v>
      </c>
      <c r="B122" s="832" t="s">
        <v>1991</v>
      </c>
      <c r="C122" s="832" t="s">
        <v>1995</v>
      </c>
      <c r="D122" s="833" t="s">
        <v>3259</v>
      </c>
      <c r="E122" s="834" t="s">
        <v>2040</v>
      </c>
      <c r="F122" s="832" t="s">
        <v>1992</v>
      </c>
      <c r="G122" s="832" t="s">
        <v>2346</v>
      </c>
      <c r="H122" s="832" t="s">
        <v>579</v>
      </c>
      <c r="I122" s="832" t="s">
        <v>2352</v>
      </c>
      <c r="J122" s="832" t="s">
        <v>2348</v>
      </c>
      <c r="K122" s="832" t="s">
        <v>2353</v>
      </c>
      <c r="L122" s="835">
        <v>0</v>
      </c>
      <c r="M122" s="835">
        <v>0</v>
      </c>
      <c r="N122" s="832">
        <v>1</v>
      </c>
      <c r="O122" s="836">
        <v>0.5</v>
      </c>
      <c r="P122" s="835">
        <v>0</v>
      </c>
      <c r="Q122" s="837"/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7</v>
      </c>
      <c r="B123" s="832" t="s">
        <v>1991</v>
      </c>
      <c r="C123" s="832" t="s">
        <v>1995</v>
      </c>
      <c r="D123" s="833" t="s">
        <v>3259</v>
      </c>
      <c r="E123" s="834" t="s">
        <v>2040</v>
      </c>
      <c r="F123" s="832" t="s">
        <v>1992</v>
      </c>
      <c r="G123" s="832" t="s">
        <v>2354</v>
      </c>
      <c r="H123" s="832" t="s">
        <v>579</v>
      </c>
      <c r="I123" s="832" t="s">
        <v>2355</v>
      </c>
      <c r="J123" s="832" t="s">
        <v>2356</v>
      </c>
      <c r="K123" s="832" t="s">
        <v>2357</v>
      </c>
      <c r="L123" s="835">
        <v>0</v>
      </c>
      <c r="M123" s="835">
        <v>0</v>
      </c>
      <c r="N123" s="832">
        <v>1</v>
      </c>
      <c r="O123" s="836">
        <v>0.5</v>
      </c>
      <c r="P123" s="835">
        <v>0</v>
      </c>
      <c r="Q123" s="837"/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7</v>
      </c>
      <c r="B124" s="832" t="s">
        <v>1991</v>
      </c>
      <c r="C124" s="832" t="s">
        <v>1995</v>
      </c>
      <c r="D124" s="833" t="s">
        <v>3259</v>
      </c>
      <c r="E124" s="834" t="s">
        <v>2040</v>
      </c>
      <c r="F124" s="832" t="s">
        <v>1992</v>
      </c>
      <c r="G124" s="832" t="s">
        <v>2320</v>
      </c>
      <c r="H124" s="832" t="s">
        <v>579</v>
      </c>
      <c r="I124" s="832" t="s">
        <v>2358</v>
      </c>
      <c r="J124" s="832" t="s">
        <v>2359</v>
      </c>
      <c r="K124" s="832" t="s">
        <v>2360</v>
      </c>
      <c r="L124" s="835">
        <v>0</v>
      </c>
      <c r="M124" s="835">
        <v>0</v>
      </c>
      <c r="N124" s="832">
        <v>1</v>
      </c>
      <c r="O124" s="836">
        <v>1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7</v>
      </c>
      <c r="B125" s="832" t="s">
        <v>1991</v>
      </c>
      <c r="C125" s="832" t="s">
        <v>1995</v>
      </c>
      <c r="D125" s="833" t="s">
        <v>3259</v>
      </c>
      <c r="E125" s="834" t="s">
        <v>2040</v>
      </c>
      <c r="F125" s="832" t="s">
        <v>1992</v>
      </c>
      <c r="G125" s="832" t="s">
        <v>2361</v>
      </c>
      <c r="H125" s="832" t="s">
        <v>579</v>
      </c>
      <c r="I125" s="832" t="s">
        <v>2362</v>
      </c>
      <c r="J125" s="832" t="s">
        <v>897</v>
      </c>
      <c r="K125" s="832" t="s">
        <v>2363</v>
      </c>
      <c r="L125" s="835">
        <v>0</v>
      </c>
      <c r="M125" s="835">
        <v>0</v>
      </c>
      <c r="N125" s="832">
        <v>2</v>
      </c>
      <c r="O125" s="836">
        <v>1</v>
      </c>
      <c r="P125" s="835">
        <v>0</v>
      </c>
      <c r="Q125" s="837"/>
      <c r="R125" s="832">
        <v>2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7</v>
      </c>
      <c r="B126" s="832" t="s">
        <v>1991</v>
      </c>
      <c r="C126" s="832" t="s">
        <v>1995</v>
      </c>
      <c r="D126" s="833" t="s">
        <v>3259</v>
      </c>
      <c r="E126" s="834" t="s">
        <v>2040</v>
      </c>
      <c r="F126" s="832" t="s">
        <v>1992</v>
      </c>
      <c r="G126" s="832" t="s">
        <v>2364</v>
      </c>
      <c r="H126" s="832" t="s">
        <v>579</v>
      </c>
      <c r="I126" s="832" t="s">
        <v>2365</v>
      </c>
      <c r="J126" s="832" t="s">
        <v>2366</v>
      </c>
      <c r="K126" s="832" t="s">
        <v>2367</v>
      </c>
      <c r="L126" s="835">
        <v>96.49</v>
      </c>
      <c r="M126" s="835">
        <v>96.49</v>
      </c>
      <c r="N126" s="832">
        <v>1</v>
      </c>
      <c r="O126" s="836">
        <v>0.5</v>
      </c>
      <c r="P126" s="835">
        <v>96.49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7</v>
      </c>
      <c r="B127" s="832" t="s">
        <v>1991</v>
      </c>
      <c r="C127" s="832" t="s">
        <v>1995</v>
      </c>
      <c r="D127" s="833" t="s">
        <v>3259</v>
      </c>
      <c r="E127" s="834" t="s">
        <v>2040</v>
      </c>
      <c r="F127" s="832" t="s">
        <v>1992</v>
      </c>
      <c r="G127" s="832" t="s">
        <v>2137</v>
      </c>
      <c r="H127" s="832" t="s">
        <v>670</v>
      </c>
      <c r="I127" s="832" t="s">
        <v>1903</v>
      </c>
      <c r="J127" s="832" t="s">
        <v>1269</v>
      </c>
      <c r="K127" s="832" t="s">
        <v>1904</v>
      </c>
      <c r="L127" s="835">
        <v>0</v>
      </c>
      <c r="M127" s="835">
        <v>0</v>
      </c>
      <c r="N127" s="832">
        <v>1</v>
      </c>
      <c r="O127" s="836">
        <v>1</v>
      </c>
      <c r="P127" s="835">
        <v>0</v>
      </c>
      <c r="Q127" s="837"/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7</v>
      </c>
      <c r="B128" s="832" t="s">
        <v>1991</v>
      </c>
      <c r="C128" s="832" t="s">
        <v>1995</v>
      </c>
      <c r="D128" s="833" t="s">
        <v>3259</v>
      </c>
      <c r="E128" s="834" t="s">
        <v>2040</v>
      </c>
      <c r="F128" s="832" t="s">
        <v>1992</v>
      </c>
      <c r="G128" s="832" t="s">
        <v>2368</v>
      </c>
      <c r="H128" s="832" t="s">
        <v>579</v>
      </c>
      <c r="I128" s="832" t="s">
        <v>2369</v>
      </c>
      <c r="J128" s="832" t="s">
        <v>2370</v>
      </c>
      <c r="K128" s="832" t="s">
        <v>2371</v>
      </c>
      <c r="L128" s="835">
        <v>1546.98</v>
      </c>
      <c r="M128" s="835">
        <v>1546.98</v>
      </c>
      <c r="N128" s="832">
        <v>1</v>
      </c>
      <c r="O128" s="836">
        <v>0.5</v>
      </c>
      <c r="P128" s="835">
        <v>1546.98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7</v>
      </c>
      <c r="B129" s="832" t="s">
        <v>1991</v>
      </c>
      <c r="C129" s="832" t="s">
        <v>1995</v>
      </c>
      <c r="D129" s="833" t="s">
        <v>3259</v>
      </c>
      <c r="E129" s="834" t="s">
        <v>2040</v>
      </c>
      <c r="F129" s="832" t="s">
        <v>1992</v>
      </c>
      <c r="G129" s="832" t="s">
        <v>2228</v>
      </c>
      <c r="H129" s="832" t="s">
        <v>670</v>
      </c>
      <c r="I129" s="832" t="s">
        <v>2232</v>
      </c>
      <c r="J129" s="832" t="s">
        <v>2230</v>
      </c>
      <c r="K129" s="832" t="s">
        <v>982</v>
      </c>
      <c r="L129" s="835">
        <v>414.07</v>
      </c>
      <c r="M129" s="835">
        <v>414.07</v>
      </c>
      <c r="N129" s="832">
        <v>1</v>
      </c>
      <c r="O129" s="836">
        <v>1</v>
      </c>
      <c r="P129" s="835">
        <v>414.07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7</v>
      </c>
      <c r="B130" s="832" t="s">
        <v>1991</v>
      </c>
      <c r="C130" s="832" t="s">
        <v>1995</v>
      </c>
      <c r="D130" s="833" t="s">
        <v>3259</v>
      </c>
      <c r="E130" s="834" t="s">
        <v>2040</v>
      </c>
      <c r="F130" s="832" t="s">
        <v>1992</v>
      </c>
      <c r="G130" s="832" t="s">
        <v>2372</v>
      </c>
      <c r="H130" s="832" t="s">
        <v>579</v>
      </c>
      <c r="I130" s="832" t="s">
        <v>2373</v>
      </c>
      <c r="J130" s="832" t="s">
        <v>2374</v>
      </c>
      <c r="K130" s="832" t="s">
        <v>2375</v>
      </c>
      <c r="L130" s="835">
        <v>239.96</v>
      </c>
      <c r="M130" s="835">
        <v>239.96</v>
      </c>
      <c r="N130" s="832">
        <v>1</v>
      </c>
      <c r="O130" s="836">
        <v>1</v>
      </c>
      <c r="P130" s="835">
        <v>239.96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7</v>
      </c>
      <c r="B131" s="832" t="s">
        <v>1991</v>
      </c>
      <c r="C131" s="832" t="s">
        <v>1995</v>
      </c>
      <c r="D131" s="833" t="s">
        <v>3259</v>
      </c>
      <c r="E131" s="834" t="s">
        <v>2041</v>
      </c>
      <c r="F131" s="832" t="s">
        <v>1992</v>
      </c>
      <c r="G131" s="832" t="s">
        <v>2189</v>
      </c>
      <c r="H131" s="832" t="s">
        <v>579</v>
      </c>
      <c r="I131" s="832" t="s">
        <v>2295</v>
      </c>
      <c r="J131" s="832" t="s">
        <v>761</v>
      </c>
      <c r="K131" s="832" t="s">
        <v>2296</v>
      </c>
      <c r="L131" s="835">
        <v>17.62</v>
      </c>
      <c r="M131" s="835">
        <v>35.24</v>
      </c>
      <c r="N131" s="832">
        <v>2</v>
      </c>
      <c r="O131" s="836">
        <v>1</v>
      </c>
      <c r="P131" s="835">
        <v>35.24</v>
      </c>
      <c r="Q131" s="837">
        <v>1</v>
      </c>
      <c r="R131" s="832">
        <v>2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7</v>
      </c>
      <c r="B132" s="832" t="s">
        <v>1991</v>
      </c>
      <c r="C132" s="832" t="s">
        <v>1995</v>
      </c>
      <c r="D132" s="833" t="s">
        <v>3259</v>
      </c>
      <c r="E132" s="834" t="s">
        <v>2018</v>
      </c>
      <c r="F132" s="832" t="s">
        <v>1992</v>
      </c>
      <c r="G132" s="832" t="s">
        <v>2141</v>
      </c>
      <c r="H132" s="832" t="s">
        <v>670</v>
      </c>
      <c r="I132" s="832" t="s">
        <v>2142</v>
      </c>
      <c r="J132" s="832" t="s">
        <v>1769</v>
      </c>
      <c r="K132" s="832" t="s">
        <v>2143</v>
      </c>
      <c r="L132" s="835">
        <v>141.09</v>
      </c>
      <c r="M132" s="835">
        <v>141.09</v>
      </c>
      <c r="N132" s="832">
        <v>1</v>
      </c>
      <c r="O132" s="836">
        <v>1</v>
      </c>
      <c r="P132" s="835">
        <v>141.09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7</v>
      </c>
      <c r="B133" s="832" t="s">
        <v>1991</v>
      </c>
      <c r="C133" s="832" t="s">
        <v>1995</v>
      </c>
      <c r="D133" s="833" t="s">
        <v>3259</v>
      </c>
      <c r="E133" s="834" t="s">
        <v>2018</v>
      </c>
      <c r="F133" s="832" t="s">
        <v>1992</v>
      </c>
      <c r="G133" s="832" t="s">
        <v>2376</v>
      </c>
      <c r="H133" s="832" t="s">
        <v>670</v>
      </c>
      <c r="I133" s="832" t="s">
        <v>2377</v>
      </c>
      <c r="J133" s="832" t="s">
        <v>1267</v>
      </c>
      <c r="K133" s="832" t="s">
        <v>2378</v>
      </c>
      <c r="L133" s="835">
        <v>117.55</v>
      </c>
      <c r="M133" s="835">
        <v>117.55</v>
      </c>
      <c r="N133" s="832">
        <v>1</v>
      </c>
      <c r="O133" s="836">
        <v>1</v>
      </c>
      <c r="P133" s="835">
        <v>117.55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7</v>
      </c>
      <c r="B134" s="832" t="s">
        <v>1991</v>
      </c>
      <c r="C134" s="832" t="s">
        <v>1995</v>
      </c>
      <c r="D134" s="833" t="s">
        <v>3259</v>
      </c>
      <c r="E134" s="834" t="s">
        <v>2002</v>
      </c>
      <c r="F134" s="832" t="s">
        <v>1992</v>
      </c>
      <c r="G134" s="832" t="s">
        <v>2305</v>
      </c>
      <c r="H134" s="832" t="s">
        <v>670</v>
      </c>
      <c r="I134" s="832" t="s">
        <v>2379</v>
      </c>
      <c r="J134" s="832" t="s">
        <v>2380</v>
      </c>
      <c r="K134" s="832" t="s">
        <v>2381</v>
      </c>
      <c r="L134" s="835">
        <v>4.7</v>
      </c>
      <c r="M134" s="835">
        <v>4.7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7</v>
      </c>
      <c r="B135" s="832" t="s">
        <v>1991</v>
      </c>
      <c r="C135" s="832" t="s">
        <v>1995</v>
      </c>
      <c r="D135" s="833" t="s">
        <v>3259</v>
      </c>
      <c r="E135" s="834" t="s">
        <v>2002</v>
      </c>
      <c r="F135" s="832" t="s">
        <v>1992</v>
      </c>
      <c r="G135" s="832" t="s">
        <v>2079</v>
      </c>
      <c r="H135" s="832" t="s">
        <v>670</v>
      </c>
      <c r="I135" s="832" t="s">
        <v>2382</v>
      </c>
      <c r="J135" s="832" t="s">
        <v>2081</v>
      </c>
      <c r="K135" s="832" t="s">
        <v>2256</v>
      </c>
      <c r="L135" s="835">
        <v>170.52</v>
      </c>
      <c r="M135" s="835">
        <v>511.56000000000006</v>
      </c>
      <c r="N135" s="832">
        <v>3</v>
      </c>
      <c r="O135" s="836">
        <v>1.5</v>
      </c>
      <c r="P135" s="835">
        <v>341.04</v>
      </c>
      <c r="Q135" s="837">
        <v>0.66666666666666663</v>
      </c>
      <c r="R135" s="832">
        <v>2</v>
      </c>
      <c r="S135" s="837">
        <v>0.66666666666666663</v>
      </c>
      <c r="T135" s="836">
        <v>0.5</v>
      </c>
      <c r="U135" s="838">
        <v>0.33333333333333331</v>
      </c>
    </row>
    <row r="136" spans="1:21" ht="14.4" customHeight="1" x14ac:dyDescent="0.3">
      <c r="A136" s="831">
        <v>7</v>
      </c>
      <c r="B136" s="832" t="s">
        <v>1991</v>
      </c>
      <c r="C136" s="832" t="s">
        <v>1995</v>
      </c>
      <c r="D136" s="833" t="s">
        <v>3259</v>
      </c>
      <c r="E136" s="834" t="s">
        <v>2002</v>
      </c>
      <c r="F136" s="832" t="s">
        <v>1992</v>
      </c>
      <c r="G136" s="832" t="s">
        <v>2383</v>
      </c>
      <c r="H136" s="832" t="s">
        <v>670</v>
      </c>
      <c r="I136" s="832" t="s">
        <v>2384</v>
      </c>
      <c r="J136" s="832" t="s">
        <v>2385</v>
      </c>
      <c r="K136" s="832" t="s">
        <v>2386</v>
      </c>
      <c r="L136" s="835">
        <v>58.77</v>
      </c>
      <c r="M136" s="835">
        <v>58.77</v>
      </c>
      <c r="N136" s="832">
        <v>1</v>
      </c>
      <c r="O136" s="836">
        <v>0.5</v>
      </c>
      <c r="P136" s="835">
        <v>58.77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7</v>
      </c>
      <c r="B137" s="832" t="s">
        <v>1991</v>
      </c>
      <c r="C137" s="832" t="s">
        <v>1995</v>
      </c>
      <c r="D137" s="833" t="s">
        <v>3259</v>
      </c>
      <c r="E137" s="834" t="s">
        <v>2002</v>
      </c>
      <c r="F137" s="832" t="s">
        <v>1992</v>
      </c>
      <c r="G137" s="832" t="s">
        <v>2043</v>
      </c>
      <c r="H137" s="832" t="s">
        <v>579</v>
      </c>
      <c r="I137" s="832" t="s">
        <v>2044</v>
      </c>
      <c r="J137" s="832" t="s">
        <v>2045</v>
      </c>
      <c r="K137" s="832" t="s">
        <v>2046</v>
      </c>
      <c r="L137" s="835">
        <v>0</v>
      </c>
      <c r="M137" s="835">
        <v>0</v>
      </c>
      <c r="N137" s="832">
        <v>1</v>
      </c>
      <c r="O137" s="836">
        <v>1</v>
      </c>
      <c r="P137" s="835">
        <v>0</v>
      </c>
      <c r="Q137" s="837"/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7</v>
      </c>
      <c r="B138" s="832" t="s">
        <v>1991</v>
      </c>
      <c r="C138" s="832" t="s">
        <v>1995</v>
      </c>
      <c r="D138" s="833" t="s">
        <v>3259</v>
      </c>
      <c r="E138" s="834" t="s">
        <v>2002</v>
      </c>
      <c r="F138" s="832" t="s">
        <v>1992</v>
      </c>
      <c r="G138" s="832" t="s">
        <v>2047</v>
      </c>
      <c r="H138" s="832" t="s">
        <v>670</v>
      </c>
      <c r="I138" s="832" t="s">
        <v>2048</v>
      </c>
      <c r="J138" s="832" t="s">
        <v>2049</v>
      </c>
      <c r="K138" s="832" t="s">
        <v>2050</v>
      </c>
      <c r="L138" s="835">
        <v>141.25</v>
      </c>
      <c r="M138" s="835">
        <v>141.25</v>
      </c>
      <c r="N138" s="832">
        <v>1</v>
      </c>
      <c r="O138" s="836">
        <v>0.5</v>
      </c>
      <c r="P138" s="835">
        <v>141.25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7</v>
      </c>
      <c r="B139" s="832" t="s">
        <v>1991</v>
      </c>
      <c r="C139" s="832" t="s">
        <v>1995</v>
      </c>
      <c r="D139" s="833" t="s">
        <v>3259</v>
      </c>
      <c r="E139" s="834" t="s">
        <v>2002</v>
      </c>
      <c r="F139" s="832" t="s">
        <v>1992</v>
      </c>
      <c r="G139" s="832" t="s">
        <v>2387</v>
      </c>
      <c r="H139" s="832" t="s">
        <v>670</v>
      </c>
      <c r="I139" s="832" t="s">
        <v>2388</v>
      </c>
      <c r="J139" s="832" t="s">
        <v>2389</v>
      </c>
      <c r="K139" s="832" t="s">
        <v>2390</v>
      </c>
      <c r="L139" s="835">
        <v>1385.62</v>
      </c>
      <c r="M139" s="835">
        <v>1385.62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7</v>
      </c>
      <c r="B140" s="832" t="s">
        <v>1991</v>
      </c>
      <c r="C140" s="832" t="s">
        <v>1995</v>
      </c>
      <c r="D140" s="833" t="s">
        <v>3259</v>
      </c>
      <c r="E140" s="834" t="s">
        <v>2002</v>
      </c>
      <c r="F140" s="832" t="s">
        <v>1992</v>
      </c>
      <c r="G140" s="832" t="s">
        <v>2192</v>
      </c>
      <c r="H140" s="832" t="s">
        <v>579</v>
      </c>
      <c r="I140" s="832" t="s">
        <v>2391</v>
      </c>
      <c r="J140" s="832" t="s">
        <v>2392</v>
      </c>
      <c r="K140" s="832" t="s">
        <v>2195</v>
      </c>
      <c r="L140" s="835">
        <v>60.88</v>
      </c>
      <c r="M140" s="835">
        <v>60.88</v>
      </c>
      <c r="N140" s="832">
        <v>1</v>
      </c>
      <c r="O140" s="836">
        <v>0.5</v>
      </c>
      <c r="P140" s="835">
        <v>60.88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7</v>
      </c>
      <c r="B141" s="832" t="s">
        <v>1991</v>
      </c>
      <c r="C141" s="832" t="s">
        <v>1995</v>
      </c>
      <c r="D141" s="833" t="s">
        <v>3259</v>
      </c>
      <c r="E141" s="834" t="s">
        <v>2002</v>
      </c>
      <c r="F141" s="832" t="s">
        <v>1992</v>
      </c>
      <c r="G141" s="832" t="s">
        <v>2200</v>
      </c>
      <c r="H141" s="832" t="s">
        <v>579</v>
      </c>
      <c r="I141" s="832" t="s">
        <v>2393</v>
      </c>
      <c r="J141" s="832" t="s">
        <v>2394</v>
      </c>
      <c r="K141" s="832" t="s">
        <v>2395</v>
      </c>
      <c r="L141" s="835">
        <v>96.75</v>
      </c>
      <c r="M141" s="835">
        <v>96.75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7</v>
      </c>
      <c r="B142" s="832" t="s">
        <v>1991</v>
      </c>
      <c r="C142" s="832" t="s">
        <v>1995</v>
      </c>
      <c r="D142" s="833" t="s">
        <v>3259</v>
      </c>
      <c r="E142" s="834" t="s">
        <v>2002</v>
      </c>
      <c r="F142" s="832" t="s">
        <v>1992</v>
      </c>
      <c r="G142" s="832" t="s">
        <v>2200</v>
      </c>
      <c r="H142" s="832" t="s">
        <v>579</v>
      </c>
      <c r="I142" s="832" t="s">
        <v>2396</v>
      </c>
      <c r="J142" s="832" t="s">
        <v>2394</v>
      </c>
      <c r="K142" s="832" t="s">
        <v>2397</v>
      </c>
      <c r="L142" s="835">
        <v>56.45</v>
      </c>
      <c r="M142" s="835">
        <v>56.45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7</v>
      </c>
      <c r="B143" s="832" t="s">
        <v>1991</v>
      </c>
      <c r="C143" s="832" t="s">
        <v>1995</v>
      </c>
      <c r="D143" s="833" t="s">
        <v>3259</v>
      </c>
      <c r="E143" s="834" t="s">
        <v>2002</v>
      </c>
      <c r="F143" s="832" t="s">
        <v>1992</v>
      </c>
      <c r="G143" s="832" t="s">
        <v>2228</v>
      </c>
      <c r="H143" s="832" t="s">
        <v>670</v>
      </c>
      <c r="I143" s="832" t="s">
        <v>2232</v>
      </c>
      <c r="J143" s="832" t="s">
        <v>2230</v>
      </c>
      <c r="K143" s="832" t="s">
        <v>982</v>
      </c>
      <c r="L143" s="835">
        <v>414.07</v>
      </c>
      <c r="M143" s="835">
        <v>414.07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7</v>
      </c>
      <c r="B144" s="832" t="s">
        <v>1991</v>
      </c>
      <c r="C144" s="832" t="s">
        <v>1995</v>
      </c>
      <c r="D144" s="833" t="s">
        <v>3259</v>
      </c>
      <c r="E144" s="834" t="s">
        <v>2002</v>
      </c>
      <c r="F144" s="832" t="s">
        <v>1992</v>
      </c>
      <c r="G144" s="832" t="s">
        <v>2398</v>
      </c>
      <c r="H144" s="832" t="s">
        <v>670</v>
      </c>
      <c r="I144" s="832" t="s">
        <v>2399</v>
      </c>
      <c r="J144" s="832" t="s">
        <v>1742</v>
      </c>
      <c r="K144" s="832" t="s">
        <v>2400</v>
      </c>
      <c r="L144" s="835">
        <v>63.14</v>
      </c>
      <c r="M144" s="835">
        <v>126.28</v>
      </c>
      <c r="N144" s="832">
        <v>2</v>
      </c>
      <c r="O144" s="836">
        <v>2</v>
      </c>
      <c r="P144" s="835">
        <v>126.28</v>
      </c>
      <c r="Q144" s="837">
        <v>1</v>
      </c>
      <c r="R144" s="832">
        <v>2</v>
      </c>
      <c r="S144" s="837">
        <v>1</v>
      </c>
      <c r="T144" s="836">
        <v>2</v>
      </c>
      <c r="U144" s="838">
        <v>1</v>
      </c>
    </row>
    <row r="145" spans="1:21" ht="14.4" customHeight="1" x14ac:dyDescent="0.3">
      <c r="A145" s="831">
        <v>7</v>
      </c>
      <c r="B145" s="832" t="s">
        <v>1991</v>
      </c>
      <c r="C145" s="832" t="s">
        <v>1995</v>
      </c>
      <c r="D145" s="833" t="s">
        <v>3259</v>
      </c>
      <c r="E145" s="834" t="s">
        <v>2002</v>
      </c>
      <c r="F145" s="832" t="s">
        <v>1992</v>
      </c>
      <c r="G145" s="832" t="s">
        <v>2398</v>
      </c>
      <c r="H145" s="832" t="s">
        <v>670</v>
      </c>
      <c r="I145" s="832" t="s">
        <v>1744</v>
      </c>
      <c r="J145" s="832" t="s">
        <v>1742</v>
      </c>
      <c r="K145" s="832" t="s">
        <v>1745</v>
      </c>
      <c r="L145" s="835">
        <v>49.08</v>
      </c>
      <c r="M145" s="835">
        <v>49.08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7</v>
      </c>
      <c r="B146" s="832" t="s">
        <v>1991</v>
      </c>
      <c r="C146" s="832" t="s">
        <v>1995</v>
      </c>
      <c r="D146" s="833" t="s">
        <v>3259</v>
      </c>
      <c r="E146" s="834" t="s">
        <v>2011</v>
      </c>
      <c r="F146" s="832" t="s">
        <v>1992</v>
      </c>
      <c r="G146" s="832" t="s">
        <v>2141</v>
      </c>
      <c r="H146" s="832" t="s">
        <v>670</v>
      </c>
      <c r="I146" s="832" t="s">
        <v>2142</v>
      </c>
      <c r="J146" s="832" t="s">
        <v>1769</v>
      </c>
      <c r="K146" s="832" t="s">
        <v>2143</v>
      </c>
      <c r="L146" s="835">
        <v>141.09</v>
      </c>
      <c r="M146" s="835">
        <v>282.18</v>
      </c>
      <c r="N146" s="832">
        <v>2</v>
      </c>
      <c r="O146" s="836">
        <v>1</v>
      </c>
      <c r="P146" s="835">
        <v>141.09</v>
      </c>
      <c r="Q146" s="837">
        <v>0.5</v>
      </c>
      <c r="R146" s="832">
        <v>1</v>
      </c>
      <c r="S146" s="837">
        <v>0.5</v>
      </c>
      <c r="T146" s="836">
        <v>0.5</v>
      </c>
      <c r="U146" s="838">
        <v>0.5</v>
      </c>
    </row>
    <row r="147" spans="1:21" ht="14.4" customHeight="1" x14ac:dyDescent="0.3">
      <c r="A147" s="831">
        <v>7</v>
      </c>
      <c r="B147" s="832" t="s">
        <v>1991</v>
      </c>
      <c r="C147" s="832" t="s">
        <v>1995</v>
      </c>
      <c r="D147" s="833" t="s">
        <v>3259</v>
      </c>
      <c r="E147" s="834" t="s">
        <v>2011</v>
      </c>
      <c r="F147" s="832" t="s">
        <v>1992</v>
      </c>
      <c r="G147" s="832" t="s">
        <v>2401</v>
      </c>
      <c r="H147" s="832" t="s">
        <v>579</v>
      </c>
      <c r="I147" s="832" t="s">
        <v>2402</v>
      </c>
      <c r="J147" s="832" t="s">
        <v>2403</v>
      </c>
      <c r="K147" s="832" t="s">
        <v>2404</v>
      </c>
      <c r="L147" s="835">
        <v>0</v>
      </c>
      <c r="M147" s="835">
        <v>0</v>
      </c>
      <c r="N147" s="832">
        <v>1</v>
      </c>
      <c r="O147" s="836">
        <v>1</v>
      </c>
      <c r="P147" s="835">
        <v>0</v>
      </c>
      <c r="Q147" s="837"/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7</v>
      </c>
      <c r="B148" s="832" t="s">
        <v>1991</v>
      </c>
      <c r="C148" s="832" t="s">
        <v>1995</v>
      </c>
      <c r="D148" s="833" t="s">
        <v>3259</v>
      </c>
      <c r="E148" s="834" t="s">
        <v>2011</v>
      </c>
      <c r="F148" s="832" t="s">
        <v>1992</v>
      </c>
      <c r="G148" s="832" t="s">
        <v>2101</v>
      </c>
      <c r="H148" s="832" t="s">
        <v>579</v>
      </c>
      <c r="I148" s="832" t="s">
        <v>2102</v>
      </c>
      <c r="J148" s="832" t="s">
        <v>2103</v>
      </c>
      <c r="K148" s="832" t="s">
        <v>2104</v>
      </c>
      <c r="L148" s="835">
        <v>98.75</v>
      </c>
      <c r="M148" s="835">
        <v>98.75</v>
      </c>
      <c r="N148" s="832">
        <v>1</v>
      </c>
      <c r="O148" s="836">
        <v>1</v>
      </c>
      <c r="P148" s="835">
        <v>98.75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7</v>
      </c>
      <c r="B149" s="832" t="s">
        <v>1991</v>
      </c>
      <c r="C149" s="832" t="s">
        <v>1995</v>
      </c>
      <c r="D149" s="833" t="s">
        <v>3259</v>
      </c>
      <c r="E149" s="834" t="s">
        <v>2011</v>
      </c>
      <c r="F149" s="832" t="s">
        <v>1992</v>
      </c>
      <c r="G149" s="832" t="s">
        <v>2101</v>
      </c>
      <c r="H149" s="832" t="s">
        <v>579</v>
      </c>
      <c r="I149" s="832" t="s">
        <v>2405</v>
      </c>
      <c r="J149" s="832" t="s">
        <v>2406</v>
      </c>
      <c r="K149" s="832" t="s">
        <v>2104</v>
      </c>
      <c r="L149" s="835">
        <v>98.75</v>
      </c>
      <c r="M149" s="835">
        <v>98.75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7</v>
      </c>
      <c r="B150" s="832" t="s">
        <v>1991</v>
      </c>
      <c r="C150" s="832" t="s">
        <v>1995</v>
      </c>
      <c r="D150" s="833" t="s">
        <v>3259</v>
      </c>
      <c r="E150" s="834" t="s">
        <v>2011</v>
      </c>
      <c r="F150" s="832" t="s">
        <v>1992</v>
      </c>
      <c r="G150" s="832" t="s">
        <v>2244</v>
      </c>
      <c r="H150" s="832" t="s">
        <v>579</v>
      </c>
      <c r="I150" s="832" t="s">
        <v>2407</v>
      </c>
      <c r="J150" s="832" t="s">
        <v>2408</v>
      </c>
      <c r="K150" s="832" t="s">
        <v>2409</v>
      </c>
      <c r="L150" s="835">
        <v>70.8</v>
      </c>
      <c r="M150" s="835">
        <v>70.8</v>
      </c>
      <c r="N150" s="832">
        <v>1</v>
      </c>
      <c r="O150" s="836">
        <v>1</v>
      </c>
      <c r="P150" s="835">
        <v>70.8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7</v>
      </c>
      <c r="B151" s="832" t="s">
        <v>1991</v>
      </c>
      <c r="C151" s="832" t="s">
        <v>1995</v>
      </c>
      <c r="D151" s="833" t="s">
        <v>3259</v>
      </c>
      <c r="E151" s="834" t="s">
        <v>2011</v>
      </c>
      <c r="F151" s="832" t="s">
        <v>1992</v>
      </c>
      <c r="G151" s="832" t="s">
        <v>2410</v>
      </c>
      <c r="H151" s="832" t="s">
        <v>579</v>
      </c>
      <c r="I151" s="832" t="s">
        <v>2411</v>
      </c>
      <c r="J151" s="832" t="s">
        <v>2412</v>
      </c>
      <c r="K151" s="832" t="s">
        <v>2413</v>
      </c>
      <c r="L151" s="835">
        <v>25.12</v>
      </c>
      <c r="M151" s="835">
        <v>50.24</v>
      </c>
      <c r="N151" s="832">
        <v>2</v>
      </c>
      <c r="O151" s="836">
        <v>1</v>
      </c>
      <c r="P151" s="835">
        <v>25.12</v>
      </c>
      <c r="Q151" s="837">
        <v>0.5</v>
      </c>
      <c r="R151" s="832">
        <v>1</v>
      </c>
      <c r="S151" s="837">
        <v>0.5</v>
      </c>
      <c r="T151" s="836">
        <v>0.5</v>
      </c>
      <c r="U151" s="838">
        <v>0.5</v>
      </c>
    </row>
    <row r="152" spans="1:21" ht="14.4" customHeight="1" x14ac:dyDescent="0.3">
      <c r="A152" s="831">
        <v>7</v>
      </c>
      <c r="B152" s="832" t="s">
        <v>1991</v>
      </c>
      <c r="C152" s="832" t="s">
        <v>1995</v>
      </c>
      <c r="D152" s="833" t="s">
        <v>3259</v>
      </c>
      <c r="E152" s="834" t="s">
        <v>2011</v>
      </c>
      <c r="F152" s="832" t="s">
        <v>1992</v>
      </c>
      <c r="G152" s="832" t="s">
        <v>2410</v>
      </c>
      <c r="H152" s="832" t="s">
        <v>579</v>
      </c>
      <c r="I152" s="832" t="s">
        <v>2414</v>
      </c>
      <c r="J152" s="832" t="s">
        <v>2415</v>
      </c>
      <c r="K152" s="832" t="s">
        <v>2416</v>
      </c>
      <c r="L152" s="835">
        <v>25.12</v>
      </c>
      <c r="M152" s="835">
        <v>25.12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7</v>
      </c>
      <c r="B153" s="832" t="s">
        <v>1991</v>
      </c>
      <c r="C153" s="832" t="s">
        <v>1995</v>
      </c>
      <c r="D153" s="833" t="s">
        <v>3259</v>
      </c>
      <c r="E153" s="834" t="s">
        <v>2011</v>
      </c>
      <c r="F153" s="832" t="s">
        <v>1992</v>
      </c>
      <c r="G153" s="832" t="s">
        <v>2398</v>
      </c>
      <c r="H153" s="832" t="s">
        <v>670</v>
      </c>
      <c r="I153" s="832" t="s">
        <v>2399</v>
      </c>
      <c r="J153" s="832" t="s">
        <v>1742</v>
      </c>
      <c r="K153" s="832" t="s">
        <v>2400</v>
      </c>
      <c r="L153" s="835">
        <v>63.14</v>
      </c>
      <c r="M153" s="835">
        <v>63.14</v>
      </c>
      <c r="N153" s="832">
        <v>1</v>
      </c>
      <c r="O153" s="836">
        <v>1</v>
      </c>
      <c r="P153" s="835">
        <v>63.14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7</v>
      </c>
      <c r="B154" s="832" t="s">
        <v>1991</v>
      </c>
      <c r="C154" s="832" t="s">
        <v>1995</v>
      </c>
      <c r="D154" s="833" t="s">
        <v>3259</v>
      </c>
      <c r="E154" s="834" t="s">
        <v>2034</v>
      </c>
      <c r="F154" s="832" t="s">
        <v>1992</v>
      </c>
      <c r="G154" s="832" t="s">
        <v>2376</v>
      </c>
      <c r="H154" s="832" t="s">
        <v>670</v>
      </c>
      <c r="I154" s="832" t="s">
        <v>1927</v>
      </c>
      <c r="J154" s="832" t="s">
        <v>1267</v>
      </c>
      <c r="K154" s="832" t="s">
        <v>1928</v>
      </c>
      <c r="L154" s="835">
        <v>58.77</v>
      </c>
      <c r="M154" s="835">
        <v>117.54</v>
      </c>
      <c r="N154" s="832">
        <v>2</v>
      </c>
      <c r="O154" s="836">
        <v>1</v>
      </c>
      <c r="P154" s="835">
        <v>117.54</v>
      </c>
      <c r="Q154" s="837">
        <v>1</v>
      </c>
      <c r="R154" s="832">
        <v>2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7</v>
      </c>
      <c r="B155" s="832" t="s">
        <v>1991</v>
      </c>
      <c r="C155" s="832" t="s">
        <v>1995</v>
      </c>
      <c r="D155" s="833" t="s">
        <v>3259</v>
      </c>
      <c r="E155" s="834" t="s">
        <v>2034</v>
      </c>
      <c r="F155" s="832" t="s">
        <v>1992</v>
      </c>
      <c r="G155" s="832" t="s">
        <v>2090</v>
      </c>
      <c r="H155" s="832" t="s">
        <v>579</v>
      </c>
      <c r="I155" s="832" t="s">
        <v>2091</v>
      </c>
      <c r="J155" s="832" t="s">
        <v>1050</v>
      </c>
      <c r="K155" s="832" t="s">
        <v>2092</v>
      </c>
      <c r="L155" s="835">
        <v>107.27</v>
      </c>
      <c r="M155" s="835">
        <v>214.54</v>
      </c>
      <c r="N155" s="832">
        <v>2</v>
      </c>
      <c r="O155" s="836">
        <v>1</v>
      </c>
      <c r="P155" s="835">
        <v>214.54</v>
      </c>
      <c r="Q155" s="837">
        <v>1</v>
      </c>
      <c r="R155" s="832">
        <v>2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7</v>
      </c>
      <c r="B156" s="832" t="s">
        <v>1991</v>
      </c>
      <c r="C156" s="832" t="s">
        <v>1995</v>
      </c>
      <c r="D156" s="833" t="s">
        <v>3259</v>
      </c>
      <c r="E156" s="834" t="s">
        <v>2034</v>
      </c>
      <c r="F156" s="832" t="s">
        <v>1992</v>
      </c>
      <c r="G156" s="832" t="s">
        <v>2417</v>
      </c>
      <c r="H156" s="832" t="s">
        <v>670</v>
      </c>
      <c r="I156" s="832" t="s">
        <v>2418</v>
      </c>
      <c r="J156" s="832" t="s">
        <v>2419</v>
      </c>
      <c r="K156" s="832" t="s">
        <v>2420</v>
      </c>
      <c r="L156" s="835">
        <v>510.12</v>
      </c>
      <c r="M156" s="835">
        <v>1020.24</v>
      </c>
      <c r="N156" s="832">
        <v>2</v>
      </c>
      <c r="O156" s="836">
        <v>1</v>
      </c>
      <c r="P156" s="835">
        <v>1020.24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7</v>
      </c>
      <c r="B157" s="832" t="s">
        <v>1991</v>
      </c>
      <c r="C157" s="832" t="s">
        <v>1995</v>
      </c>
      <c r="D157" s="833" t="s">
        <v>3259</v>
      </c>
      <c r="E157" s="834" t="s">
        <v>2009</v>
      </c>
      <c r="F157" s="832" t="s">
        <v>1992</v>
      </c>
      <c r="G157" s="832" t="s">
        <v>2141</v>
      </c>
      <c r="H157" s="832" t="s">
        <v>579</v>
      </c>
      <c r="I157" s="832" t="s">
        <v>2421</v>
      </c>
      <c r="J157" s="832" t="s">
        <v>2422</v>
      </c>
      <c r="K157" s="832" t="s">
        <v>1770</v>
      </c>
      <c r="L157" s="835">
        <v>119.7</v>
      </c>
      <c r="M157" s="835">
        <v>239.4</v>
      </c>
      <c r="N157" s="832">
        <v>2</v>
      </c>
      <c r="O157" s="836">
        <v>1</v>
      </c>
      <c r="P157" s="835">
        <v>239.4</v>
      </c>
      <c r="Q157" s="837">
        <v>1</v>
      </c>
      <c r="R157" s="832">
        <v>2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7</v>
      </c>
      <c r="B158" s="832" t="s">
        <v>1991</v>
      </c>
      <c r="C158" s="832" t="s">
        <v>1995</v>
      </c>
      <c r="D158" s="833" t="s">
        <v>3259</v>
      </c>
      <c r="E158" s="834" t="s">
        <v>2009</v>
      </c>
      <c r="F158" s="832" t="s">
        <v>1992</v>
      </c>
      <c r="G158" s="832" t="s">
        <v>2423</v>
      </c>
      <c r="H158" s="832" t="s">
        <v>670</v>
      </c>
      <c r="I158" s="832" t="s">
        <v>2424</v>
      </c>
      <c r="J158" s="832" t="s">
        <v>2425</v>
      </c>
      <c r="K158" s="832" t="s">
        <v>2146</v>
      </c>
      <c r="L158" s="835">
        <v>65.540000000000006</v>
      </c>
      <c r="M158" s="835">
        <v>196.62</v>
      </c>
      <c r="N158" s="832">
        <v>3</v>
      </c>
      <c r="O158" s="836">
        <v>0.5</v>
      </c>
      <c r="P158" s="835">
        <v>196.62</v>
      </c>
      <c r="Q158" s="837">
        <v>1</v>
      </c>
      <c r="R158" s="832">
        <v>3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7</v>
      </c>
      <c r="B159" s="832" t="s">
        <v>1991</v>
      </c>
      <c r="C159" s="832" t="s">
        <v>1995</v>
      </c>
      <c r="D159" s="833" t="s">
        <v>3259</v>
      </c>
      <c r="E159" s="834" t="s">
        <v>2009</v>
      </c>
      <c r="F159" s="832" t="s">
        <v>1992</v>
      </c>
      <c r="G159" s="832" t="s">
        <v>2423</v>
      </c>
      <c r="H159" s="832" t="s">
        <v>670</v>
      </c>
      <c r="I159" s="832" t="s">
        <v>2426</v>
      </c>
      <c r="J159" s="832" t="s">
        <v>2425</v>
      </c>
      <c r="K159" s="832" t="s">
        <v>2427</v>
      </c>
      <c r="L159" s="835">
        <v>229.38</v>
      </c>
      <c r="M159" s="835">
        <v>229.38</v>
      </c>
      <c r="N159" s="832">
        <v>1</v>
      </c>
      <c r="O159" s="836">
        <v>0.5</v>
      </c>
      <c r="P159" s="835">
        <v>229.38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7</v>
      </c>
      <c r="B160" s="832" t="s">
        <v>1991</v>
      </c>
      <c r="C160" s="832" t="s">
        <v>1995</v>
      </c>
      <c r="D160" s="833" t="s">
        <v>3259</v>
      </c>
      <c r="E160" s="834" t="s">
        <v>2009</v>
      </c>
      <c r="F160" s="832" t="s">
        <v>1992</v>
      </c>
      <c r="G160" s="832" t="s">
        <v>2075</v>
      </c>
      <c r="H160" s="832" t="s">
        <v>579</v>
      </c>
      <c r="I160" s="832" t="s">
        <v>2428</v>
      </c>
      <c r="J160" s="832" t="s">
        <v>2429</v>
      </c>
      <c r="K160" s="832" t="s">
        <v>2386</v>
      </c>
      <c r="L160" s="835">
        <v>35.11</v>
      </c>
      <c r="M160" s="835">
        <v>35.11</v>
      </c>
      <c r="N160" s="832">
        <v>1</v>
      </c>
      <c r="O160" s="836">
        <v>1</v>
      </c>
      <c r="P160" s="835">
        <v>35.11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7</v>
      </c>
      <c r="B161" s="832" t="s">
        <v>1991</v>
      </c>
      <c r="C161" s="832" t="s">
        <v>1995</v>
      </c>
      <c r="D161" s="833" t="s">
        <v>3259</v>
      </c>
      <c r="E161" s="834" t="s">
        <v>2009</v>
      </c>
      <c r="F161" s="832" t="s">
        <v>1992</v>
      </c>
      <c r="G161" s="832" t="s">
        <v>2376</v>
      </c>
      <c r="H161" s="832" t="s">
        <v>670</v>
      </c>
      <c r="I161" s="832" t="s">
        <v>2377</v>
      </c>
      <c r="J161" s="832" t="s">
        <v>1267</v>
      </c>
      <c r="K161" s="832" t="s">
        <v>2378</v>
      </c>
      <c r="L161" s="835">
        <v>117.55</v>
      </c>
      <c r="M161" s="835">
        <v>117.55</v>
      </c>
      <c r="N161" s="832">
        <v>1</v>
      </c>
      <c r="O161" s="836">
        <v>1</v>
      </c>
      <c r="P161" s="835">
        <v>117.55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7</v>
      </c>
      <c r="B162" s="832" t="s">
        <v>1991</v>
      </c>
      <c r="C162" s="832" t="s">
        <v>1995</v>
      </c>
      <c r="D162" s="833" t="s">
        <v>3259</v>
      </c>
      <c r="E162" s="834" t="s">
        <v>2009</v>
      </c>
      <c r="F162" s="832" t="s">
        <v>1992</v>
      </c>
      <c r="G162" s="832" t="s">
        <v>2043</v>
      </c>
      <c r="H162" s="832" t="s">
        <v>579</v>
      </c>
      <c r="I162" s="832" t="s">
        <v>2044</v>
      </c>
      <c r="J162" s="832" t="s">
        <v>2045</v>
      </c>
      <c r="K162" s="832" t="s">
        <v>2046</v>
      </c>
      <c r="L162" s="835">
        <v>0</v>
      </c>
      <c r="M162" s="835">
        <v>0</v>
      </c>
      <c r="N162" s="832">
        <v>1</v>
      </c>
      <c r="O162" s="836">
        <v>0.5</v>
      </c>
      <c r="P162" s="835">
        <v>0</v>
      </c>
      <c r="Q162" s="837"/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7</v>
      </c>
      <c r="B163" s="832" t="s">
        <v>1991</v>
      </c>
      <c r="C163" s="832" t="s">
        <v>1995</v>
      </c>
      <c r="D163" s="833" t="s">
        <v>3259</v>
      </c>
      <c r="E163" s="834" t="s">
        <v>2009</v>
      </c>
      <c r="F163" s="832" t="s">
        <v>1992</v>
      </c>
      <c r="G163" s="832" t="s">
        <v>2152</v>
      </c>
      <c r="H163" s="832" t="s">
        <v>579</v>
      </c>
      <c r="I163" s="832" t="s">
        <v>2153</v>
      </c>
      <c r="J163" s="832" t="s">
        <v>2154</v>
      </c>
      <c r="K163" s="832" t="s">
        <v>2155</v>
      </c>
      <c r="L163" s="835">
        <v>136.04</v>
      </c>
      <c r="M163" s="835">
        <v>136.04</v>
      </c>
      <c r="N163" s="832">
        <v>1</v>
      </c>
      <c r="O163" s="836">
        <v>0.5</v>
      </c>
      <c r="P163" s="835">
        <v>136.04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7</v>
      </c>
      <c r="B164" s="832" t="s">
        <v>1991</v>
      </c>
      <c r="C164" s="832" t="s">
        <v>1995</v>
      </c>
      <c r="D164" s="833" t="s">
        <v>3259</v>
      </c>
      <c r="E164" s="834" t="s">
        <v>2009</v>
      </c>
      <c r="F164" s="832" t="s">
        <v>1992</v>
      </c>
      <c r="G164" s="832" t="s">
        <v>2313</v>
      </c>
      <c r="H164" s="832" t="s">
        <v>579</v>
      </c>
      <c r="I164" s="832" t="s">
        <v>2430</v>
      </c>
      <c r="J164" s="832" t="s">
        <v>2431</v>
      </c>
      <c r="K164" s="832" t="s">
        <v>2432</v>
      </c>
      <c r="L164" s="835">
        <v>0</v>
      </c>
      <c r="M164" s="835">
        <v>0</v>
      </c>
      <c r="N164" s="832">
        <v>1</v>
      </c>
      <c r="O164" s="836">
        <v>0.5</v>
      </c>
      <c r="P164" s="835">
        <v>0</v>
      </c>
      <c r="Q164" s="837"/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7</v>
      </c>
      <c r="B165" s="832" t="s">
        <v>1991</v>
      </c>
      <c r="C165" s="832" t="s">
        <v>1995</v>
      </c>
      <c r="D165" s="833" t="s">
        <v>3259</v>
      </c>
      <c r="E165" s="834" t="s">
        <v>2009</v>
      </c>
      <c r="F165" s="832" t="s">
        <v>1992</v>
      </c>
      <c r="G165" s="832" t="s">
        <v>2313</v>
      </c>
      <c r="H165" s="832" t="s">
        <v>579</v>
      </c>
      <c r="I165" s="832" t="s">
        <v>2314</v>
      </c>
      <c r="J165" s="832" t="s">
        <v>1432</v>
      </c>
      <c r="K165" s="832" t="s">
        <v>2315</v>
      </c>
      <c r="L165" s="835">
        <v>0</v>
      </c>
      <c r="M165" s="835">
        <v>0</v>
      </c>
      <c r="N165" s="832">
        <v>1</v>
      </c>
      <c r="O165" s="836">
        <v>0.5</v>
      </c>
      <c r="P165" s="835">
        <v>0</v>
      </c>
      <c r="Q165" s="837"/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7</v>
      </c>
      <c r="B166" s="832" t="s">
        <v>1991</v>
      </c>
      <c r="C166" s="832" t="s">
        <v>1995</v>
      </c>
      <c r="D166" s="833" t="s">
        <v>3259</v>
      </c>
      <c r="E166" s="834" t="s">
        <v>2009</v>
      </c>
      <c r="F166" s="832" t="s">
        <v>1992</v>
      </c>
      <c r="G166" s="832" t="s">
        <v>2221</v>
      </c>
      <c r="H166" s="832" t="s">
        <v>579</v>
      </c>
      <c r="I166" s="832" t="s">
        <v>2433</v>
      </c>
      <c r="J166" s="832" t="s">
        <v>1420</v>
      </c>
      <c r="K166" s="832" t="s">
        <v>2223</v>
      </c>
      <c r="L166" s="835">
        <v>61.97</v>
      </c>
      <c r="M166" s="835">
        <v>61.97</v>
      </c>
      <c r="N166" s="832">
        <v>1</v>
      </c>
      <c r="O166" s="836">
        <v>1</v>
      </c>
      <c r="P166" s="835">
        <v>61.97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7</v>
      </c>
      <c r="B167" s="832" t="s">
        <v>1991</v>
      </c>
      <c r="C167" s="832" t="s">
        <v>1995</v>
      </c>
      <c r="D167" s="833" t="s">
        <v>3259</v>
      </c>
      <c r="E167" s="834" t="s">
        <v>2009</v>
      </c>
      <c r="F167" s="832" t="s">
        <v>1992</v>
      </c>
      <c r="G167" s="832" t="s">
        <v>2434</v>
      </c>
      <c r="H167" s="832" t="s">
        <v>579</v>
      </c>
      <c r="I167" s="832" t="s">
        <v>2435</v>
      </c>
      <c r="J167" s="832" t="s">
        <v>2436</v>
      </c>
      <c r="K167" s="832" t="s">
        <v>2437</v>
      </c>
      <c r="L167" s="835">
        <v>0</v>
      </c>
      <c r="M167" s="835">
        <v>0</v>
      </c>
      <c r="N167" s="832">
        <v>6</v>
      </c>
      <c r="O167" s="836">
        <v>2.5</v>
      </c>
      <c r="P167" s="835">
        <v>0</v>
      </c>
      <c r="Q167" s="837"/>
      <c r="R167" s="832">
        <v>6</v>
      </c>
      <c r="S167" s="837">
        <v>1</v>
      </c>
      <c r="T167" s="836">
        <v>2.5</v>
      </c>
      <c r="U167" s="838">
        <v>1</v>
      </c>
    </row>
    <row r="168" spans="1:21" ht="14.4" customHeight="1" x14ac:dyDescent="0.3">
      <c r="A168" s="831">
        <v>7</v>
      </c>
      <c r="B168" s="832" t="s">
        <v>1991</v>
      </c>
      <c r="C168" s="832" t="s">
        <v>1995</v>
      </c>
      <c r="D168" s="833" t="s">
        <v>3259</v>
      </c>
      <c r="E168" s="834" t="s">
        <v>2009</v>
      </c>
      <c r="F168" s="832" t="s">
        <v>1992</v>
      </c>
      <c r="G168" s="832" t="s">
        <v>2138</v>
      </c>
      <c r="H168" s="832" t="s">
        <v>670</v>
      </c>
      <c r="I168" s="832" t="s">
        <v>2139</v>
      </c>
      <c r="J168" s="832" t="s">
        <v>1349</v>
      </c>
      <c r="K168" s="832" t="s">
        <v>2140</v>
      </c>
      <c r="L168" s="835">
        <v>154.36000000000001</v>
      </c>
      <c r="M168" s="835">
        <v>154.36000000000001</v>
      </c>
      <c r="N168" s="832">
        <v>1</v>
      </c>
      <c r="O168" s="836">
        <v>1</v>
      </c>
      <c r="P168" s="835">
        <v>154.36000000000001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7</v>
      </c>
      <c r="B169" s="832" t="s">
        <v>1991</v>
      </c>
      <c r="C169" s="832" t="s">
        <v>1995</v>
      </c>
      <c r="D169" s="833" t="s">
        <v>3259</v>
      </c>
      <c r="E169" s="834" t="s">
        <v>2009</v>
      </c>
      <c r="F169" s="832" t="s">
        <v>1992</v>
      </c>
      <c r="G169" s="832" t="s">
        <v>2398</v>
      </c>
      <c r="H169" s="832" t="s">
        <v>670</v>
      </c>
      <c r="I169" s="832" t="s">
        <v>1744</v>
      </c>
      <c r="J169" s="832" t="s">
        <v>1742</v>
      </c>
      <c r="K169" s="832" t="s">
        <v>1745</v>
      </c>
      <c r="L169" s="835">
        <v>49.08</v>
      </c>
      <c r="M169" s="835">
        <v>49.08</v>
      </c>
      <c r="N169" s="832">
        <v>1</v>
      </c>
      <c r="O169" s="836">
        <v>0.5</v>
      </c>
      <c r="P169" s="835">
        <v>49.08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7</v>
      </c>
      <c r="B170" s="832" t="s">
        <v>1991</v>
      </c>
      <c r="C170" s="832" t="s">
        <v>1995</v>
      </c>
      <c r="D170" s="833" t="s">
        <v>3259</v>
      </c>
      <c r="E170" s="834" t="s">
        <v>2009</v>
      </c>
      <c r="F170" s="832" t="s">
        <v>1992</v>
      </c>
      <c r="G170" s="832" t="s">
        <v>2398</v>
      </c>
      <c r="H170" s="832" t="s">
        <v>579</v>
      </c>
      <c r="I170" s="832" t="s">
        <v>2438</v>
      </c>
      <c r="J170" s="832" t="s">
        <v>1742</v>
      </c>
      <c r="K170" s="832" t="s">
        <v>2439</v>
      </c>
      <c r="L170" s="835">
        <v>84.18</v>
      </c>
      <c r="M170" s="835">
        <v>168.36</v>
      </c>
      <c r="N170" s="832">
        <v>2</v>
      </c>
      <c r="O170" s="836">
        <v>1</v>
      </c>
      <c r="P170" s="835">
        <v>168.36</v>
      </c>
      <c r="Q170" s="837">
        <v>1</v>
      </c>
      <c r="R170" s="832">
        <v>2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7</v>
      </c>
      <c r="B171" s="832" t="s">
        <v>1991</v>
      </c>
      <c r="C171" s="832" t="s">
        <v>1995</v>
      </c>
      <c r="D171" s="833" t="s">
        <v>3259</v>
      </c>
      <c r="E171" s="834" t="s">
        <v>2039</v>
      </c>
      <c r="F171" s="832" t="s">
        <v>1992</v>
      </c>
      <c r="G171" s="832" t="s">
        <v>2087</v>
      </c>
      <c r="H171" s="832" t="s">
        <v>579</v>
      </c>
      <c r="I171" s="832" t="s">
        <v>2257</v>
      </c>
      <c r="J171" s="832" t="s">
        <v>843</v>
      </c>
      <c r="K171" s="832" t="s">
        <v>2258</v>
      </c>
      <c r="L171" s="835">
        <v>91.11</v>
      </c>
      <c r="M171" s="835">
        <v>91.11</v>
      </c>
      <c r="N171" s="832">
        <v>1</v>
      </c>
      <c r="O171" s="836">
        <v>1</v>
      </c>
      <c r="P171" s="835">
        <v>91.11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7</v>
      </c>
      <c r="B172" s="832" t="s">
        <v>1991</v>
      </c>
      <c r="C172" s="832" t="s">
        <v>1995</v>
      </c>
      <c r="D172" s="833" t="s">
        <v>3259</v>
      </c>
      <c r="E172" s="834" t="s">
        <v>2039</v>
      </c>
      <c r="F172" s="832" t="s">
        <v>1992</v>
      </c>
      <c r="G172" s="832" t="s">
        <v>2440</v>
      </c>
      <c r="H172" s="832" t="s">
        <v>579</v>
      </c>
      <c r="I172" s="832" t="s">
        <v>2441</v>
      </c>
      <c r="J172" s="832" t="s">
        <v>2442</v>
      </c>
      <c r="K172" s="832" t="s">
        <v>2443</v>
      </c>
      <c r="L172" s="835">
        <v>78.33</v>
      </c>
      <c r="M172" s="835">
        <v>156.66</v>
      </c>
      <c r="N172" s="832">
        <v>2</v>
      </c>
      <c r="O172" s="836">
        <v>2</v>
      </c>
      <c r="P172" s="835">
        <v>156.66</v>
      </c>
      <c r="Q172" s="837">
        <v>1</v>
      </c>
      <c r="R172" s="832">
        <v>2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7</v>
      </c>
      <c r="B173" s="832" t="s">
        <v>1991</v>
      </c>
      <c r="C173" s="832" t="s">
        <v>1995</v>
      </c>
      <c r="D173" s="833" t="s">
        <v>3259</v>
      </c>
      <c r="E173" s="834" t="s">
        <v>2020</v>
      </c>
      <c r="F173" s="832" t="s">
        <v>1992</v>
      </c>
      <c r="G173" s="832" t="s">
        <v>2064</v>
      </c>
      <c r="H173" s="832" t="s">
        <v>579</v>
      </c>
      <c r="I173" s="832" t="s">
        <v>2065</v>
      </c>
      <c r="J173" s="832" t="s">
        <v>2066</v>
      </c>
      <c r="K173" s="832" t="s">
        <v>2067</v>
      </c>
      <c r="L173" s="835">
        <v>462.73</v>
      </c>
      <c r="M173" s="835">
        <v>925.46</v>
      </c>
      <c r="N173" s="832">
        <v>2</v>
      </c>
      <c r="O173" s="836">
        <v>1</v>
      </c>
      <c r="P173" s="835">
        <v>925.46</v>
      </c>
      <c r="Q173" s="837">
        <v>1</v>
      </c>
      <c r="R173" s="832">
        <v>2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7</v>
      </c>
      <c r="B174" s="832" t="s">
        <v>1991</v>
      </c>
      <c r="C174" s="832" t="s">
        <v>1995</v>
      </c>
      <c r="D174" s="833" t="s">
        <v>3259</v>
      </c>
      <c r="E174" s="834" t="s">
        <v>2038</v>
      </c>
      <c r="F174" s="832" t="s">
        <v>1992</v>
      </c>
      <c r="G174" s="832" t="s">
        <v>2444</v>
      </c>
      <c r="H174" s="832" t="s">
        <v>579</v>
      </c>
      <c r="I174" s="832" t="s">
        <v>2445</v>
      </c>
      <c r="J174" s="832" t="s">
        <v>1385</v>
      </c>
      <c r="K174" s="832" t="s">
        <v>2446</v>
      </c>
      <c r="L174" s="835">
        <v>48.09</v>
      </c>
      <c r="M174" s="835">
        <v>96.18</v>
      </c>
      <c r="N174" s="832">
        <v>2</v>
      </c>
      <c r="O174" s="836">
        <v>0.5</v>
      </c>
      <c r="P174" s="835">
        <v>96.18</v>
      </c>
      <c r="Q174" s="837">
        <v>1</v>
      </c>
      <c r="R174" s="832">
        <v>2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7</v>
      </c>
      <c r="B175" s="832" t="s">
        <v>1991</v>
      </c>
      <c r="C175" s="832" t="s">
        <v>1995</v>
      </c>
      <c r="D175" s="833" t="s">
        <v>3259</v>
      </c>
      <c r="E175" s="834" t="s">
        <v>2038</v>
      </c>
      <c r="F175" s="832" t="s">
        <v>1992</v>
      </c>
      <c r="G175" s="832" t="s">
        <v>2056</v>
      </c>
      <c r="H175" s="832" t="s">
        <v>579</v>
      </c>
      <c r="I175" s="832" t="s">
        <v>2447</v>
      </c>
      <c r="J175" s="832" t="s">
        <v>1262</v>
      </c>
      <c r="K175" s="832" t="s">
        <v>2448</v>
      </c>
      <c r="L175" s="835">
        <v>50.32</v>
      </c>
      <c r="M175" s="835">
        <v>100.64</v>
      </c>
      <c r="N175" s="832">
        <v>2</v>
      </c>
      <c r="O175" s="836">
        <v>0.5</v>
      </c>
      <c r="P175" s="835">
        <v>100.64</v>
      </c>
      <c r="Q175" s="837">
        <v>1</v>
      </c>
      <c r="R175" s="832">
        <v>2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7</v>
      </c>
      <c r="B176" s="832" t="s">
        <v>1991</v>
      </c>
      <c r="C176" s="832" t="s">
        <v>1995</v>
      </c>
      <c r="D176" s="833" t="s">
        <v>3259</v>
      </c>
      <c r="E176" s="834" t="s">
        <v>2038</v>
      </c>
      <c r="F176" s="832" t="s">
        <v>1992</v>
      </c>
      <c r="G176" s="832" t="s">
        <v>2398</v>
      </c>
      <c r="H176" s="832" t="s">
        <v>670</v>
      </c>
      <c r="I176" s="832" t="s">
        <v>2449</v>
      </c>
      <c r="J176" s="832" t="s">
        <v>1742</v>
      </c>
      <c r="K176" s="832" t="s">
        <v>2450</v>
      </c>
      <c r="L176" s="835">
        <v>115.33</v>
      </c>
      <c r="M176" s="835">
        <v>115.33</v>
      </c>
      <c r="N176" s="832">
        <v>1</v>
      </c>
      <c r="O176" s="836">
        <v>1</v>
      </c>
      <c r="P176" s="835">
        <v>115.33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7</v>
      </c>
      <c r="B177" s="832" t="s">
        <v>1991</v>
      </c>
      <c r="C177" s="832" t="s">
        <v>1995</v>
      </c>
      <c r="D177" s="833" t="s">
        <v>3259</v>
      </c>
      <c r="E177" s="834" t="s">
        <v>2037</v>
      </c>
      <c r="F177" s="832" t="s">
        <v>1992</v>
      </c>
      <c r="G177" s="832" t="s">
        <v>2083</v>
      </c>
      <c r="H177" s="832" t="s">
        <v>579</v>
      </c>
      <c r="I177" s="832" t="s">
        <v>2084</v>
      </c>
      <c r="J177" s="832" t="s">
        <v>2085</v>
      </c>
      <c r="K177" s="832" t="s">
        <v>2086</v>
      </c>
      <c r="L177" s="835">
        <v>72.64</v>
      </c>
      <c r="M177" s="835">
        <v>145.28</v>
      </c>
      <c r="N177" s="832">
        <v>2</v>
      </c>
      <c r="O177" s="836">
        <v>0.5</v>
      </c>
      <c r="P177" s="835">
        <v>145.28</v>
      </c>
      <c r="Q177" s="837">
        <v>1</v>
      </c>
      <c r="R177" s="832">
        <v>2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7</v>
      </c>
      <c r="B178" s="832" t="s">
        <v>1991</v>
      </c>
      <c r="C178" s="832" t="s">
        <v>1995</v>
      </c>
      <c r="D178" s="833" t="s">
        <v>3259</v>
      </c>
      <c r="E178" s="834" t="s">
        <v>2037</v>
      </c>
      <c r="F178" s="832" t="s">
        <v>1992</v>
      </c>
      <c r="G178" s="832" t="s">
        <v>2083</v>
      </c>
      <c r="H178" s="832" t="s">
        <v>579</v>
      </c>
      <c r="I178" s="832" t="s">
        <v>2451</v>
      </c>
      <c r="J178" s="832" t="s">
        <v>2452</v>
      </c>
      <c r="K178" s="832" t="s">
        <v>2453</v>
      </c>
      <c r="L178" s="835">
        <v>0</v>
      </c>
      <c r="M178" s="835">
        <v>0</v>
      </c>
      <c r="N178" s="832">
        <v>2</v>
      </c>
      <c r="O178" s="836">
        <v>1</v>
      </c>
      <c r="P178" s="835">
        <v>0</v>
      </c>
      <c r="Q178" s="837"/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7</v>
      </c>
      <c r="B179" s="832" t="s">
        <v>1991</v>
      </c>
      <c r="C179" s="832" t="s">
        <v>1995</v>
      </c>
      <c r="D179" s="833" t="s">
        <v>3259</v>
      </c>
      <c r="E179" s="834" t="s">
        <v>2037</v>
      </c>
      <c r="F179" s="832" t="s">
        <v>1992</v>
      </c>
      <c r="G179" s="832" t="s">
        <v>2090</v>
      </c>
      <c r="H179" s="832" t="s">
        <v>579</v>
      </c>
      <c r="I179" s="832" t="s">
        <v>2454</v>
      </c>
      <c r="J179" s="832" t="s">
        <v>1050</v>
      </c>
      <c r="K179" s="832" t="s">
        <v>2092</v>
      </c>
      <c r="L179" s="835">
        <v>107.27</v>
      </c>
      <c r="M179" s="835">
        <v>214.54</v>
      </c>
      <c r="N179" s="832">
        <v>2</v>
      </c>
      <c r="O179" s="836">
        <v>0.5</v>
      </c>
      <c r="P179" s="835">
        <v>214.54</v>
      </c>
      <c r="Q179" s="837">
        <v>1</v>
      </c>
      <c r="R179" s="832">
        <v>2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7</v>
      </c>
      <c r="B180" s="832" t="s">
        <v>1991</v>
      </c>
      <c r="C180" s="832" t="s">
        <v>1995</v>
      </c>
      <c r="D180" s="833" t="s">
        <v>3259</v>
      </c>
      <c r="E180" s="834" t="s">
        <v>2037</v>
      </c>
      <c r="F180" s="832" t="s">
        <v>1992</v>
      </c>
      <c r="G180" s="832" t="s">
        <v>2455</v>
      </c>
      <c r="H180" s="832" t="s">
        <v>579</v>
      </c>
      <c r="I180" s="832" t="s">
        <v>2456</v>
      </c>
      <c r="J180" s="832" t="s">
        <v>2457</v>
      </c>
      <c r="K180" s="832" t="s">
        <v>2458</v>
      </c>
      <c r="L180" s="835">
        <v>58.62</v>
      </c>
      <c r="M180" s="835">
        <v>58.62</v>
      </c>
      <c r="N180" s="832">
        <v>1</v>
      </c>
      <c r="O180" s="836">
        <v>1</v>
      </c>
      <c r="P180" s="835">
        <v>58.62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7</v>
      </c>
      <c r="B181" s="832" t="s">
        <v>1991</v>
      </c>
      <c r="C181" s="832" t="s">
        <v>1995</v>
      </c>
      <c r="D181" s="833" t="s">
        <v>3259</v>
      </c>
      <c r="E181" s="834" t="s">
        <v>2037</v>
      </c>
      <c r="F181" s="832" t="s">
        <v>1992</v>
      </c>
      <c r="G181" s="832" t="s">
        <v>2186</v>
      </c>
      <c r="H181" s="832" t="s">
        <v>579</v>
      </c>
      <c r="I181" s="832" t="s">
        <v>2187</v>
      </c>
      <c r="J181" s="832" t="s">
        <v>2188</v>
      </c>
      <c r="K181" s="832" t="s">
        <v>1669</v>
      </c>
      <c r="L181" s="835">
        <v>38.56</v>
      </c>
      <c r="M181" s="835">
        <v>38.56</v>
      </c>
      <c r="N181" s="832">
        <v>1</v>
      </c>
      <c r="O181" s="836">
        <v>1</v>
      </c>
      <c r="P181" s="835">
        <v>38.56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7</v>
      </c>
      <c r="B182" s="832" t="s">
        <v>1991</v>
      </c>
      <c r="C182" s="832" t="s">
        <v>1995</v>
      </c>
      <c r="D182" s="833" t="s">
        <v>3259</v>
      </c>
      <c r="E182" s="834" t="s">
        <v>2037</v>
      </c>
      <c r="F182" s="832" t="s">
        <v>1992</v>
      </c>
      <c r="G182" s="832" t="s">
        <v>2189</v>
      </c>
      <c r="H182" s="832" t="s">
        <v>670</v>
      </c>
      <c r="I182" s="832" t="s">
        <v>1830</v>
      </c>
      <c r="J182" s="832" t="s">
        <v>761</v>
      </c>
      <c r="K182" s="832" t="s">
        <v>1831</v>
      </c>
      <c r="L182" s="835">
        <v>48.42</v>
      </c>
      <c r="M182" s="835">
        <v>48.42</v>
      </c>
      <c r="N182" s="832">
        <v>1</v>
      </c>
      <c r="O182" s="836">
        <v>0.5</v>
      </c>
      <c r="P182" s="835">
        <v>48.42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7</v>
      </c>
      <c r="B183" s="832" t="s">
        <v>1991</v>
      </c>
      <c r="C183" s="832" t="s">
        <v>1995</v>
      </c>
      <c r="D183" s="833" t="s">
        <v>3259</v>
      </c>
      <c r="E183" s="834" t="s">
        <v>2037</v>
      </c>
      <c r="F183" s="832" t="s">
        <v>1992</v>
      </c>
      <c r="G183" s="832" t="s">
        <v>2459</v>
      </c>
      <c r="H183" s="832" t="s">
        <v>670</v>
      </c>
      <c r="I183" s="832" t="s">
        <v>1921</v>
      </c>
      <c r="J183" s="832" t="s">
        <v>1241</v>
      </c>
      <c r="K183" s="832" t="s">
        <v>1922</v>
      </c>
      <c r="L183" s="835">
        <v>63.75</v>
      </c>
      <c r="M183" s="835">
        <v>127.5</v>
      </c>
      <c r="N183" s="832">
        <v>2</v>
      </c>
      <c r="O183" s="836">
        <v>0.5</v>
      </c>
      <c r="P183" s="835">
        <v>127.5</v>
      </c>
      <c r="Q183" s="837">
        <v>1</v>
      </c>
      <c r="R183" s="832">
        <v>2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7</v>
      </c>
      <c r="B184" s="832" t="s">
        <v>1991</v>
      </c>
      <c r="C184" s="832" t="s">
        <v>1995</v>
      </c>
      <c r="D184" s="833" t="s">
        <v>3259</v>
      </c>
      <c r="E184" s="834" t="s">
        <v>2042</v>
      </c>
      <c r="F184" s="832" t="s">
        <v>1992</v>
      </c>
      <c r="G184" s="832" t="s">
        <v>2460</v>
      </c>
      <c r="H184" s="832" t="s">
        <v>579</v>
      </c>
      <c r="I184" s="832" t="s">
        <v>2461</v>
      </c>
      <c r="J184" s="832" t="s">
        <v>2462</v>
      </c>
      <c r="K184" s="832" t="s">
        <v>2463</v>
      </c>
      <c r="L184" s="835">
        <v>186.99</v>
      </c>
      <c r="M184" s="835">
        <v>186.99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7</v>
      </c>
      <c r="B185" s="832" t="s">
        <v>1991</v>
      </c>
      <c r="C185" s="832" t="s">
        <v>1995</v>
      </c>
      <c r="D185" s="833" t="s">
        <v>3259</v>
      </c>
      <c r="E185" s="834" t="s">
        <v>2042</v>
      </c>
      <c r="F185" s="832" t="s">
        <v>1992</v>
      </c>
      <c r="G185" s="832" t="s">
        <v>2204</v>
      </c>
      <c r="H185" s="832" t="s">
        <v>579</v>
      </c>
      <c r="I185" s="832" t="s">
        <v>2464</v>
      </c>
      <c r="J185" s="832" t="s">
        <v>718</v>
      </c>
      <c r="K185" s="832" t="s">
        <v>2465</v>
      </c>
      <c r="L185" s="835">
        <v>52.61</v>
      </c>
      <c r="M185" s="835">
        <v>52.61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7</v>
      </c>
      <c r="B186" s="832" t="s">
        <v>1991</v>
      </c>
      <c r="C186" s="832" t="s">
        <v>1995</v>
      </c>
      <c r="D186" s="833" t="s">
        <v>3259</v>
      </c>
      <c r="E186" s="834" t="s">
        <v>2042</v>
      </c>
      <c r="F186" s="832" t="s">
        <v>1992</v>
      </c>
      <c r="G186" s="832" t="s">
        <v>2056</v>
      </c>
      <c r="H186" s="832" t="s">
        <v>579</v>
      </c>
      <c r="I186" s="832" t="s">
        <v>2466</v>
      </c>
      <c r="J186" s="832" t="s">
        <v>1262</v>
      </c>
      <c r="K186" s="832" t="s">
        <v>1263</v>
      </c>
      <c r="L186" s="835">
        <v>50.32</v>
      </c>
      <c r="M186" s="835">
        <v>50.32</v>
      </c>
      <c r="N186" s="832">
        <v>1</v>
      </c>
      <c r="O186" s="836">
        <v>1</v>
      </c>
      <c r="P186" s="835">
        <v>50.32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7</v>
      </c>
      <c r="B187" s="832" t="s">
        <v>1991</v>
      </c>
      <c r="C187" s="832" t="s">
        <v>1995</v>
      </c>
      <c r="D187" s="833" t="s">
        <v>3259</v>
      </c>
      <c r="E187" s="834" t="s">
        <v>2042</v>
      </c>
      <c r="F187" s="832" t="s">
        <v>1992</v>
      </c>
      <c r="G187" s="832" t="s">
        <v>2056</v>
      </c>
      <c r="H187" s="832" t="s">
        <v>579</v>
      </c>
      <c r="I187" s="832" t="s">
        <v>2447</v>
      </c>
      <c r="J187" s="832" t="s">
        <v>1262</v>
      </c>
      <c r="K187" s="832" t="s">
        <v>2448</v>
      </c>
      <c r="L187" s="835">
        <v>50.32</v>
      </c>
      <c r="M187" s="835">
        <v>50.32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7</v>
      </c>
      <c r="B188" s="832" t="s">
        <v>1991</v>
      </c>
      <c r="C188" s="832" t="s">
        <v>1995</v>
      </c>
      <c r="D188" s="833" t="s">
        <v>3259</v>
      </c>
      <c r="E188" s="834" t="s">
        <v>2026</v>
      </c>
      <c r="F188" s="832" t="s">
        <v>1992</v>
      </c>
      <c r="G188" s="832" t="s">
        <v>2467</v>
      </c>
      <c r="H188" s="832" t="s">
        <v>579</v>
      </c>
      <c r="I188" s="832" t="s">
        <v>2468</v>
      </c>
      <c r="J188" s="832" t="s">
        <v>2469</v>
      </c>
      <c r="K188" s="832" t="s">
        <v>2104</v>
      </c>
      <c r="L188" s="835">
        <v>46.09</v>
      </c>
      <c r="M188" s="835">
        <v>46.09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7</v>
      </c>
      <c r="B189" s="832" t="s">
        <v>1991</v>
      </c>
      <c r="C189" s="832" t="s">
        <v>1995</v>
      </c>
      <c r="D189" s="833" t="s">
        <v>3259</v>
      </c>
      <c r="E189" s="834" t="s">
        <v>2026</v>
      </c>
      <c r="F189" s="832" t="s">
        <v>1992</v>
      </c>
      <c r="G189" s="832" t="s">
        <v>2079</v>
      </c>
      <c r="H189" s="832" t="s">
        <v>670</v>
      </c>
      <c r="I189" s="832" t="s">
        <v>2470</v>
      </c>
      <c r="J189" s="832" t="s">
        <v>2081</v>
      </c>
      <c r="K189" s="832" t="s">
        <v>2471</v>
      </c>
      <c r="L189" s="835">
        <v>85.27</v>
      </c>
      <c r="M189" s="835">
        <v>170.54</v>
      </c>
      <c r="N189" s="832">
        <v>2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7</v>
      </c>
      <c r="B190" s="832" t="s">
        <v>1991</v>
      </c>
      <c r="C190" s="832" t="s">
        <v>1995</v>
      </c>
      <c r="D190" s="833" t="s">
        <v>3259</v>
      </c>
      <c r="E190" s="834" t="s">
        <v>2026</v>
      </c>
      <c r="F190" s="832" t="s">
        <v>1992</v>
      </c>
      <c r="G190" s="832" t="s">
        <v>2383</v>
      </c>
      <c r="H190" s="832" t="s">
        <v>579</v>
      </c>
      <c r="I190" s="832" t="s">
        <v>2472</v>
      </c>
      <c r="J190" s="832" t="s">
        <v>2473</v>
      </c>
      <c r="K190" s="832" t="s">
        <v>2474</v>
      </c>
      <c r="L190" s="835">
        <v>11.75</v>
      </c>
      <c r="M190" s="835">
        <v>11.75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7</v>
      </c>
      <c r="B191" s="832" t="s">
        <v>1991</v>
      </c>
      <c r="C191" s="832" t="s">
        <v>1995</v>
      </c>
      <c r="D191" s="833" t="s">
        <v>3259</v>
      </c>
      <c r="E191" s="834" t="s">
        <v>2026</v>
      </c>
      <c r="F191" s="832" t="s">
        <v>1992</v>
      </c>
      <c r="G191" s="832" t="s">
        <v>2043</v>
      </c>
      <c r="H191" s="832" t="s">
        <v>579</v>
      </c>
      <c r="I191" s="832" t="s">
        <v>2475</v>
      </c>
      <c r="J191" s="832" t="s">
        <v>1054</v>
      </c>
      <c r="K191" s="832" t="s">
        <v>1056</v>
      </c>
      <c r="L191" s="835">
        <v>42.05</v>
      </c>
      <c r="M191" s="835">
        <v>84.1</v>
      </c>
      <c r="N191" s="832">
        <v>2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7</v>
      </c>
      <c r="B192" s="832" t="s">
        <v>1991</v>
      </c>
      <c r="C192" s="832" t="s">
        <v>1995</v>
      </c>
      <c r="D192" s="833" t="s">
        <v>3259</v>
      </c>
      <c r="E192" s="834" t="s">
        <v>2026</v>
      </c>
      <c r="F192" s="832" t="s">
        <v>1992</v>
      </c>
      <c r="G192" s="832" t="s">
        <v>2043</v>
      </c>
      <c r="H192" s="832" t="s">
        <v>579</v>
      </c>
      <c r="I192" s="832" t="s">
        <v>2476</v>
      </c>
      <c r="J192" s="832" t="s">
        <v>1054</v>
      </c>
      <c r="K192" s="832" t="s">
        <v>1055</v>
      </c>
      <c r="L192" s="835">
        <v>42.05</v>
      </c>
      <c r="M192" s="835">
        <v>42.05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7</v>
      </c>
      <c r="B193" s="832" t="s">
        <v>1991</v>
      </c>
      <c r="C193" s="832" t="s">
        <v>1995</v>
      </c>
      <c r="D193" s="833" t="s">
        <v>3259</v>
      </c>
      <c r="E193" s="834" t="s">
        <v>2026</v>
      </c>
      <c r="F193" s="832" t="s">
        <v>1992</v>
      </c>
      <c r="G193" s="832" t="s">
        <v>2342</v>
      </c>
      <c r="H193" s="832" t="s">
        <v>579</v>
      </c>
      <c r="I193" s="832" t="s">
        <v>2477</v>
      </c>
      <c r="J193" s="832" t="s">
        <v>2344</v>
      </c>
      <c r="K193" s="832" t="s">
        <v>2478</v>
      </c>
      <c r="L193" s="835">
        <v>159.16999999999999</v>
      </c>
      <c r="M193" s="835">
        <v>159.16999999999999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7</v>
      </c>
      <c r="B194" s="832" t="s">
        <v>1991</v>
      </c>
      <c r="C194" s="832" t="s">
        <v>1995</v>
      </c>
      <c r="D194" s="833" t="s">
        <v>3259</v>
      </c>
      <c r="E194" s="834" t="s">
        <v>2026</v>
      </c>
      <c r="F194" s="832" t="s">
        <v>1992</v>
      </c>
      <c r="G194" s="832" t="s">
        <v>2090</v>
      </c>
      <c r="H194" s="832" t="s">
        <v>579</v>
      </c>
      <c r="I194" s="832" t="s">
        <v>2091</v>
      </c>
      <c r="J194" s="832" t="s">
        <v>1050</v>
      </c>
      <c r="K194" s="832" t="s">
        <v>2092</v>
      </c>
      <c r="L194" s="835">
        <v>107.27</v>
      </c>
      <c r="M194" s="835">
        <v>214.54</v>
      </c>
      <c r="N194" s="832">
        <v>2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7</v>
      </c>
      <c r="B195" s="832" t="s">
        <v>1991</v>
      </c>
      <c r="C195" s="832" t="s">
        <v>1995</v>
      </c>
      <c r="D195" s="833" t="s">
        <v>3259</v>
      </c>
      <c r="E195" s="834" t="s">
        <v>2026</v>
      </c>
      <c r="F195" s="832" t="s">
        <v>1992</v>
      </c>
      <c r="G195" s="832" t="s">
        <v>2444</v>
      </c>
      <c r="H195" s="832" t="s">
        <v>579</v>
      </c>
      <c r="I195" s="832" t="s">
        <v>2479</v>
      </c>
      <c r="J195" s="832" t="s">
        <v>2480</v>
      </c>
      <c r="K195" s="832" t="s">
        <v>2481</v>
      </c>
      <c r="L195" s="835">
        <v>89.91</v>
      </c>
      <c r="M195" s="835">
        <v>179.82</v>
      </c>
      <c r="N195" s="832">
        <v>2</v>
      </c>
      <c r="O195" s="836">
        <v>1.5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7</v>
      </c>
      <c r="B196" s="832" t="s">
        <v>1991</v>
      </c>
      <c r="C196" s="832" t="s">
        <v>1995</v>
      </c>
      <c r="D196" s="833" t="s">
        <v>3259</v>
      </c>
      <c r="E196" s="834" t="s">
        <v>2026</v>
      </c>
      <c r="F196" s="832" t="s">
        <v>1992</v>
      </c>
      <c r="G196" s="832" t="s">
        <v>2482</v>
      </c>
      <c r="H196" s="832" t="s">
        <v>579</v>
      </c>
      <c r="I196" s="832" t="s">
        <v>2483</v>
      </c>
      <c r="J196" s="832" t="s">
        <v>2484</v>
      </c>
      <c r="K196" s="832" t="s">
        <v>2485</v>
      </c>
      <c r="L196" s="835">
        <v>0</v>
      </c>
      <c r="M196" s="835">
        <v>0</v>
      </c>
      <c r="N196" s="832">
        <v>1</v>
      </c>
      <c r="O196" s="836">
        <v>0.5</v>
      </c>
      <c r="P196" s="835"/>
      <c r="Q196" s="837"/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7</v>
      </c>
      <c r="B197" s="832" t="s">
        <v>1991</v>
      </c>
      <c r="C197" s="832" t="s">
        <v>1995</v>
      </c>
      <c r="D197" s="833" t="s">
        <v>3259</v>
      </c>
      <c r="E197" s="834" t="s">
        <v>2026</v>
      </c>
      <c r="F197" s="832" t="s">
        <v>1992</v>
      </c>
      <c r="G197" s="832" t="s">
        <v>2186</v>
      </c>
      <c r="H197" s="832" t="s">
        <v>579</v>
      </c>
      <c r="I197" s="832" t="s">
        <v>2486</v>
      </c>
      <c r="J197" s="832" t="s">
        <v>2487</v>
      </c>
      <c r="K197" s="832" t="s">
        <v>1669</v>
      </c>
      <c r="L197" s="835">
        <v>38.56</v>
      </c>
      <c r="M197" s="835">
        <v>38.56</v>
      </c>
      <c r="N197" s="832">
        <v>1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7</v>
      </c>
      <c r="B198" s="832" t="s">
        <v>1991</v>
      </c>
      <c r="C198" s="832" t="s">
        <v>1995</v>
      </c>
      <c r="D198" s="833" t="s">
        <v>3259</v>
      </c>
      <c r="E198" s="834" t="s">
        <v>2026</v>
      </c>
      <c r="F198" s="832" t="s">
        <v>1992</v>
      </c>
      <c r="G198" s="832" t="s">
        <v>2200</v>
      </c>
      <c r="H198" s="832" t="s">
        <v>579</v>
      </c>
      <c r="I198" s="832" t="s">
        <v>2488</v>
      </c>
      <c r="J198" s="832" t="s">
        <v>2489</v>
      </c>
      <c r="K198" s="832" t="s">
        <v>2490</v>
      </c>
      <c r="L198" s="835">
        <v>32.25</v>
      </c>
      <c r="M198" s="835">
        <v>96.75</v>
      </c>
      <c r="N198" s="832">
        <v>3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7</v>
      </c>
      <c r="B199" s="832" t="s">
        <v>1991</v>
      </c>
      <c r="C199" s="832" t="s">
        <v>1995</v>
      </c>
      <c r="D199" s="833" t="s">
        <v>3259</v>
      </c>
      <c r="E199" s="834" t="s">
        <v>2026</v>
      </c>
      <c r="F199" s="832" t="s">
        <v>1992</v>
      </c>
      <c r="G199" s="832" t="s">
        <v>2204</v>
      </c>
      <c r="H199" s="832" t="s">
        <v>579</v>
      </c>
      <c r="I199" s="832" t="s">
        <v>2464</v>
      </c>
      <c r="J199" s="832" t="s">
        <v>718</v>
      </c>
      <c r="K199" s="832" t="s">
        <v>2465</v>
      </c>
      <c r="L199" s="835">
        <v>52.61</v>
      </c>
      <c r="M199" s="835">
        <v>157.82999999999998</v>
      </c>
      <c r="N199" s="832">
        <v>3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7</v>
      </c>
      <c r="B200" s="832" t="s">
        <v>1991</v>
      </c>
      <c r="C200" s="832" t="s">
        <v>1995</v>
      </c>
      <c r="D200" s="833" t="s">
        <v>3259</v>
      </c>
      <c r="E200" s="834" t="s">
        <v>2026</v>
      </c>
      <c r="F200" s="832" t="s">
        <v>1992</v>
      </c>
      <c r="G200" s="832" t="s">
        <v>2055</v>
      </c>
      <c r="H200" s="832" t="s">
        <v>670</v>
      </c>
      <c r="I200" s="832" t="s">
        <v>1862</v>
      </c>
      <c r="J200" s="832" t="s">
        <v>1863</v>
      </c>
      <c r="K200" s="832" t="s">
        <v>1864</v>
      </c>
      <c r="L200" s="835">
        <v>0</v>
      </c>
      <c r="M200" s="835">
        <v>0</v>
      </c>
      <c r="N200" s="832">
        <v>5</v>
      </c>
      <c r="O200" s="836">
        <v>3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7</v>
      </c>
      <c r="B201" s="832" t="s">
        <v>1991</v>
      </c>
      <c r="C201" s="832" t="s">
        <v>1995</v>
      </c>
      <c r="D201" s="833" t="s">
        <v>3259</v>
      </c>
      <c r="E201" s="834" t="s">
        <v>2026</v>
      </c>
      <c r="F201" s="832" t="s">
        <v>1992</v>
      </c>
      <c r="G201" s="832" t="s">
        <v>2213</v>
      </c>
      <c r="H201" s="832" t="s">
        <v>579</v>
      </c>
      <c r="I201" s="832" t="s">
        <v>2214</v>
      </c>
      <c r="J201" s="832" t="s">
        <v>2215</v>
      </c>
      <c r="K201" s="832" t="s">
        <v>2216</v>
      </c>
      <c r="L201" s="835">
        <v>42.54</v>
      </c>
      <c r="M201" s="835">
        <v>127.62</v>
      </c>
      <c r="N201" s="832">
        <v>3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7</v>
      </c>
      <c r="B202" s="832" t="s">
        <v>1991</v>
      </c>
      <c r="C202" s="832" t="s">
        <v>1995</v>
      </c>
      <c r="D202" s="833" t="s">
        <v>3259</v>
      </c>
      <c r="E202" s="834" t="s">
        <v>2026</v>
      </c>
      <c r="F202" s="832" t="s">
        <v>1992</v>
      </c>
      <c r="G202" s="832" t="s">
        <v>2221</v>
      </c>
      <c r="H202" s="832" t="s">
        <v>579</v>
      </c>
      <c r="I202" s="832" t="s">
        <v>2491</v>
      </c>
      <c r="J202" s="832" t="s">
        <v>1420</v>
      </c>
      <c r="K202" s="832" t="s">
        <v>1421</v>
      </c>
      <c r="L202" s="835">
        <v>61.97</v>
      </c>
      <c r="M202" s="835">
        <v>61.97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7</v>
      </c>
      <c r="B203" s="832" t="s">
        <v>1991</v>
      </c>
      <c r="C203" s="832" t="s">
        <v>1995</v>
      </c>
      <c r="D203" s="833" t="s">
        <v>3259</v>
      </c>
      <c r="E203" s="834" t="s">
        <v>2026</v>
      </c>
      <c r="F203" s="832" t="s">
        <v>1992</v>
      </c>
      <c r="G203" s="832" t="s">
        <v>2138</v>
      </c>
      <c r="H203" s="832" t="s">
        <v>670</v>
      </c>
      <c r="I203" s="832" t="s">
        <v>2139</v>
      </c>
      <c r="J203" s="832" t="s">
        <v>1349</v>
      </c>
      <c r="K203" s="832" t="s">
        <v>2140</v>
      </c>
      <c r="L203" s="835">
        <v>154.36000000000001</v>
      </c>
      <c r="M203" s="835">
        <v>308.72000000000003</v>
      </c>
      <c r="N203" s="832">
        <v>2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7</v>
      </c>
      <c r="B204" s="832" t="s">
        <v>1991</v>
      </c>
      <c r="C204" s="832" t="s">
        <v>1995</v>
      </c>
      <c r="D204" s="833" t="s">
        <v>3259</v>
      </c>
      <c r="E204" s="834" t="s">
        <v>2024</v>
      </c>
      <c r="F204" s="832" t="s">
        <v>1992</v>
      </c>
      <c r="G204" s="832" t="s">
        <v>2492</v>
      </c>
      <c r="H204" s="832" t="s">
        <v>579</v>
      </c>
      <c r="I204" s="832" t="s">
        <v>2493</v>
      </c>
      <c r="J204" s="832" t="s">
        <v>2494</v>
      </c>
      <c r="K204" s="832" t="s">
        <v>2495</v>
      </c>
      <c r="L204" s="835">
        <v>0</v>
      </c>
      <c r="M204" s="835">
        <v>0</v>
      </c>
      <c r="N204" s="832">
        <v>2</v>
      </c>
      <c r="O204" s="836">
        <v>2</v>
      </c>
      <c r="P204" s="835">
        <v>0</v>
      </c>
      <c r="Q204" s="837"/>
      <c r="R204" s="832">
        <v>2</v>
      </c>
      <c r="S204" s="837">
        <v>1</v>
      </c>
      <c r="T204" s="836">
        <v>2</v>
      </c>
      <c r="U204" s="838">
        <v>1</v>
      </c>
    </row>
    <row r="205" spans="1:21" ht="14.4" customHeight="1" x14ac:dyDescent="0.3">
      <c r="A205" s="831">
        <v>7</v>
      </c>
      <c r="B205" s="832" t="s">
        <v>1991</v>
      </c>
      <c r="C205" s="832" t="s">
        <v>1995</v>
      </c>
      <c r="D205" s="833" t="s">
        <v>3259</v>
      </c>
      <c r="E205" s="834" t="s">
        <v>2036</v>
      </c>
      <c r="F205" s="832" t="s">
        <v>1992</v>
      </c>
      <c r="G205" s="832" t="s">
        <v>2496</v>
      </c>
      <c r="H205" s="832" t="s">
        <v>579</v>
      </c>
      <c r="I205" s="832" t="s">
        <v>2497</v>
      </c>
      <c r="J205" s="832" t="s">
        <v>2498</v>
      </c>
      <c r="K205" s="832" t="s">
        <v>2499</v>
      </c>
      <c r="L205" s="835">
        <v>0</v>
      </c>
      <c r="M205" s="835">
        <v>0</v>
      </c>
      <c r="N205" s="832">
        <v>2</v>
      </c>
      <c r="O205" s="836">
        <v>1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7</v>
      </c>
      <c r="B206" s="832" t="s">
        <v>1991</v>
      </c>
      <c r="C206" s="832" t="s">
        <v>1995</v>
      </c>
      <c r="D206" s="833" t="s">
        <v>3259</v>
      </c>
      <c r="E206" s="834" t="s">
        <v>2006</v>
      </c>
      <c r="F206" s="832" t="s">
        <v>1992</v>
      </c>
      <c r="G206" s="832" t="s">
        <v>2269</v>
      </c>
      <c r="H206" s="832" t="s">
        <v>579</v>
      </c>
      <c r="I206" s="832" t="s">
        <v>2270</v>
      </c>
      <c r="J206" s="832" t="s">
        <v>1037</v>
      </c>
      <c r="K206" s="832" t="s">
        <v>2271</v>
      </c>
      <c r="L206" s="835">
        <v>0</v>
      </c>
      <c r="M206" s="835">
        <v>0</v>
      </c>
      <c r="N206" s="832">
        <v>1</v>
      </c>
      <c r="O206" s="836">
        <v>1</v>
      </c>
      <c r="P206" s="835">
        <v>0</v>
      </c>
      <c r="Q206" s="837"/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7</v>
      </c>
      <c r="B207" s="832" t="s">
        <v>1991</v>
      </c>
      <c r="C207" s="832" t="s">
        <v>1995</v>
      </c>
      <c r="D207" s="833" t="s">
        <v>3259</v>
      </c>
      <c r="E207" s="834" t="s">
        <v>2006</v>
      </c>
      <c r="F207" s="832" t="s">
        <v>1992</v>
      </c>
      <c r="G207" s="832" t="s">
        <v>2090</v>
      </c>
      <c r="H207" s="832" t="s">
        <v>579</v>
      </c>
      <c r="I207" s="832" t="s">
        <v>2091</v>
      </c>
      <c r="J207" s="832" t="s">
        <v>1050</v>
      </c>
      <c r="K207" s="832" t="s">
        <v>2092</v>
      </c>
      <c r="L207" s="835">
        <v>107.27</v>
      </c>
      <c r="M207" s="835">
        <v>107.27</v>
      </c>
      <c r="N207" s="832">
        <v>1</v>
      </c>
      <c r="O207" s="836">
        <v>1</v>
      </c>
      <c r="P207" s="835">
        <v>107.27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7</v>
      </c>
      <c r="B208" s="832" t="s">
        <v>1991</v>
      </c>
      <c r="C208" s="832" t="s">
        <v>1995</v>
      </c>
      <c r="D208" s="833" t="s">
        <v>3259</v>
      </c>
      <c r="E208" s="834" t="s">
        <v>2006</v>
      </c>
      <c r="F208" s="832" t="s">
        <v>1992</v>
      </c>
      <c r="G208" s="832" t="s">
        <v>2354</v>
      </c>
      <c r="H208" s="832" t="s">
        <v>579</v>
      </c>
      <c r="I208" s="832" t="s">
        <v>2500</v>
      </c>
      <c r="J208" s="832" t="s">
        <v>2501</v>
      </c>
      <c r="K208" s="832" t="s">
        <v>2281</v>
      </c>
      <c r="L208" s="835">
        <v>0</v>
      </c>
      <c r="M208" s="835">
        <v>0</v>
      </c>
      <c r="N208" s="832">
        <v>1</v>
      </c>
      <c r="O208" s="836">
        <v>1</v>
      </c>
      <c r="P208" s="835"/>
      <c r="Q208" s="837"/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7</v>
      </c>
      <c r="B209" s="832" t="s">
        <v>1991</v>
      </c>
      <c r="C209" s="832" t="s">
        <v>1995</v>
      </c>
      <c r="D209" s="833" t="s">
        <v>3259</v>
      </c>
      <c r="E209" s="834" t="s">
        <v>2006</v>
      </c>
      <c r="F209" s="832" t="s">
        <v>1992</v>
      </c>
      <c r="G209" s="832" t="s">
        <v>2189</v>
      </c>
      <c r="H209" s="832" t="s">
        <v>670</v>
      </c>
      <c r="I209" s="832" t="s">
        <v>1830</v>
      </c>
      <c r="J209" s="832" t="s">
        <v>761</v>
      </c>
      <c r="K209" s="832" t="s">
        <v>1831</v>
      </c>
      <c r="L209" s="835">
        <v>48.42</v>
      </c>
      <c r="M209" s="835">
        <v>48.42</v>
      </c>
      <c r="N209" s="832">
        <v>1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7</v>
      </c>
      <c r="B210" s="832" t="s">
        <v>1991</v>
      </c>
      <c r="C210" s="832" t="s">
        <v>1995</v>
      </c>
      <c r="D210" s="833" t="s">
        <v>3259</v>
      </c>
      <c r="E210" s="834" t="s">
        <v>2006</v>
      </c>
      <c r="F210" s="832" t="s">
        <v>1992</v>
      </c>
      <c r="G210" s="832" t="s">
        <v>2123</v>
      </c>
      <c r="H210" s="832" t="s">
        <v>579</v>
      </c>
      <c r="I210" s="832" t="s">
        <v>2502</v>
      </c>
      <c r="J210" s="832" t="s">
        <v>2503</v>
      </c>
      <c r="K210" s="832" t="s">
        <v>2504</v>
      </c>
      <c r="L210" s="835">
        <v>0</v>
      </c>
      <c r="M210" s="835">
        <v>0</v>
      </c>
      <c r="N210" s="832">
        <v>1</v>
      </c>
      <c r="O210" s="836">
        <v>1</v>
      </c>
      <c r="P210" s="835">
        <v>0</v>
      </c>
      <c r="Q210" s="837"/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7</v>
      </c>
      <c r="B211" s="832" t="s">
        <v>1991</v>
      </c>
      <c r="C211" s="832" t="s">
        <v>1995</v>
      </c>
      <c r="D211" s="833" t="s">
        <v>3259</v>
      </c>
      <c r="E211" s="834" t="s">
        <v>2006</v>
      </c>
      <c r="F211" s="832" t="s">
        <v>1992</v>
      </c>
      <c r="G211" s="832" t="s">
        <v>2398</v>
      </c>
      <c r="H211" s="832" t="s">
        <v>670</v>
      </c>
      <c r="I211" s="832" t="s">
        <v>2505</v>
      </c>
      <c r="J211" s="832" t="s">
        <v>1742</v>
      </c>
      <c r="K211" s="832" t="s">
        <v>2506</v>
      </c>
      <c r="L211" s="835">
        <v>126.27</v>
      </c>
      <c r="M211" s="835">
        <v>126.27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7</v>
      </c>
      <c r="B212" s="832" t="s">
        <v>1991</v>
      </c>
      <c r="C212" s="832" t="s">
        <v>1997</v>
      </c>
      <c r="D212" s="833" t="s">
        <v>3260</v>
      </c>
      <c r="E212" s="834" t="s">
        <v>2003</v>
      </c>
      <c r="F212" s="832" t="s">
        <v>1992</v>
      </c>
      <c r="G212" s="832" t="s">
        <v>2060</v>
      </c>
      <c r="H212" s="832" t="s">
        <v>579</v>
      </c>
      <c r="I212" s="832" t="s">
        <v>2061</v>
      </c>
      <c r="J212" s="832" t="s">
        <v>2062</v>
      </c>
      <c r="K212" s="832" t="s">
        <v>2063</v>
      </c>
      <c r="L212" s="835">
        <v>96.84</v>
      </c>
      <c r="M212" s="835">
        <v>2227.3199999999997</v>
      </c>
      <c r="N212" s="832">
        <v>23</v>
      </c>
      <c r="O212" s="836">
        <v>8.5</v>
      </c>
      <c r="P212" s="835">
        <v>1452.6</v>
      </c>
      <c r="Q212" s="837">
        <v>0.65217391304347827</v>
      </c>
      <c r="R212" s="832">
        <v>15</v>
      </c>
      <c r="S212" s="837">
        <v>0.65217391304347827</v>
      </c>
      <c r="T212" s="836">
        <v>6</v>
      </c>
      <c r="U212" s="838">
        <v>0.70588235294117652</v>
      </c>
    </row>
    <row r="213" spans="1:21" ht="14.4" customHeight="1" x14ac:dyDescent="0.3">
      <c r="A213" s="831">
        <v>7</v>
      </c>
      <c r="B213" s="832" t="s">
        <v>1991</v>
      </c>
      <c r="C213" s="832" t="s">
        <v>1997</v>
      </c>
      <c r="D213" s="833" t="s">
        <v>3260</v>
      </c>
      <c r="E213" s="834" t="s">
        <v>2003</v>
      </c>
      <c r="F213" s="832" t="s">
        <v>1992</v>
      </c>
      <c r="G213" s="832" t="s">
        <v>2060</v>
      </c>
      <c r="H213" s="832" t="s">
        <v>579</v>
      </c>
      <c r="I213" s="832" t="s">
        <v>2061</v>
      </c>
      <c r="J213" s="832" t="s">
        <v>2062</v>
      </c>
      <c r="K213" s="832" t="s">
        <v>2063</v>
      </c>
      <c r="L213" s="835">
        <v>70.48</v>
      </c>
      <c r="M213" s="835">
        <v>1268.6400000000001</v>
      </c>
      <c r="N213" s="832">
        <v>18</v>
      </c>
      <c r="O213" s="836">
        <v>5.5</v>
      </c>
      <c r="P213" s="835">
        <v>986.72</v>
      </c>
      <c r="Q213" s="837">
        <v>0.77777777777777779</v>
      </c>
      <c r="R213" s="832">
        <v>14</v>
      </c>
      <c r="S213" s="837">
        <v>0.77777777777777779</v>
      </c>
      <c r="T213" s="836">
        <v>4</v>
      </c>
      <c r="U213" s="838">
        <v>0.72727272727272729</v>
      </c>
    </row>
    <row r="214" spans="1:21" ht="14.4" customHeight="1" x14ac:dyDescent="0.3">
      <c r="A214" s="831">
        <v>7</v>
      </c>
      <c r="B214" s="832" t="s">
        <v>1991</v>
      </c>
      <c r="C214" s="832" t="s">
        <v>1997</v>
      </c>
      <c r="D214" s="833" t="s">
        <v>3260</v>
      </c>
      <c r="E214" s="834" t="s">
        <v>2003</v>
      </c>
      <c r="F214" s="832" t="s">
        <v>1992</v>
      </c>
      <c r="G214" s="832" t="s">
        <v>2305</v>
      </c>
      <c r="H214" s="832" t="s">
        <v>670</v>
      </c>
      <c r="I214" s="832" t="s">
        <v>2507</v>
      </c>
      <c r="J214" s="832" t="s">
        <v>2508</v>
      </c>
      <c r="K214" s="832" t="s">
        <v>2509</v>
      </c>
      <c r="L214" s="835">
        <v>18.809999999999999</v>
      </c>
      <c r="M214" s="835">
        <v>56.429999999999993</v>
      </c>
      <c r="N214" s="832">
        <v>3</v>
      </c>
      <c r="O214" s="836">
        <v>0.5</v>
      </c>
      <c r="P214" s="835">
        <v>56.429999999999993</v>
      </c>
      <c r="Q214" s="837">
        <v>1</v>
      </c>
      <c r="R214" s="832">
        <v>3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7</v>
      </c>
      <c r="B215" s="832" t="s">
        <v>1991</v>
      </c>
      <c r="C215" s="832" t="s">
        <v>1997</v>
      </c>
      <c r="D215" s="833" t="s">
        <v>3260</v>
      </c>
      <c r="E215" s="834" t="s">
        <v>2003</v>
      </c>
      <c r="F215" s="832" t="s">
        <v>1992</v>
      </c>
      <c r="G215" s="832" t="s">
        <v>2305</v>
      </c>
      <c r="H215" s="832" t="s">
        <v>670</v>
      </c>
      <c r="I215" s="832" t="s">
        <v>2379</v>
      </c>
      <c r="J215" s="832" t="s">
        <v>2380</v>
      </c>
      <c r="K215" s="832" t="s">
        <v>2381</v>
      </c>
      <c r="L215" s="835">
        <v>4.7</v>
      </c>
      <c r="M215" s="835">
        <v>28.2</v>
      </c>
      <c r="N215" s="832">
        <v>6</v>
      </c>
      <c r="O215" s="836">
        <v>4</v>
      </c>
      <c r="P215" s="835">
        <v>28.2</v>
      </c>
      <c r="Q215" s="837">
        <v>1</v>
      </c>
      <c r="R215" s="832">
        <v>6</v>
      </c>
      <c r="S215" s="837">
        <v>1</v>
      </c>
      <c r="T215" s="836">
        <v>4</v>
      </c>
      <c r="U215" s="838">
        <v>1</v>
      </c>
    </row>
    <row r="216" spans="1:21" ht="14.4" customHeight="1" x14ac:dyDescent="0.3">
      <c r="A216" s="831">
        <v>7</v>
      </c>
      <c r="B216" s="832" t="s">
        <v>1991</v>
      </c>
      <c r="C216" s="832" t="s">
        <v>1997</v>
      </c>
      <c r="D216" s="833" t="s">
        <v>3260</v>
      </c>
      <c r="E216" s="834" t="s">
        <v>2003</v>
      </c>
      <c r="F216" s="832" t="s">
        <v>1992</v>
      </c>
      <c r="G216" s="832" t="s">
        <v>2510</v>
      </c>
      <c r="H216" s="832" t="s">
        <v>579</v>
      </c>
      <c r="I216" s="832" t="s">
        <v>2511</v>
      </c>
      <c r="J216" s="832" t="s">
        <v>2512</v>
      </c>
      <c r="K216" s="832" t="s">
        <v>2513</v>
      </c>
      <c r="L216" s="835">
        <v>55.77</v>
      </c>
      <c r="M216" s="835">
        <v>1617.33</v>
      </c>
      <c r="N216" s="832">
        <v>29</v>
      </c>
      <c r="O216" s="836">
        <v>12</v>
      </c>
      <c r="P216" s="835">
        <v>1226.9399999999998</v>
      </c>
      <c r="Q216" s="837">
        <v>0.75862068965517238</v>
      </c>
      <c r="R216" s="832">
        <v>22</v>
      </c>
      <c r="S216" s="837">
        <v>0.75862068965517238</v>
      </c>
      <c r="T216" s="836">
        <v>10</v>
      </c>
      <c r="U216" s="838">
        <v>0.83333333333333337</v>
      </c>
    </row>
    <row r="217" spans="1:21" ht="14.4" customHeight="1" x14ac:dyDescent="0.3">
      <c r="A217" s="831">
        <v>7</v>
      </c>
      <c r="B217" s="832" t="s">
        <v>1991</v>
      </c>
      <c r="C217" s="832" t="s">
        <v>1997</v>
      </c>
      <c r="D217" s="833" t="s">
        <v>3260</v>
      </c>
      <c r="E217" s="834" t="s">
        <v>2003</v>
      </c>
      <c r="F217" s="832" t="s">
        <v>1992</v>
      </c>
      <c r="G217" s="832" t="s">
        <v>2514</v>
      </c>
      <c r="H217" s="832" t="s">
        <v>579</v>
      </c>
      <c r="I217" s="832" t="s">
        <v>2515</v>
      </c>
      <c r="J217" s="832" t="s">
        <v>2516</v>
      </c>
      <c r="K217" s="832" t="s">
        <v>2517</v>
      </c>
      <c r="L217" s="835">
        <v>55.95</v>
      </c>
      <c r="M217" s="835">
        <v>447.6</v>
      </c>
      <c r="N217" s="832">
        <v>8</v>
      </c>
      <c r="O217" s="836">
        <v>2</v>
      </c>
      <c r="P217" s="835">
        <v>447.6</v>
      </c>
      <c r="Q217" s="837">
        <v>1</v>
      </c>
      <c r="R217" s="832">
        <v>8</v>
      </c>
      <c r="S217" s="837">
        <v>1</v>
      </c>
      <c r="T217" s="836">
        <v>2</v>
      </c>
      <c r="U217" s="838">
        <v>1</v>
      </c>
    </row>
    <row r="218" spans="1:21" ht="14.4" customHeight="1" x14ac:dyDescent="0.3">
      <c r="A218" s="831">
        <v>7</v>
      </c>
      <c r="B218" s="832" t="s">
        <v>1991</v>
      </c>
      <c r="C218" s="832" t="s">
        <v>1997</v>
      </c>
      <c r="D218" s="833" t="s">
        <v>3260</v>
      </c>
      <c r="E218" s="834" t="s">
        <v>2003</v>
      </c>
      <c r="F218" s="832" t="s">
        <v>1992</v>
      </c>
      <c r="G218" s="832" t="s">
        <v>2518</v>
      </c>
      <c r="H218" s="832" t="s">
        <v>579</v>
      </c>
      <c r="I218" s="832" t="s">
        <v>2519</v>
      </c>
      <c r="J218" s="832" t="s">
        <v>2520</v>
      </c>
      <c r="K218" s="832" t="s">
        <v>2521</v>
      </c>
      <c r="L218" s="835">
        <v>0</v>
      </c>
      <c r="M218" s="835">
        <v>0</v>
      </c>
      <c r="N218" s="832">
        <v>1</v>
      </c>
      <c r="O218" s="836">
        <v>0.5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7</v>
      </c>
      <c r="B219" s="832" t="s">
        <v>1991</v>
      </c>
      <c r="C219" s="832" t="s">
        <v>1997</v>
      </c>
      <c r="D219" s="833" t="s">
        <v>3260</v>
      </c>
      <c r="E219" s="834" t="s">
        <v>2003</v>
      </c>
      <c r="F219" s="832" t="s">
        <v>1992</v>
      </c>
      <c r="G219" s="832" t="s">
        <v>2269</v>
      </c>
      <c r="H219" s="832" t="s">
        <v>579</v>
      </c>
      <c r="I219" s="832" t="s">
        <v>2270</v>
      </c>
      <c r="J219" s="832" t="s">
        <v>1037</v>
      </c>
      <c r="K219" s="832" t="s">
        <v>2271</v>
      </c>
      <c r="L219" s="835">
        <v>0</v>
      </c>
      <c r="M219" s="835">
        <v>0</v>
      </c>
      <c r="N219" s="832">
        <v>1</v>
      </c>
      <c r="O219" s="836">
        <v>0.5</v>
      </c>
      <c r="P219" s="835">
        <v>0</v>
      </c>
      <c r="Q219" s="837"/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7</v>
      </c>
      <c r="B220" s="832" t="s">
        <v>1991</v>
      </c>
      <c r="C220" s="832" t="s">
        <v>1997</v>
      </c>
      <c r="D220" s="833" t="s">
        <v>3260</v>
      </c>
      <c r="E220" s="834" t="s">
        <v>2003</v>
      </c>
      <c r="F220" s="832" t="s">
        <v>1992</v>
      </c>
      <c r="G220" s="832" t="s">
        <v>2522</v>
      </c>
      <c r="H220" s="832" t="s">
        <v>579</v>
      </c>
      <c r="I220" s="832" t="s">
        <v>2523</v>
      </c>
      <c r="J220" s="832" t="s">
        <v>2524</v>
      </c>
      <c r="K220" s="832" t="s">
        <v>2525</v>
      </c>
      <c r="L220" s="835">
        <v>754.04</v>
      </c>
      <c r="M220" s="835">
        <v>17342.919999999998</v>
      </c>
      <c r="N220" s="832">
        <v>23</v>
      </c>
      <c r="O220" s="836">
        <v>5</v>
      </c>
      <c r="P220" s="835">
        <v>11310.599999999999</v>
      </c>
      <c r="Q220" s="837">
        <v>0.65217391304347827</v>
      </c>
      <c r="R220" s="832">
        <v>15</v>
      </c>
      <c r="S220" s="837">
        <v>0.65217391304347827</v>
      </c>
      <c r="T220" s="836">
        <v>3</v>
      </c>
      <c r="U220" s="838">
        <v>0.6</v>
      </c>
    </row>
    <row r="221" spans="1:21" ht="14.4" customHeight="1" x14ac:dyDescent="0.3">
      <c r="A221" s="831">
        <v>7</v>
      </c>
      <c r="B221" s="832" t="s">
        <v>1991</v>
      </c>
      <c r="C221" s="832" t="s">
        <v>1997</v>
      </c>
      <c r="D221" s="833" t="s">
        <v>3260</v>
      </c>
      <c r="E221" s="834" t="s">
        <v>2003</v>
      </c>
      <c r="F221" s="832" t="s">
        <v>1992</v>
      </c>
      <c r="G221" s="832" t="s">
        <v>2522</v>
      </c>
      <c r="H221" s="832" t="s">
        <v>579</v>
      </c>
      <c r="I221" s="832" t="s">
        <v>2526</v>
      </c>
      <c r="J221" s="832" t="s">
        <v>2524</v>
      </c>
      <c r="K221" s="832" t="s">
        <v>2527</v>
      </c>
      <c r="L221" s="835">
        <v>1131.06</v>
      </c>
      <c r="M221" s="835">
        <v>13572.72</v>
      </c>
      <c r="N221" s="832">
        <v>12</v>
      </c>
      <c r="O221" s="836">
        <v>2</v>
      </c>
      <c r="P221" s="835">
        <v>6786.36</v>
      </c>
      <c r="Q221" s="837">
        <v>0.5</v>
      </c>
      <c r="R221" s="832">
        <v>6</v>
      </c>
      <c r="S221" s="837">
        <v>0.5</v>
      </c>
      <c r="T221" s="836">
        <v>1</v>
      </c>
      <c r="U221" s="838">
        <v>0.5</v>
      </c>
    </row>
    <row r="222" spans="1:21" ht="14.4" customHeight="1" x14ac:dyDescent="0.3">
      <c r="A222" s="831">
        <v>7</v>
      </c>
      <c r="B222" s="832" t="s">
        <v>1991</v>
      </c>
      <c r="C222" s="832" t="s">
        <v>1997</v>
      </c>
      <c r="D222" s="833" t="s">
        <v>3260</v>
      </c>
      <c r="E222" s="834" t="s">
        <v>2003</v>
      </c>
      <c r="F222" s="832" t="s">
        <v>1992</v>
      </c>
      <c r="G222" s="832" t="s">
        <v>2522</v>
      </c>
      <c r="H222" s="832" t="s">
        <v>579</v>
      </c>
      <c r="I222" s="832" t="s">
        <v>2528</v>
      </c>
      <c r="J222" s="832" t="s">
        <v>2524</v>
      </c>
      <c r="K222" s="832" t="s">
        <v>2529</v>
      </c>
      <c r="L222" s="835">
        <v>1508.08</v>
      </c>
      <c r="M222" s="835">
        <v>60323.199999999997</v>
      </c>
      <c r="N222" s="832">
        <v>40</v>
      </c>
      <c r="O222" s="836">
        <v>7</v>
      </c>
      <c r="P222" s="835">
        <v>33177.759999999995</v>
      </c>
      <c r="Q222" s="837">
        <v>0.54999999999999993</v>
      </c>
      <c r="R222" s="832">
        <v>22</v>
      </c>
      <c r="S222" s="837">
        <v>0.55000000000000004</v>
      </c>
      <c r="T222" s="836">
        <v>4</v>
      </c>
      <c r="U222" s="838">
        <v>0.5714285714285714</v>
      </c>
    </row>
    <row r="223" spans="1:21" ht="14.4" customHeight="1" x14ac:dyDescent="0.3">
      <c r="A223" s="831">
        <v>7</v>
      </c>
      <c r="B223" s="832" t="s">
        <v>1991</v>
      </c>
      <c r="C223" s="832" t="s">
        <v>1997</v>
      </c>
      <c r="D223" s="833" t="s">
        <v>3260</v>
      </c>
      <c r="E223" s="834" t="s">
        <v>2003</v>
      </c>
      <c r="F223" s="832" t="s">
        <v>1992</v>
      </c>
      <c r="G223" s="832" t="s">
        <v>2522</v>
      </c>
      <c r="H223" s="832" t="s">
        <v>670</v>
      </c>
      <c r="I223" s="832" t="s">
        <v>2530</v>
      </c>
      <c r="J223" s="832" t="s">
        <v>2531</v>
      </c>
      <c r="K223" s="832" t="s">
        <v>2525</v>
      </c>
      <c r="L223" s="835">
        <v>754.04</v>
      </c>
      <c r="M223" s="835">
        <v>13572.720000000001</v>
      </c>
      <c r="N223" s="832">
        <v>18</v>
      </c>
      <c r="O223" s="836">
        <v>5</v>
      </c>
      <c r="P223" s="835">
        <v>13572.720000000001</v>
      </c>
      <c r="Q223" s="837">
        <v>1</v>
      </c>
      <c r="R223" s="832">
        <v>18</v>
      </c>
      <c r="S223" s="837">
        <v>1</v>
      </c>
      <c r="T223" s="836">
        <v>5</v>
      </c>
      <c r="U223" s="838">
        <v>1</v>
      </c>
    </row>
    <row r="224" spans="1:21" ht="14.4" customHeight="1" x14ac:dyDescent="0.3">
      <c r="A224" s="831">
        <v>7</v>
      </c>
      <c r="B224" s="832" t="s">
        <v>1991</v>
      </c>
      <c r="C224" s="832" t="s">
        <v>1997</v>
      </c>
      <c r="D224" s="833" t="s">
        <v>3260</v>
      </c>
      <c r="E224" s="834" t="s">
        <v>2003</v>
      </c>
      <c r="F224" s="832" t="s">
        <v>1992</v>
      </c>
      <c r="G224" s="832" t="s">
        <v>2522</v>
      </c>
      <c r="H224" s="832" t="s">
        <v>670</v>
      </c>
      <c r="I224" s="832" t="s">
        <v>2532</v>
      </c>
      <c r="J224" s="832" t="s">
        <v>2531</v>
      </c>
      <c r="K224" s="832" t="s">
        <v>2527</v>
      </c>
      <c r="L224" s="835">
        <v>1131.06</v>
      </c>
      <c r="M224" s="835">
        <v>6786.36</v>
      </c>
      <c r="N224" s="832">
        <v>6</v>
      </c>
      <c r="O224" s="836">
        <v>1</v>
      </c>
      <c r="P224" s="835">
        <v>6786.36</v>
      </c>
      <c r="Q224" s="837">
        <v>1</v>
      </c>
      <c r="R224" s="832">
        <v>6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7</v>
      </c>
      <c r="B225" s="832" t="s">
        <v>1991</v>
      </c>
      <c r="C225" s="832" t="s">
        <v>1997</v>
      </c>
      <c r="D225" s="833" t="s">
        <v>3260</v>
      </c>
      <c r="E225" s="834" t="s">
        <v>2003</v>
      </c>
      <c r="F225" s="832" t="s">
        <v>1992</v>
      </c>
      <c r="G225" s="832" t="s">
        <v>2522</v>
      </c>
      <c r="H225" s="832" t="s">
        <v>670</v>
      </c>
      <c r="I225" s="832" t="s">
        <v>2533</v>
      </c>
      <c r="J225" s="832" t="s">
        <v>2531</v>
      </c>
      <c r="K225" s="832" t="s">
        <v>2529</v>
      </c>
      <c r="L225" s="835">
        <v>1508.08</v>
      </c>
      <c r="M225" s="835">
        <v>9048.48</v>
      </c>
      <c r="N225" s="832">
        <v>6</v>
      </c>
      <c r="O225" s="836">
        <v>1</v>
      </c>
      <c r="P225" s="835">
        <v>9048.48</v>
      </c>
      <c r="Q225" s="837">
        <v>1</v>
      </c>
      <c r="R225" s="832">
        <v>6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7</v>
      </c>
      <c r="B226" s="832" t="s">
        <v>1991</v>
      </c>
      <c r="C226" s="832" t="s">
        <v>1997</v>
      </c>
      <c r="D226" s="833" t="s">
        <v>3260</v>
      </c>
      <c r="E226" s="834" t="s">
        <v>2003</v>
      </c>
      <c r="F226" s="832" t="s">
        <v>1992</v>
      </c>
      <c r="G226" s="832" t="s">
        <v>2144</v>
      </c>
      <c r="H226" s="832" t="s">
        <v>670</v>
      </c>
      <c r="I226" s="832" t="s">
        <v>2534</v>
      </c>
      <c r="J226" s="832" t="s">
        <v>2535</v>
      </c>
      <c r="K226" s="832" t="s">
        <v>1928</v>
      </c>
      <c r="L226" s="835">
        <v>65.989999999999995</v>
      </c>
      <c r="M226" s="835">
        <v>1385.79</v>
      </c>
      <c r="N226" s="832">
        <v>21</v>
      </c>
      <c r="O226" s="836">
        <v>4</v>
      </c>
      <c r="P226" s="835">
        <v>989.84999999999991</v>
      </c>
      <c r="Q226" s="837">
        <v>0.71428571428571419</v>
      </c>
      <c r="R226" s="832">
        <v>15</v>
      </c>
      <c r="S226" s="837">
        <v>0.7142857142857143</v>
      </c>
      <c r="T226" s="836">
        <v>3</v>
      </c>
      <c r="U226" s="838">
        <v>0.75</v>
      </c>
    </row>
    <row r="227" spans="1:21" ht="14.4" customHeight="1" x14ac:dyDescent="0.3">
      <c r="A227" s="831">
        <v>7</v>
      </c>
      <c r="B227" s="832" t="s">
        <v>1991</v>
      </c>
      <c r="C227" s="832" t="s">
        <v>1997</v>
      </c>
      <c r="D227" s="833" t="s">
        <v>3260</v>
      </c>
      <c r="E227" s="834" t="s">
        <v>2003</v>
      </c>
      <c r="F227" s="832" t="s">
        <v>1992</v>
      </c>
      <c r="G227" s="832" t="s">
        <v>2144</v>
      </c>
      <c r="H227" s="832" t="s">
        <v>670</v>
      </c>
      <c r="I227" s="832" t="s">
        <v>1906</v>
      </c>
      <c r="J227" s="832" t="s">
        <v>812</v>
      </c>
      <c r="K227" s="832" t="s">
        <v>1907</v>
      </c>
      <c r="L227" s="835">
        <v>132</v>
      </c>
      <c r="M227" s="835">
        <v>792</v>
      </c>
      <c r="N227" s="832">
        <v>6</v>
      </c>
      <c r="O227" s="836">
        <v>1</v>
      </c>
      <c r="P227" s="835">
        <v>792</v>
      </c>
      <c r="Q227" s="837">
        <v>1</v>
      </c>
      <c r="R227" s="832">
        <v>6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7</v>
      </c>
      <c r="B228" s="832" t="s">
        <v>1991</v>
      </c>
      <c r="C228" s="832" t="s">
        <v>1997</v>
      </c>
      <c r="D228" s="833" t="s">
        <v>3260</v>
      </c>
      <c r="E228" s="834" t="s">
        <v>2003</v>
      </c>
      <c r="F228" s="832" t="s">
        <v>1992</v>
      </c>
      <c r="G228" s="832" t="s">
        <v>2144</v>
      </c>
      <c r="H228" s="832" t="s">
        <v>579</v>
      </c>
      <c r="I228" s="832" t="s">
        <v>2536</v>
      </c>
      <c r="J228" s="832" t="s">
        <v>2537</v>
      </c>
      <c r="K228" s="832" t="s">
        <v>2146</v>
      </c>
      <c r="L228" s="835">
        <v>123.2</v>
      </c>
      <c r="M228" s="835">
        <v>246.4</v>
      </c>
      <c r="N228" s="832">
        <v>2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7</v>
      </c>
      <c r="B229" s="832" t="s">
        <v>1991</v>
      </c>
      <c r="C229" s="832" t="s">
        <v>1997</v>
      </c>
      <c r="D229" s="833" t="s">
        <v>3260</v>
      </c>
      <c r="E229" s="834" t="s">
        <v>2003</v>
      </c>
      <c r="F229" s="832" t="s">
        <v>1992</v>
      </c>
      <c r="G229" s="832" t="s">
        <v>2272</v>
      </c>
      <c r="H229" s="832" t="s">
        <v>579</v>
      </c>
      <c r="I229" s="832" t="s">
        <v>2538</v>
      </c>
      <c r="J229" s="832" t="s">
        <v>2274</v>
      </c>
      <c r="K229" s="832" t="s">
        <v>2539</v>
      </c>
      <c r="L229" s="835">
        <v>140.94999999999999</v>
      </c>
      <c r="M229" s="835">
        <v>1268.55</v>
      </c>
      <c r="N229" s="832">
        <v>9</v>
      </c>
      <c r="O229" s="836">
        <v>1.5</v>
      </c>
      <c r="P229" s="835">
        <v>1268.55</v>
      </c>
      <c r="Q229" s="837">
        <v>1</v>
      </c>
      <c r="R229" s="832">
        <v>9</v>
      </c>
      <c r="S229" s="837">
        <v>1</v>
      </c>
      <c r="T229" s="836">
        <v>1.5</v>
      </c>
      <c r="U229" s="838">
        <v>1</v>
      </c>
    </row>
    <row r="230" spans="1:21" ht="14.4" customHeight="1" x14ac:dyDescent="0.3">
      <c r="A230" s="831">
        <v>7</v>
      </c>
      <c r="B230" s="832" t="s">
        <v>1991</v>
      </c>
      <c r="C230" s="832" t="s">
        <v>1997</v>
      </c>
      <c r="D230" s="833" t="s">
        <v>3260</v>
      </c>
      <c r="E230" s="834" t="s">
        <v>2003</v>
      </c>
      <c r="F230" s="832" t="s">
        <v>1992</v>
      </c>
      <c r="G230" s="832" t="s">
        <v>2148</v>
      </c>
      <c r="H230" s="832" t="s">
        <v>579</v>
      </c>
      <c r="I230" s="832" t="s">
        <v>2149</v>
      </c>
      <c r="J230" s="832" t="s">
        <v>2150</v>
      </c>
      <c r="K230" s="832" t="s">
        <v>2151</v>
      </c>
      <c r="L230" s="835">
        <v>29.13</v>
      </c>
      <c r="M230" s="835">
        <v>1252.5899999999999</v>
      </c>
      <c r="N230" s="832">
        <v>43</v>
      </c>
      <c r="O230" s="836">
        <v>11</v>
      </c>
      <c r="P230" s="835">
        <v>786.51</v>
      </c>
      <c r="Q230" s="837">
        <v>0.62790697674418605</v>
      </c>
      <c r="R230" s="832">
        <v>27</v>
      </c>
      <c r="S230" s="837">
        <v>0.62790697674418605</v>
      </c>
      <c r="T230" s="836">
        <v>7</v>
      </c>
      <c r="U230" s="838">
        <v>0.63636363636363635</v>
      </c>
    </row>
    <row r="231" spans="1:21" ht="14.4" customHeight="1" x14ac:dyDescent="0.3">
      <c r="A231" s="831">
        <v>7</v>
      </c>
      <c r="B231" s="832" t="s">
        <v>1991</v>
      </c>
      <c r="C231" s="832" t="s">
        <v>1997</v>
      </c>
      <c r="D231" s="833" t="s">
        <v>3260</v>
      </c>
      <c r="E231" s="834" t="s">
        <v>2003</v>
      </c>
      <c r="F231" s="832" t="s">
        <v>1992</v>
      </c>
      <c r="G231" s="832" t="s">
        <v>2148</v>
      </c>
      <c r="H231" s="832" t="s">
        <v>579</v>
      </c>
      <c r="I231" s="832" t="s">
        <v>2540</v>
      </c>
      <c r="J231" s="832" t="s">
        <v>2150</v>
      </c>
      <c r="K231" s="832" t="s">
        <v>2541</v>
      </c>
      <c r="L231" s="835">
        <v>80.319999999999993</v>
      </c>
      <c r="M231" s="835">
        <v>1526.08</v>
      </c>
      <c r="N231" s="832">
        <v>19</v>
      </c>
      <c r="O231" s="836">
        <v>5.5</v>
      </c>
      <c r="P231" s="835">
        <v>1365.44</v>
      </c>
      <c r="Q231" s="837">
        <v>0.89473684210526327</v>
      </c>
      <c r="R231" s="832">
        <v>17</v>
      </c>
      <c r="S231" s="837">
        <v>0.89473684210526316</v>
      </c>
      <c r="T231" s="836">
        <v>4.5</v>
      </c>
      <c r="U231" s="838">
        <v>0.81818181818181823</v>
      </c>
    </row>
    <row r="232" spans="1:21" ht="14.4" customHeight="1" x14ac:dyDescent="0.3">
      <c r="A232" s="831">
        <v>7</v>
      </c>
      <c r="B232" s="832" t="s">
        <v>1991</v>
      </c>
      <c r="C232" s="832" t="s">
        <v>1997</v>
      </c>
      <c r="D232" s="833" t="s">
        <v>3260</v>
      </c>
      <c r="E232" s="834" t="s">
        <v>2003</v>
      </c>
      <c r="F232" s="832" t="s">
        <v>1992</v>
      </c>
      <c r="G232" s="832" t="s">
        <v>2542</v>
      </c>
      <c r="H232" s="832" t="s">
        <v>670</v>
      </c>
      <c r="I232" s="832" t="s">
        <v>2543</v>
      </c>
      <c r="J232" s="832" t="s">
        <v>2544</v>
      </c>
      <c r="K232" s="832" t="s">
        <v>2545</v>
      </c>
      <c r="L232" s="835">
        <v>561.76</v>
      </c>
      <c r="M232" s="835">
        <v>6741.12</v>
      </c>
      <c r="N232" s="832">
        <v>12</v>
      </c>
      <c r="O232" s="836">
        <v>2.5</v>
      </c>
      <c r="P232" s="835">
        <v>3370.56</v>
      </c>
      <c r="Q232" s="837">
        <v>0.5</v>
      </c>
      <c r="R232" s="832">
        <v>6</v>
      </c>
      <c r="S232" s="837">
        <v>0.5</v>
      </c>
      <c r="T232" s="836">
        <v>1</v>
      </c>
      <c r="U232" s="838">
        <v>0.4</v>
      </c>
    </row>
    <row r="233" spans="1:21" ht="14.4" customHeight="1" x14ac:dyDescent="0.3">
      <c r="A233" s="831">
        <v>7</v>
      </c>
      <c r="B233" s="832" t="s">
        <v>1991</v>
      </c>
      <c r="C233" s="832" t="s">
        <v>1997</v>
      </c>
      <c r="D233" s="833" t="s">
        <v>3260</v>
      </c>
      <c r="E233" s="834" t="s">
        <v>2003</v>
      </c>
      <c r="F233" s="832" t="s">
        <v>1992</v>
      </c>
      <c r="G233" s="832" t="s">
        <v>2308</v>
      </c>
      <c r="H233" s="832" t="s">
        <v>579</v>
      </c>
      <c r="I233" s="832" t="s">
        <v>2546</v>
      </c>
      <c r="J233" s="832" t="s">
        <v>2547</v>
      </c>
      <c r="K233" s="832" t="s">
        <v>1928</v>
      </c>
      <c r="L233" s="835">
        <v>132</v>
      </c>
      <c r="M233" s="835">
        <v>396</v>
      </c>
      <c r="N233" s="832">
        <v>3</v>
      </c>
      <c r="O233" s="836">
        <v>0.5</v>
      </c>
      <c r="P233" s="835">
        <v>396</v>
      </c>
      <c r="Q233" s="837">
        <v>1</v>
      </c>
      <c r="R233" s="832">
        <v>3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7</v>
      </c>
      <c r="B234" s="832" t="s">
        <v>1991</v>
      </c>
      <c r="C234" s="832" t="s">
        <v>1997</v>
      </c>
      <c r="D234" s="833" t="s">
        <v>3260</v>
      </c>
      <c r="E234" s="834" t="s">
        <v>2003</v>
      </c>
      <c r="F234" s="832" t="s">
        <v>1992</v>
      </c>
      <c r="G234" s="832" t="s">
        <v>2308</v>
      </c>
      <c r="H234" s="832" t="s">
        <v>670</v>
      </c>
      <c r="I234" s="832" t="s">
        <v>2548</v>
      </c>
      <c r="J234" s="832" t="s">
        <v>1910</v>
      </c>
      <c r="K234" s="832" t="s">
        <v>2549</v>
      </c>
      <c r="L234" s="835">
        <v>61.59</v>
      </c>
      <c r="M234" s="835">
        <v>61.59</v>
      </c>
      <c r="N234" s="832">
        <v>1</v>
      </c>
      <c r="O234" s="836">
        <v>0.5</v>
      </c>
      <c r="P234" s="835">
        <v>61.59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7</v>
      </c>
      <c r="B235" s="832" t="s">
        <v>1991</v>
      </c>
      <c r="C235" s="832" t="s">
        <v>1997</v>
      </c>
      <c r="D235" s="833" t="s">
        <v>3260</v>
      </c>
      <c r="E235" s="834" t="s">
        <v>2003</v>
      </c>
      <c r="F235" s="832" t="s">
        <v>1992</v>
      </c>
      <c r="G235" s="832" t="s">
        <v>2308</v>
      </c>
      <c r="H235" s="832" t="s">
        <v>670</v>
      </c>
      <c r="I235" s="832" t="s">
        <v>2550</v>
      </c>
      <c r="J235" s="832" t="s">
        <v>1910</v>
      </c>
      <c r="K235" s="832" t="s">
        <v>2551</v>
      </c>
      <c r="L235" s="835">
        <v>246.39</v>
      </c>
      <c r="M235" s="835">
        <v>739.17</v>
      </c>
      <c r="N235" s="832">
        <v>3</v>
      </c>
      <c r="O235" s="836">
        <v>1</v>
      </c>
      <c r="P235" s="835">
        <v>739.17</v>
      </c>
      <c r="Q235" s="837">
        <v>1</v>
      </c>
      <c r="R235" s="832">
        <v>3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7</v>
      </c>
      <c r="B236" s="832" t="s">
        <v>1991</v>
      </c>
      <c r="C236" s="832" t="s">
        <v>1997</v>
      </c>
      <c r="D236" s="833" t="s">
        <v>3260</v>
      </c>
      <c r="E236" s="834" t="s">
        <v>2003</v>
      </c>
      <c r="F236" s="832" t="s">
        <v>1992</v>
      </c>
      <c r="G236" s="832" t="s">
        <v>2552</v>
      </c>
      <c r="H236" s="832" t="s">
        <v>579</v>
      </c>
      <c r="I236" s="832" t="s">
        <v>2553</v>
      </c>
      <c r="J236" s="832" t="s">
        <v>2554</v>
      </c>
      <c r="K236" s="832" t="s">
        <v>2555</v>
      </c>
      <c r="L236" s="835">
        <v>232.68</v>
      </c>
      <c r="M236" s="835">
        <v>465.36</v>
      </c>
      <c r="N236" s="832">
        <v>2</v>
      </c>
      <c r="O236" s="836">
        <v>1</v>
      </c>
      <c r="P236" s="835">
        <v>465.36</v>
      </c>
      <c r="Q236" s="837">
        <v>1</v>
      </c>
      <c r="R236" s="832">
        <v>2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7</v>
      </c>
      <c r="B237" s="832" t="s">
        <v>1991</v>
      </c>
      <c r="C237" s="832" t="s">
        <v>1997</v>
      </c>
      <c r="D237" s="833" t="s">
        <v>3260</v>
      </c>
      <c r="E237" s="834" t="s">
        <v>2003</v>
      </c>
      <c r="F237" s="832" t="s">
        <v>1992</v>
      </c>
      <c r="G237" s="832" t="s">
        <v>2552</v>
      </c>
      <c r="H237" s="832" t="s">
        <v>579</v>
      </c>
      <c r="I237" s="832" t="s">
        <v>2556</v>
      </c>
      <c r="J237" s="832" t="s">
        <v>2557</v>
      </c>
      <c r="K237" s="832" t="s">
        <v>2558</v>
      </c>
      <c r="L237" s="835">
        <v>5322.08</v>
      </c>
      <c r="M237" s="835">
        <v>21288.32</v>
      </c>
      <c r="N237" s="832">
        <v>4</v>
      </c>
      <c r="O237" s="836">
        <v>2</v>
      </c>
      <c r="P237" s="835">
        <v>21288.32</v>
      </c>
      <c r="Q237" s="837">
        <v>1</v>
      </c>
      <c r="R237" s="832">
        <v>4</v>
      </c>
      <c r="S237" s="837">
        <v>1</v>
      </c>
      <c r="T237" s="836">
        <v>2</v>
      </c>
      <c r="U237" s="838">
        <v>1</v>
      </c>
    </row>
    <row r="238" spans="1:21" ht="14.4" customHeight="1" x14ac:dyDescent="0.3">
      <c r="A238" s="831">
        <v>7</v>
      </c>
      <c r="B238" s="832" t="s">
        <v>1991</v>
      </c>
      <c r="C238" s="832" t="s">
        <v>1997</v>
      </c>
      <c r="D238" s="833" t="s">
        <v>3260</v>
      </c>
      <c r="E238" s="834" t="s">
        <v>2003</v>
      </c>
      <c r="F238" s="832" t="s">
        <v>1992</v>
      </c>
      <c r="G238" s="832" t="s">
        <v>2552</v>
      </c>
      <c r="H238" s="832" t="s">
        <v>579</v>
      </c>
      <c r="I238" s="832" t="s">
        <v>2559</v>
      </c>
      <c r="J238" s="832" t="s">
        <v>2554</v>
      </c>
      <c r="K238" s="832" t="s">
        <v>2560</v>
      </c>
      <c r="L238" s="835">
        <v>1938.97</v>
      </c>
      <c r="M238" s="835">
        <v>11633.82</v>
      </c>
      <c r="N238" s="832">
        <v>6</v>
      </c>
      <c r="O238" s="836">
        <v>1</v>
      </c>
      <c r="P238" s="835">
        <v>11633.82</v>
      </c>
      <c r="Q238" s="837">
        <v>1</v>
      </c>
      <c r="R238" s="832">
        <v>6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7</v>
      </c>
      <c r="B239" s="832" t="s">
        <v>1991</v>
      </c>
      <c r="C239" s="832" t="s">
        <v>1997</v>
      </c>
      <c r="D239" s="833" t="s">
        <v>3260</v>
      </c>
      <c r="E239" s="834" t="s">
        <v>2003</v>
      </c>
      <c r="F239" s="832" t="s">
        <v>1992</v>
      </c>
      <c r="G239" s="832" t="s">
        <v>2552</v>
      </c>
      <c r="H239" s="832" t="s">
        <v>579</v>
      </c>
      <c r="I239" s="832" t="s">
        <v>2561</v>
      </c>
      <c r="J239" s="832" t="s">
        <v>2554</v>
      </c>
      <c r="K239" s="832" t="s">
        <v>2562</v>
      </c>
      <c r="L239" s="835">
        <v>1454.23</v>
      </c>
      <c r="M239" s="835">
        <v>17450.760000000002</v>
      </c>
      <c r="N239" s="832">
        <v>12</v>
      </c>
      <c r="O239" s="836">
        <v>2</v>
      </c>
      <c r="P239" s="835">
        <v>17450.760000000002</v>
      </c>
      <c r="Q239" s="837">
        <v>1</v>
      </c>
      <c r="R239" s="832">
        <v>12</v>
      </c>
      <c r="S239" s="837">
        <v>1</v>
      </c>
      <c r="T239" s="836">
        <v>2</v>
      </c>
      <c r="U239" s="838">
        <v>1</v>
      </c>
    </row>
    <row r="240" spans="1:21" ht="14.4" customHeight="1" x14ac:dyDescent="0.3">
      <c r="A240" s="831">
        <v>7</v>
      </c>
      <c r="B240" s="832" t="s">
        <v>1991</v>
      </c>
      <c r="C240" s="832" t="s">
        <v>1997</v>
      </c>
      <c r="D240" s="833" t="s">
        <v>3260</v>
      </c>
      <c r="E240" s="834" t="s">
        <v>2003</v>
      </c>
      <c r="F240" s="832" t="s">
        <v>1992</v>
      </c>
      <c r="G240" s="832" t="s">
        <v>2552</v>
      </c>
      <c r="H240" s="832" t="s">
        <v>579</v>
      </c>
      <c r="I240" s="832" t="s">
        <v>2563</v>
      </c>
      <c r="J240" s="832" t="s">
        <v>2554</v>
      </c>
      <c r="K240" s="832" t="s">
        <v>2564</v>
      </c>
      <c r="L240" s="835">
        <v>484.75</v>
      </c>
      <c r="M240" s="835">
        <v>3878</v>
      </c>
      <c r="N240" s="832">
        <v>8</v>
      </c>
      <c r="O240" s="836">
        <v>2</v>
      </c>
      <c r="P240" s="835">
        <v>3878</v>
      </c>
      <c r="Q240" s="837">
        <v>1</v>
      </c>
      <c r="R240" s="832">
        <v>8</v>
      </c>
      <c r="S240" s="837">
        <v>1</v>
      </c>
      <c r="T240" s="836">
        <v>2</v>
      </c>
      <c r="U240" s="838">
        <v>1</v>
      </c>
    </row>
    <row r="241" spans="1:21" ht="14.4" customHeight="1" x14ac:dyDescent="0.3">
      <c r="A241" s="831">
        <v>7</v>
      </c>
      <c r="B241" s="832" t="s">
        <v>1991</v>
      </c>
      <c r="C241" s="832" t="s">
        <v>1997</v>
      </c>
      <c r="D241" s="833" t="s">
        <v>3260</v>
      </c>
      <c r="E241" s="834" t="s">
        <v>2003</v>
      </c>
      <c r="F241" s="832" t="s">
        <v>1992</v>
      </c>
      <c r="G241" s="832" t="s">
        <v>2552</v>
      </c>
      <c r="H241" s="832" t="s">
        <v>579</v>
      </c>
      <c r="I241" s="832" t="s">
        <v>2565</v>
      </c>
      <c r="J241" s="832" t="s">
        <v>2554</v>
      </c>
      <c r="K241" s="832" t="s">
        <v>2566</v>
      </c>
      <c r="L241" s="835">
        <v>969.48</v>
      </c>
      <c r="M241" s="835">
        <v>6786.3600000000006</v>
      </c>
      <c r="N241" s="832">
        <v>7</v>
      </c>
      <c r="O241" s="836">
        <v>2</v>
      </c>
      <c r="P241" s="835">
        <v>5816.88</v>
      </c>
      <c r="Q241" s="837">
        <v>0.8571428571428571</v>
      </c>
      <c r="R241" s="832">
        <v>6</v>
      </c>
      <c r="S241" s="837">
        <v>0.8571428571428571</v>
      </c>
      <c r="T241" s="836">
        <v>1</v>
      </c>
      <c r="U241" s="838">
        <v>0.5</v>
      </c>
    </row>
    <row r="242" spans="1:21" ht="14.4" customHeight="1" x14ac:dyDescent="0.3">
      <c r="A242" s="831">
        <v>7</v>
      </c>
      <c r="B242" s="832" t="s">
        <v>1991</v>
      </c>
      <c r="C242" s="832" t="s">
        <v>1997</v>
      </c>
      <c r="D242" s="833" t="s">
        <v>3260</v>
      </c>
      <c r="E242" s="834" t="s">
        <v>2003</v>
      </c>
      <c r="F242" s="832" t="s">
        <v>1992</v>
      </c>
      <c r="G242" s="832" t="s">
        <v>2552</v>
      </c>
      <c r="H242" s="832" t="s">
        <v>579</v>
      </c>
      <c r="I242" s="832" t="s">
        <v>2567</v>
      </c>
      <c r="J242" s="832" t="s">
        <v>2568</v>
      </c>
      <c r="K242" s="832" t="s">
        <v>2569</v>
      </c>
      <c r="L242" s="835">
        <v>484.75</v>
      </c>
      <c r="M242" s="835">
        <v>2908.5</v>
      </c>
      <c r="N242" s="832">
        <v>6</v>
      </c>
      <c r="O242" s="836">
        <v>1</v>
      </c>
      <c r="P242" s="835">
        <v>2908.5</v>
      </c>
      <c r="Q242" s="837">
        <v>1</v>
      </c>
      <c r="R242" s="832">
        <v>6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7</v>
      </c>
      <c r="B243" s="832" t="s">
        <v>1991</v>
      </c>
      <c r="C243" s="832" t="s">
        <v>1997</v>
      </c>
      <c r="D243" s="833" t="s">
        <v>3260</v>
      </c>
      <c r="E243" s="834" t="s">
        <v>2003</v>
      </c>
      <c r="F243" s="832" t="s">
        <v>1992</v>
      </c>
      <c r="G243" s="832" t="s">
        <v>2552</v>
      </c>
      <c r="H243" s="832" t="s">
        <v>579</v>
      </c>
      <c r="I243" s="832" t="s">
        <v>2570</v>
      </c>
      <c r="J243" s="832" t="s">
        <v>2571</v>
      </c>
      <c r="K243" s="832" t="s">
        <v>2572</v>
      </c>
      <c r="L243" s="835">
        <v>969.48</v>
      </c>
      <c r="M243" s="835">
        <v>17450.64</v>
      </c>
      <c r="N243" s="832">
        <v>18</v>
      </c>
      <c r="O243" s="836">
        <v>3</v>
      </c>
      <c r="P243" s="835">
        <v>17450.64</v>
      </c>
      <c r="Q243" s="837">
        <v>1</v>
      </c>
      <c r="R243" s="832">
        <v>18</v>
      </c>
      <c r="S243" s="837">
        <v>1</v>
      </c>
      <c r="T243" s="836">
        <v>3</v>
      </c>
      <c r="U243" s="838">
        <v>1</v>
      </c>
    </row>
    <row r="244" spans="1:21" ht="14.4" customHeight="1" x14ac:dyDescent="0.3">
      <c r="A244" s="831">
        <v>7</v>
      </c>
      <c r="B244" s="832" t="s">
        <v>1991</v>
      </c>
      <c r="C244" s="832" t="s">
        <v>1997</v>
      </c>
      <c r="D244" s="833" t="s">
        <v>3260</v>
      </c>
      <c r="E244" s="834" t="s">
        <v>2003</v>
      </c>
      <c r="F244" s="832" t="s">
        <v>1992</v>
      </c>
      <c r="G244" s="832" t="s">
        <v>2552</v>
      </c>
      <c r="H244" s="832" t="s">
        <v>670</v>
      </c>
      <c r="I244" s="832" t="s">
        <v>2573</v>
      </c>
      <c r="J244" s="832" t="s">
        <v>2574</v>
      </c>
      <c r="K244" s="832" t="s">
        <v>2569</v>
      </c>
      <c r="L244" s="835">
        <v>484.75</v>
      </c>
      <c r="M244" s="835">
        <v>8725.5</v>
      </c>
      <c r="N244" s="832">
        <v>18</v>
      </c>
      <c r="O244" s="836">
        <v>5</v>
      </c>
      <c r="P244" s="835">
        <v>8725.5</v>
      </c>
      <c r="Q244" s="837">
        <v>1</v>
      </c>
      <c r="R244" s="832">
        <v>18</v>
      </c>
      <c r="S244" s="837">
        <v>1</v>
      </c>
      <c r="T244" s="836">
        <v>5</v>
      </c>
      <c r="U244" s="838">
        <v>1</v>
      </c>
    </row>
    <row r="245" spans="1:21" ht="14.4" customHeight="1" x14ac:dyDescent="0.3">
      <c r="A245" s="831">
        <v>7</v>
      </c>
      <c r="B245" s="832" t="s">
        <v>1991</v>
      </c>
      <c r="C245" s="832" t="s">
        <v>1997</v>
      </c>
      <c r="D245" s="833" t="s">
        <v>3260</v>
      </c>
      <c r="E245" s="834" t="s">
        <v>2003</v>
      </c>
      <c r="F245" s="832" t="s">
        <v>1992</v>
      </c>
      <c r="G245" s="832" t="s">
        <v>2552</v>
      </c>
      <c r="H245" s="832" t="s">
        <v>579</v>
      </c>
      <c r="I245" s="832" t="s">
        <v>2575</v>
      </c>
      <c r="J245" s="832" t="s">
        <v>2557</v>
      </c>
      <c r="K245" s="832" t="s">
        <v>2576</v>
      </c>
      <c r="L245" s="835">
        <v>5322.08</v>
      </c>
      <c r="M245" s="835">
        <v>15966.24</v>
      </c>
      <c r="N245" s="832">
        <v>3</v>
      </c>
      <c r="O245" s="836">
        <v>1</v>
      </c>
      <c r="P245" s="835">
        <v>15966.24</v>
      </c>
      <c r="Q245" s="837">
        <v>1</v>
      </c>
      <c r="R245" s="832">
        <v>3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7</v>
      </c>
      <c r="B246" s="832" t="s">
        <v>1991</v>
      </c>
      <c r="C246" s="832" t="s">
        <v>1997</v>
      </c>
      <c r="D246" s="833" t="s">
        <v>3260</v>
      </c>
      <c r="E246" s="834" t="s">
        <v>2003</v>
      </c>
      <c r="F246" s="832" t="s">
        <v>1992</v>
      </c>
      <c r="G246" s="832" t="s">
        <v>2552</v>
      </c>
      <c r="H246" s="832" t="s">
        <v>670</v>
      </c>
      <c r="I246" s="832" t="s">
        <v>2577</v>
      </c>
      <c r="J246" s="832" t="s">
        <v>2574</v>
      </c>
      <c r="K246" s="832" t="s">
        <v>2578</v>
      </c>
      <c r="L246" s="835">
        <v>969.48</v>
      </c>
      <c r="M246" s="835">
        <v>7755.84</v>
      </c>
      <c r="N246" s="832">
        <v>8</v>
      </c>
      <c r="O246" s="836">
        <v>2</v>
      </c>
      <c r="P246" s="835">
        <v>7755.84</v>
      </c>
      <c r="Q246" s="837">
        <v>1</v>
      </c>
      <c r="R246" s="832">
        <v>8</v>
      </c>
      <c r="S246" s="837">
        <v>1</v>
      </c>
      <c r="T246" s="836">
        <v>2</v>
      </c>
      <c r="U246" s="838">
        <v>1</v>
      </c>
    </row>
    <row r="247" spans="1:21" ht="14.4" customHeight="1" x14ac:dyDescent="0.3">
      <c r="A247" s="831">
        <v>7</v>
      </c>
      <c r="B247" s="832" t="s">
        <v>1991</v>
      </c>
      <c r="C247" s="832" t="s">
        <v>1997</v>
      </c>
      <c r="D247" s="833" t="s">
        <v>3260</v>
      </c>
      <c r="E247" s="834" t="s">
        <v>2003</v>
      </c>
      <c r="F247" s="832" t="s">
        <v>1992</v>
      </c>
      <c r="G247" s="832" t="s">
        <v>2552</v>
      </c>
      <c r="H247" s="832" t="s">
        <v>670</v>
      </c>
      <c r="I247" s="832" t="s">
        <v>2579</v>
      </c>
      <c r="J247" s="832" t="s">
        <v>2574</v>
      </c>
      <c r="K247" s="832" t="s">
        <v>2580</v>
      </c>
      <c r="L247" s="835">
        <v>1938.97</v>
      </c>
      <c r="M247" s="835">
        <v>46535.280000000006</v>
      </c>
      <c r="N247" s="832">
        <v>24</v>
      </c>
      <c r="O247" s="836">
        <v>4</v>
      </c>
      <c r="P247" s="835">
        <v>46535.280000000006</v>
      </c>
      <c r="Q247" s="837">
        <v>1</v>
      </c>
      <c r="R247" s="832">
        <v>24</v>
      </c>
      <c r="S247" s="837">
        <v>1</v>
      </c>
      <c r="T247" s="836">
        <v>4</v>
      </c>
      <c r="U247" s="838">
        <v>1</v>
      </c>
    </row>
    <row r="248" spans="1:21" ht="14.4" customHeight="1" x14ac:dyDescent="0.3">
      <c r="A248" s="831">
        <v>7</v>
      </c>
      <c r="B248" s="832" t="s">
        <v>1991</v>
      </c>
      <c r="C248" s="832" t="s">
        <v>1997</v>
      </c>
      <c r="D248" s="833" t="s">
        <v>3260</v>
      </c>
      <c r="E248" s="834" t="s">
        <v>2003</v>
      </c>
      <c r="F248" s="832" t="s">
        <v>1992</v>
      </c>
      <c r="G248" s="832" t="s">
        <v>2552</v>
      </c>
      <c r="H248" s="832" t="s">
        <v>670</v>
      </c>
      <c r="I248" s="832" t="s">
        <v>2581</v>
      </c>
      <c r="J248" s="832" t="s">
        <v>2574</v>
      </c>
      <c r="K248" s="832" t="s">
        <v>2582</v>
      </c>
      <c r="L248" s="835">
        <v>1454.23</v>
      </c>
      <c r="M248" s="835">
        <v>14542.300000000001</v>
      </c>
      <c r="N248" s="832">
        <v>10</v>
      </c>
      <c r="O248" s="836">
        <v>3</v>
      </c>
      <c r="P248" s="835">
        <v>14542.300000000001</v>
      </c>
      <c r="Q248" s="837">
        <v>1</v>
      </c>
      <c r="R248" s="832">
        <v>10</v>
      </c>
      <c r="S248" s="837">
        <v>1</v>
      </c>
      <c r="T248" s="836">
        <v>3</v>
      </c>
      <c r="U248" s="838">
        <v>1</v>
      </c>
    </row>
    <row r="249" spans="1:21" ht="14.4" customHeight="1" x14ac:dyDescent="0.3">
      <c r="A249" s="831">
        <v>7</v>
      </c>
      <c r="B249" s="832" t="s">
        <v>1991</v>
      </c>
      <c r="C249" s="832" t="s">
        <v>1997</v>
      </c>
      <c r="D249" s="833" t="s">
        <v>3260</v>
      </c>
      <c r="E249" s="834" t="s">
        <v>2003</v>
      </c>
      <c r="F249" s="832" t="s">
        <v>1992</v>
      </c>
      <c r="G249" s="832" t="s">
        <v>2156</v>
      </c>
      <c r="H249" s="832" t="s">
        <v>579</v>
      </c>
      <c r="I249" s="832" t="s">
        <v>2583</v>
      </c>
      <c r="J249" s="832" t="s">
        <v>2158</v>
      </c>
      <c r="K249" s="832" t="s">
        <v>2584</v>
      </c>
      <c r="L249" s="835">
        <v>339.47</v>
      </c>
      <c r="M249" s="835">
        <v>2036.8200000000002</v>
      </c>
      <c r="N249" s="832">
        <v>6</v>
      </c>
      <c r="O249" s="836">
        <v>0.5</v>
      </c>
      <c r="P249" s="835">
        <v>2036.8200000000002</v>
      </c>
      <c r="Q249" s="837">
        <v>1</v>
      </c>
      <c r="R249" s="832">
        <v>6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7</v>
      </c>
      <c r="B250" s="832" t="s">
        <v>1991</v>
      </c>
      <c r="C250" s="832" t="s">
        <v>1997</v>
      </c>
      <c r="D250" s="833" t="s">
        <v>3260</v>
      </c>
      <c r="E250" s="834" t="s">
        <v>2003</v>
      </c>
      <c r="F250" s="832" t="s">
        <v>1992</v>
      </c>
      <c r="G250" s="832" t="s">
        <v>2156</v>
      </c>
      <c r="H250" s="832" t="s">
        <v>579</v>
      </c>
      <c r="I250" s="832" t="s">
        <v>2585</v>
      </c>
      <c r="J250" s="832" t="s">
        <v>2158</v>
      </c>
      <c r="K250" s="832" t="s">
        <v>2586</v>
      </c>
      <c r="L250" s="835">
        <v>537.12</v>
      </c>
      <c r="M250" s="835">
        <v>2148.48</v>
      </c>
      <c r="N250" s="832">
        <v>4</v>
      </c>
      <c r="O250" s="836">
        <v>2</v>
      </c>
      <c r="P250" s="835">
        <v>1074.24</v>
      </c>
      <c r="Q250" s="837">
        <v>0.5</v>
      </c>
      <c r="R250" s="832">
        <v>2</v>
      </c>
      <c r="S250" s="837">
        <v>0.5</v>
      </c>
      <c r="T250" s="836">
        <v>1.5</v>
      </c>
      <c r="U250" s="838">
        <v>0.75</v>
      </c>
    </row>
    <row r="251" spans="1:21" ht="14.4" customHeight="1" x14ac:dyDescent="0.3">
      <c r="A251" s="831">
        <v>7</v>
      </c>
      <c r="B251" s="832" t="s">
        <v>1991</v>
      </c>
      <c r="C251" s="832" t="s">
        <v>1997</v>
      </c>
      <c r="D251" s="833" t="s">
        <v>3260</v>
      </c>
      <c r="E251" s="834" t="s">
        <v>2003</v>
      </c>
      <c r="F251" s="832" t="s">
        <v>1992</v>
      </c>
      <c r="G251" s="832" t="s">
        <v>2156</v>
      </c>
      <c r="H251" s="832" t="s">
        <v>579</v>
      </c>
      <c r="I251" s="832" t="s">
        <v>2585</v>
      </c>
      <c r="J251" s="832" t="s">
        <v>2158</v>
      </c>
      <c r="K251" s="832" t="s">
        <v>2586</v>
      </c>
      <c r="L251" s="835">
        <v>113.16</v>
      </c>
      <c r="M251" s="835">
        <v>452.64</v>
      </c>
      <c r="N251" s="832">
        <v>4</v>
      </c>
      <c r="O251" s="836">
        <v>1.5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7</v>
      </c>
      <c r="B252" s="832" t="s">
        <v>1991</v>
      </c>
      <c r="C252" s="832" t="s">
        <v>1997</v>
      </c>
      <c r="D252" s="833" t="s">
        <v>3260</v>
      </c>
      <c r="E252" s="834" t="s">
        <v>2003</v>
      </c>
      <c r="F252" s="832" t="s">
        <v>1992</v>
      </c>
      <c r="G252" s="832" t="s">
        <v>2156</v>
      </c>
      <c r="H252" s="832" t="s">
        <v>579</v>
      </c>
      <c r="I252" s="832" t="s">
        <v>2587</v>
      </c>
      <c r="J252" s="832" t="s">
        <v>2158</v>
      </c>
      <c r="K252" s="832" t="s">
        <v>2588</v>
      </c>
      <c r="L252" s="835">
        <v>424.24</v>
      </c>
      <c r="M252" s="835">
        <v>1272.72</v>
      </c>
      <c r="N252" s="832">
        <v>3</v>
      </c>
      <c r="O252" s="836">
        <v>2</v>
      </c>
      <c r="P252" s="835">
        <v>1272.72</v>
      </c>
      <c r="Q252" s="837">
        <v>1</v>
      </c>
      <c r="R252" s="832">
        <v>3</v>
      </c>
      <c r="S252" s="837">
        <v>1</v>
      </c>
      <c r="T252" s="836">
        <v>2</v>
      </c>
      <c r="U252" s="838">
        <v>1</v>
      </c>
    </row>
    <row r="253" spans="1:21" ht="14.4" customHeight="1" x14ac:dyDescent="0.3">
      <c r="A253" s="831">
        <v>7</v>
      </c>
      <c r="B253" s="832" t="s">
        <v>1991</v>
      </c>
      <c r="C253" s="832" t="s">
        <v>1997</v>
      </c>
      <c r="D253" s="833" t="s">
        <v>3260</v>
      </c>
      <c r="E253" s="834" t="s">
        <v>2003</v>
      </c>
      <c r="F253" s="832" t="s">
        <v>1992</v>
      </c>
      <c r="G253" s="832" t="s">
        <v>2156</v>
      </c>
      <c r="H253" s="832" t="s">
        <v>579</v>
      </c>
      <c r="I253" s="832" t="s">
        <v>2157</v>
      </c>
      <c r="J253" s="832" t="s">
        <v>2158</v>
      </c>
      <c r="K253" s="832" t="s">
        <v>2159</v>
      </c>
      <c r="L253" s="835">
        <v>848.49</v>
      </c>
      <c r="M253" s="835">
        <v>50060.910000000018</v>
      </c>
      <c r="N253" s="832">
        <v>59</v>
      </c>
      <c r="O253" s="836">
        <v>20.5</v>
      </c>
      <c r="P253" s="835">
        <v>30545.640000000018</v>
      </c>
      <c r="Q253" s="837">
        <v>0.61016949152542388</v>
      </c>
      <c r="R253" s="832">
        <v>36</v>
      </c>
      <c r="S253" s="837">
        <v>0.61016949152542377</v>
      </c>
      <c r="T253" s="836">
        <v>14</v>
      </c>
      <c r="U253" s="838">
        <v>0.68292682926829273</v>
      </c>
    </row>
    <row r="254" spans="1:21" ht="14.4" customHeight="1" x14ac:dyDescent="0.3">
      <c r="A254" s="831">
        <v>7</v>
      </c>
      <c r="B254" s="832" t="s">
        <v>1991</v>
      </c>
      <c r="C254" s="832" t="s">
        <v>1997</v>
      </c>
      <c r="D254" s="833" t="s">
        <v>3260</v>
      </c>
      <c r="E254" s="834" t="s">
        <v>2003</v>
      </c>
      <c r="F254" s="832" t="s">
        <v>1992</v>
      </c>
      <c r="G254" s="832" t="s">
        <v>2156</v>
      </c>
      <c r="H254" s="832" t="s">
        <v>579</v>
      </c>
      <c r="I254" s="832" t="s">
        <v>2157</v>
      </c>
      <c r="J254" s="832" t="s">
        <v>2158</v>
      </c>
      <c r="K254" s="832" t="s">
        <v>2159</v>
      </c>
      <c r="L254" s="835">
        <v>339.47</v>
      </c>
      <c r="M254" s="835">
        <v>6449.9300000000012</v>
      </c>
      <c r="N254" s="832">
        <v>19</v>
      </c>
      <c r="O254" s="836">
        <v>7.5</v>
      </c>
      <c r="P254" s="835">
        <v>3734.170000000001</v>
      </c>
      <c r="Q254" s="837">
        <v>0.57894736842105265</v>
      </c>
      <c r="R254" s="832">
        <v>11</v>
      </c>
      <c r="S254" s="837">
        <v>0.57894736842105265</v>
      </c>
      <c r="T254" s="836">
        <v>5</v>
      </c>
      <c r="U254" s="838">
        <v>0.66666666666666663</v>
      </c>
    </row>
    <row r="255" spans="1:21" ht="14.4" customHeight="1" x14ac:dyDescent="0.3">
      <c r="A255" s="831">
        <v>7</v>
      </c>
      <c r="B255" s="832" t="s">
        <v>1991</v>
      </c>
      <c r="C255" s="832" t="s">
        <v>1997</v>
      </c>
      <c r="D255" s="833" t="s">
        <v>3260</v>
      </c>
      <c r="E255" s="834" t="s">
        <v>2003</v>
      </c>
      <c r="F255" s="832" t="s">
        <v>1992</v>
      </c>
      <c r="G255" s="832" t="s">
        <v>2156</v>
      </c>
      <c r="H255" s="832" t="s">
        <v>579</v>
      </c>
      <c r="I255" s="832" t="s">
        <v>2589</v>
      </c>
      <c r="J255" s="832" t="s">
        <v>2590</v>
      </c>
      <c r="K255" s="832" t="s">
        <v>2591</v>
      </c>
      <c r="L255" s="835">
        <v>763.63</v>
      </c>
      <c r="M255" s="835">
        <v>3818.15</v>
      </c>
      <c r="N255" s="832">
        <v>5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7</v>
      </c>
      <c r="B256" s="832" t="s">
        <v>1991</v>
      </c>
      <c r="C256" s="832" t="s">
        <v>1997</v>
      </c>
      <c r="D256" s="833" t="s">
        <v>3260</v>
      </c>
      <c r="E256" s="834" t="s">
        <v>2003</v>
      </c>
      <c r="F256" s="832" t="s">
        <v>1992</v>
      </c>
      <c r="G256" s="832" t="s">
        <v>2156</v>
      </c>
      <c r="H256" s="832" t="s">
        <v>670</v>
      </c>
      <c r="I256" s="832" t="s">
        <v>2592</v>
      </c>
      <c r="J256" s="832" t="s">
        <v>1880</v>
      </c>
      <c r="K256" s="832" t="s">
        <v>2591</v>
      </c>
      <c r="L256" s="835">
        <v>763.63</v>
      </c>
      <c r="M256" s="835">
        <v>1527.26</v>
      </c>
      <c r="N256" s="832">
        <v>2</v>
      </c>
      <c r="O256" s="836">
        <v>1.5</v>
      </c>
      <c r="P256" s="835">
        <v>763.63</v>
      </c>
      <c r="Q256" s="837">
        <v>0.5</v>
      </c>
      <c r="R256" s="832">
        <v>1</v>
      </c>
      <c r="S256" s="837">
        <v>0.5</v>
      </c>
      <c r="T256" s="836">
        <v>0.5</v>
      </c>
      <c r="U256" s="838">
        <v>0.33333333333333331</v>
      </c>
    </row>
    <row r="257" spans="1:21" ht="14.4" customHeight="1" x14ac:dyDescent="0.3">
      <c r="A257" s="831">
        <v>7</v>
      </c>
      <c r="B257" s="832" t="s">
        <v>1991</v>
      </c>
      <c r="C257" s="832" t="s">
        <v>1997</v>
      </c>
      <c r="D257" s="833" t="s">
        <v>3260</v>
      </c>
      <c r="E257" s="834" t="s">
        <v>2003</v>
      </c>
      <c r="F257" s="832" t="s">
        <v>1992</v>
      </c>
      <c r="G257" s="832" t="s">
        <v>2090</v>
      </c>
      <c r="H257" s="832" t="s">
        <v>579</v>
      </c>
      <c r="I257" s="832" t="s">
        <v>2091</v>
      </c>
      <c r="J257" s="832" t="s">
        <v>1050</v>
      </c>
      <c r="K257" s="832" t="s">
        <v>2092</v>
      </c>
      <c r="L257" s="835">
        <v>107.27</v>
      </c>
      <c r="M257" s="835">
        <v>214.54</v>
      </c>
      <c r="N257" s="832">
        <v>2</v>
      </c>
      <c r="O257" s="836">
        <v>1.5</v>
      </c>
      <c r="P257" s="835">
        <v>107.27</v>
      </c>
      <c r="Q257" s="837">
        <v>0.5</v>
      </c>
      <c r="R257" s="832">
        <v>1</v>
      </c>
      <c r="S257" s="837">
        <v>0.5</v>
      </c>
      <c r="T257" s="836">
        <v>1</v>
      </c>
      <c r="U257" s="838">
        <v>0.66666666666666663</v>
      </c>
    </row>
    <row r="258" spans="1:21" ht="14.4" customHeight="1" x14ac:dyDescent="0.3">
      <c r="A258" s="831">
        <v>7</v>
      </c>
      <c r="B258" s="832" t="s">
        <v>1991</v>
      </c>
      <c r="C258" s="832" t="s">
        <v>1997</v>
      </c>
      <c r="D258" s="833" t="s">
        <v>3260</v>
      </c>
      <c r="E258" s="834" t="s">
        <v>2003</v>
      </c>
      <c r="F258" s="832" t="s">
        <v>1992</v>
      </c>
      <c r="G258" s="832" t="s">
        <v>2593</v>
      </c>
      <c r="H258" s="832" t="s">
        <v>579</v>
      </c>
      <c r="I258" s="832" t="s">
        <v>2594</v>
      </c>
      <c r="J258" s="832" t="s">
        <v>2595</v>
      </c>
      <c r="K258" s="832" t="s">
        <v>2596</v>
      </c>
      <c r="L258" s="835">
        <v>0</v>
      </c>
      <c r="M258" s="835">
        <v>0</v>
      </c>
      <c r="N258" s="832">
        <v>16</v>
      </c>
      <c r="O258" s="836">
        <v>9</v>
      </c>
      <c r="P258" s="835">
        <v>0</v>
      </c>
      <c r="Q258" s="837"/>
      <c r="R258" s="832">
        <v>11</v>
      </c>
      <c r="S258" s="837">
        <v>0.6875</v>
      </c>
      <c r="T258" s="836">
        <v>5.5</v>
      </c>
      <c r="U258" s="838">
        <v>0.61111111111111116</v>
      </c>
    </row>
    <row r="259" spans="1:21" ht="14.4" customHeight="1" x14ac:dyDescent="0.3">
      <c r="A259" s="831">
        <v>7</v>
      </c>
      <c r="B259" s="832" t="s">
        <v>1991</v>
      </c>
      <c r="C259" s="832" t="s">
        <v>1997</v>
      </c>
      <c r="D259" s="833" t="s">
        <v>3260</v>
      </c>
      <c r="E259" s="834" t="s">
        <v>2003</v>
      </c>
      <c r="F259" s="832" t="s">
        <v>1992</v>
      </c>
      <c r="G259" s="832" t="s">
        <v>2597</v>
      </c>
      <c r="H259" s="832" t="s">
        <v>579</v>
      </c>
      <c r="I259" s="832" t="s">
        <v>2598</v>
      </c>
      <c r="J259" s="832" t="s">
        <v>2599</v>
      </c>
      <c r="K259" s="832" t="s">
        <v>2600</v>
      </c>
      <c r="L259" s="835">
        <v>552.64</v>
      </c>
      <c r="M259" s="835">
        <v>7736.96</v>
      </c>
      <c r="N259" s="832">
        <v>14</v>
      </c>
      <c r="O259" s="836">
        <v>5</v>
      </c>
      <c r="P259" s="835">
        <v>6079.04</v>
      </c>
      <c r="Q259" s="837">
        <v>0.7857142857142857</v>
      </c>
      <c r="R259" s="832">
        <v>11</v>
      </c>
      <c r="S259" s="837">
        <v>0.7857142857142857</v>
      </c>
      <c r="T259" s="836">
        <v>4</v>
      </c>
      <c r="U259" s="838">
        <v>0.8</v>
      </c>
    </row>
    <row r="260" spans="1:21" ht="14.4" customHeight="1" x14ac:dyDescent="0.3">
      <c r="A260" s="831">
        <v>7</v>
      </c>
      <c r="B260" s="832" t="s">
        <v>1991</v>
      </c>
      <c r="C260" s="832" t="s">
        <v>1997</v>
      </c>
      <c r="D260" s="833" t="s">
        <v>3260</v>
      </c>
      <c r="E260" s="834" t="s">
        <v>2003</v>
      </c>
      <c r="F260" s="832" t="s">
        <v>1992</v>
      </c>
      <c r="G260" s="832" t="s">
        <v>2597</v>
      </c>
      <c r="H260" s="832" t="s">
        <v>579</v>
      </c>
      <c r="I260" s="832" t="s">
        <v>2601</v>
      </c>
      <c r="J260" s="832" t="s">
        <v>2599</v>
      </c>
      <c r="K260" s="832" t="s">
        <v>2602</v>
      </c>
      <c r="L260" s="835">
        <v>1019.46</v>
      </c>
      <c r="M260" s="835">
        <v>10194.6</v>
      </c>
      <c r="N260" s="832">
        <v>10</v>
      </c>
      <c r="O260" s="836">
        <v>3</v>
      </c>
      <c r="P260" s="835">
        <v>3058.38</v>
      </c>
      <c r="Q260" s="837">
        <v>0.3</v>
      </c>
      <c r="R260" s="832">
        <v>3</v>
      </c>
      <c r="S260" s="837">
        <v>0.3</v>
      </c>
      <c r="T260" s="836">
        <v>1</v>
      </c>
      <c r="U260" s="838">
        <v>0.33333333333333331</v>
      </c>
    </row>
    <row r="261" spans="1:21" ht="14.4" customHeight="1" x14ac:dyDescent="0.3">
      <c r="A261" s="831">
        <v>7</v>
      </c>
      <c r="B261" s="832" t="s">
        <v>1991</v>
      </c>
      <c r="C261" s="832" t="s">
        <v>1997</v>
      </c>
      <c r="D261" s="833" t="s">
        <v>3260</v>
      </c>
      <c r="E261" s="834" t="s">
        <v>2003</v>
      </c>
      <c r="F261" s="832" t="s">
        <v>1992</v>
      </c>
      <c r="G261" s="832" t="s">
        <v>2597</v>
      </c>
      <c r="H261" s="832" t="s">
        <v>579</v>
      </c>
      <c r="I261" s="832" t="s">
        <v>2603</v>
      </c>
      <c r="J261" s="832" t="s">
        <v>2599</v>
      </c>
      <c r="K261" s="832" t="s">
        <v>2604</v>
      </c>
      <c r="L261" s="835">
        <v>2863.58</v>
      </c>
      <c r="M261" s="835">
        <v>34362.959999999999</v>
      </c>
      <c r="N261" s="832">
        <v>12</v>
      </c>
      <c r="O261" s="836">
        <v>4</v>
      </c>
      <c r="P261" s="835">
        <v>22908.639999999999</v>
      </c>
      <c r="Q261" s="837">
        <v>0.66666666666666663</v>
      </c>
      <c r="R261" s="832">
        <v>8</v>
      </c>
      <c r="S261" s="837">
        <v>0.66666666666666663</v>
      </c>
      <c r="T261" s="836">
        <v>2</v>
      </c>
      <c r="U261" s="838">
        <v>0.5</v>
      </c>
    </row>
    <row r="262" spans="1:21" ht="14.4" customHeight="1" x14ac:dyDescent="0.3">
      <c r="A262" s="831">
        <v>7</v>
      </c>
      <c r="B262" s="832" t="s">
        <v>1991</v>
      </c>
      <c r="C262" s="832" t="s">
        <v>1997</v>
      </c>
      <c r="D262" s="833" t="s">
        <v>3260</v>
      </c>
      <c r="E262" s="834" t="s">
        <v>2003</v>
      </c>
      <c r="F262" s="832" t="s">
        <v>1992</v>
      </c>
      <c r="G262" s="832" t="s">
        <v>2605</v>
      </c>
      <c r="H262" s="832" t="s">
        <v>579</v>
      </c>
      <c r="I262" s="832" t="s">
        <v>2606</v>
      </c>
      <c r="J262" s="832" t="s">
        <v>2607</v>
      </c>
      <c r="K262" s="832" t="s">
        <v>2608</v>
      </c>
      <c r="L262" s="835">
        <v>60.9</v>
      </c>
      <c r="M262" s="835">
        <v>121.8</v>
      </c>
      <c r="N262" s="832">
        <v>2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7</v>
      </c>
      <c r="B263" s="832" t="s">
        <v>1991</v>
      </c>
      <c r="C263" s="832" t="s">
        <v>1997</v>
      </c>
      <c r="D263" s="833" t="s">
        <v>3260</v>
      </c>
      <c r="E263" s="834" t="s">
        <v>2003</v>
      </c>
      <c r="F263" s="832" t="s">
        <v>1992</v>
      </c>
      <c r="G263" s="832" t="s">
        <v>2609</v>
      </c>
      <c r="H263" s="832" t="s">
        <v>670</v>
      </c>
      <c r="I263" s="832" t="s">
        <v>2610</v>
      </c>
      <c r="J263" s="832" t="s">
        <v>2611</v>
      </c>
      <c r="K263" s="832" t="s">
        <v>2612</v>
      </c>
      <c r="L263" s="835">
        <v>102.9</v>
      </c>
      <c r="M263" s="835">
        <v>411.6</v>
      </c>
      <c r="N263" s="832">
        <v>4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7</v>
      </c>
      <c r="B264" s="832" t="s">
        <v>1991</v>
      </c>
      <c r="C264" s="832" t="s">
        <v>1997</v>
      </c>
      <c r="D264" s="833" t="s">
        <v>3260</v>
      </c>
      <c r="E264" s="834" t="s">
        <v>2003</v>
      </c>
      <c r="F264" s="832" t="s">
        <v>1992</v>
      </c>
      <c r="G264" s="832" t="s">
        <v>2609</v>
      </c>
      <c r="H264" s="832" t="s">
        <v>579</v>
      </c>
      <c r="I264" s="832" t="s">
        <v>2613</v>
      </c>
      <c r="J264" s="832" t="s">
        <v>2614</v>
      </c>
      <c r="K264" s="832" t="s">
        <v>2615</v>
      </c>
      <c r="L264" s="835">
        <v>74.64</v>
      </c>
      <c r="M264" s="835">
        <v>223.92000000000002</v>
      </c>
      <c r="N264" s="832">
        <v>3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7</v>
      </c>
      <c r="B265" s="832" t="s">
        <v>1991</v>
      </c>
      <c r="C265" s="832" t="s">
        <v>1997</v>
      </c>
      <c r="D265" s="833" t="s">
        <v>3260</v>
      </c>
      <c r="E265" s="834" t="s">
        <v>2003</v>
      </c>
      <c r="F265" s="832" t="s">
        <v>1992</v>
      </c>
      <c r="G265" s="832" t="s">
        <v>2101</v>
      </c>
      <c r="H265" s="832" t="s">
        <v>579</v>
      </c>
      <c r="I265" s="832" t="s">
        <v>2616</v>
      </c>
      <c r="J265" s="832" t="s">
        <v>2406</v>
      </c>
      <c r="K265" s="832" t="s">
        <v>2617</v>
      </c>
      <c r="L265" s="835">
        <v>49.38</v>
      </c>
      <c r="M265" s="835">
        <v>49.38</v>
      </c>
      <c r="N265" s="832">
        <v>1</v>
      </c>
      <c r="O265" s="836">
        <v>1</v>
      </c>
      <c r="P265" s="835">
        <v>49.38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7</v>
      </c>
      <c r="B266" s="832" t="s">
        <v>1991</v>
      </c>
      <c r="C266" s="832" t="s">
        <v>1997</v>
      </c>
      <c r="D266" s="833" t="s">
        <v>3260</v>
      </c>
      <c r="E266" s="834" t="s">
        <v>2003</v>
      </c>
      <c r="F266" s="832" t="s">
        <v>1992</v>
      </c>
      <c r="G266" s="832" t="s">
        <v>2618</v>
      </c>
      <c r="H266" s="832" t="s">
        <v>579</v>
      </c>
      <c r="I266" s="832" t="s">
        <v>2619</v>
      </c>
      <c r="J266" s="832" t="s">
        <v>1172</v>
      </c>
      <c r="K266" s="832" t="s">
        <v>2620</v>
      </c>
      <c r="L266" s="835">
        <v>38.590000000000003</v>
      </c>
      <c r="M266" s="835">
        <v>192.95000000000002</v>
      </c>
      <c r="N266" s="832">
        <v>5</v>
      </c>
      <c r="O266" s="836">
        <v>2</v>
      </c>
      <c r="P266" s="835">
        <v>192.95000000000002</v>
      </c>
      <c r="Q266" s="837">
        <v>1</v>
      </c>
      <c r="R266" s="832">
        <v>5</v>
      </c>
      <c r="S266" s="837">
        <v>1</v>
      </c>
      <c r="T266" s="836">
        <v>2</v>
      </c>
      <c r="U266" s="838">
        <v>1</v>
      </c>
    </row>
    <row r="267" spans="1:21" ht="14.4" customHeight="1" x14ac:dyDescent="0.3">
      <c r="A267" s="831">
        <v>7</v>
      </c>
      <c r="B267" s="832" t="s">
        <v>1991</v>
      </c>
      <c r="C267" s="832" t="s">
        <v>1997</v>
      </c>
      <c r="D267" s="833" t="s">
        <v>3260</v>
      </c>
      <c r="E267" s="834" t="s">
        <v>2003</v>
      </c>
      <c r="F267" s="832" t="s">
        <v>1992</v>
      </c>
      <c r="G267" s="832" t="s">
        <v>2621</v>
      </c>
      <c r="H267" s="832" t="s">
        <v>579</v>
      </c>
      <c r="I267" s="832" t="s">
        <v>2622</v>
      </c>
      <c r="J267" s="832" t="s">
        <v>2623</v>
      </c>
      <c r="K267" s="832" t="s">
        <v>2624</v>
      </c>
      <c r="L267" s="835">
        <v>1564.3</v>
      </c>
      <c r="M267" s="835">
        <v>1564.3</v>
      </c>
      <c r="N267" s="832">
        <v>1</v>
      </c>
      <c r="O267" s="836">
        <v>1</v>
      </c>
      <c r="P267" s="835">
        <v>1564.3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7</v>
      </c>
      <c r="B268" s="832" t="s">
        <v>1991</v>
      </c>
      <c r="C268" s="832" t="s">
        <v>1997</v>
      </c>
      <c r="D268" s="833" t="s">
        <v>3260</v>
      </c>
      <c r="E268" s="834" t="s">
        <v>2003</v>
      </c>
      <c r="F268" s="832" t="s">
        <v>1992</v>
      </c>
      <c r="G268" s="832" t="s">
        <v>2625</v>
      </c>
      <c r="H268" s="832" t="s">
        <v>579</v>
      </c>
      <c r="I268" s="832" t="s">
        <v>2626</v>
      </c>
      <c r="J268" s="832" t="s">
        <v>2627</v>
      </c>
      <c r="K268" s="832" t="s">
        <v>2628</v>
      </c>
      <c r="L268" s="835">
        <v>0</v>
      </c>
      <c r="M268" s="835">
        <v>0</v>
      </c>
      <c r="N268" s="832">
        <v>1</v>
      </c>
      <c r="O268" s="836">
        <v>0.5</v>
      </c>
      <c r="P268" s="835">
        <v>0</v>
      </c>
      <c r="Q268" s="837"/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7</v>
      </c>
      <c r="B269" s="832" t="s">
        <v>1991</v>
      </c>
      <c r="C269" s="832" t="s">
        <v>1997</v>
      </c>
      <c r="D269" s="833" t="s">
        <v>3260</v>
      </c>
      <c r="E269" s="834" t="s">
        <v>2003</v>
      </c>
      <c r="F269" s="832" t="s">
        <v>1992</v>
      </c>
      <c r="G269" s="832" t="s">
        <v>2629</v>
      </c>
      <c r="H269" s="832" t="s">
        <v>670</v>
      </c>
      <c r="I269" s="832" t="s">
        <v>2630</v>
      </c>
      <c r="J269" s="832" t="s">
        <v>2631</v>
      </c>
      <c r="K269" s="832" t="s">
        <v>2632</v>
      </c>
      <c r="L269" s="835">
        <v>96.84</v>
      </c>
      <c r="M269" s="835">
        <v>96.84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7</v>
      </c>
      <c r="B270" s="832" t="s">
        <v>1991</v>
      </c>
      <c r="C270" s="832" t="s">
        <v>1997</v>
      </c>
      <c r="D270" s="833" t="s">
        <v>3260</v>
      </c>
      <c r="E270" s="834" t="s">
        <v>2003</v>
      </c>
      <c r="F270" s="832" t="s">
        <v>1992</v>
      </c>
      <c r="G270" s="832" t="s">
        <v>2629</v>
      </c>
      <c r="H270" s="832" t="s">
        <v>670</v>
      </c>
      <c r="I270" s="832" t="s">
        <v>2633</v>
      </c>
      <c r="J270" s="832" t="s">
        <v>2631</v>
      </c>
      <c r="K270" s="832" t="s">
        <v>2634</v>
      </c>
      <c r="L270" s="835">
        <v>193.68</v>
      </c>
      <c r="M270" s="835">
        <v>193.68</v>
      </c>
      <c r="N270" s="832">
        <v>1</v>
      </c>
      <c r="O270" s="836">
        <v>0.5</v>
      </c>
      <c r="P270" s="835">
        <v>193.68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7</v>
      </c>
      <c r="B271" s="832" t="s">
        <v>1991</v>
      </c>
      <c r="C271" s="832" t="s">
        <v>1997</v>
      </c>
      <c r="D271" s="833" t="s">
        <v>3260</v>
      </c>
      <c r="E271" s="834" t="s">
        <v>2003</v>
      </c>
      <c r="F271" s="832" t="s">
        <v>1992</v>
      </c>
      <c r="G271" s="832" t="s">
        <v>2293</v>
      </c>
      <c r="H271" s="832" t="s">
        <v>670</v>
      </c>
      <c r="I271" s="832" t="s">
        <v>2635</v>
      </c>
      <c r="J271" s="832" t="s">
        <v>2636</v>
      </c>
      <c r="K271" s="832" t="s">
        <v>1695</v>
      </c>
      <c r="L271" s="835">
        <v>234.07</v>
      </c>
      <c r="M271" s="835">
        <v>234.07</v>
      </c>
      <c r="N271" s="832">
        <v>1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7</v>
      </c>
      <c r="B272" s="832" t="s">
        <v>1991</v>
      </c>
      <c r="C272" s="832" t="s">
        <v>1997</v>
      </c>
      <c r="D272" s="833" t="s">
        <v>3260</v>
      </c>
      <c r="E272" s="834" t="s">
        <v>2003</v>
      </c>
      <c r="F272" s="832" t="s">
        <v>1992</v>
      </c>
      <c r="G272" s="832" t="s">
        <v>2637</v>
      </c>
      <c r="H272" s="832" t="s">
        <v>670</v>
      </c>
      <c r="I272" s="832" t="s">
        <v>2638</v>
      </c>
      <c r="J272" s="832" t="s">
        <v>2639</v>
      </c>
      <c r="K272" s="832" t="s">
        <v>1915</v>
      </c>
      <c r="L272" s="835">
        <v>161.06</v>
      </c>
      <c r="M272" s="835">
        <v>161.06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7</v>
      </c>
      <c r="B273" s="832" t="s">
        <v>1991</v>
      </c>
      <c r="C273" s="832" t="s">
        <v>1997</v>
      </c>
      <c r="D273" s="833" t="s">
        <v>3260</v>
      </c>
      <c r="E273" s="834" t="s">
        <v>2003</v>
      </c>
      <c r="F273" s="832" t="s">
        <v>1992</v>
      </c>
      <c r="G273" s="832" t="s">
        <v>2640</v>
      </c>
      <c r="H273" s="832" t="s">
        <v>579</v>
      </c>
      <c r="I273" s="832" t="s">
        <v>2641</v>
      </c>
      <c r="J273" s="832" t="s">
        <v>2642</v>
      </c>
      <c r="K273" s="832" t="s">
        <v>2643</v>
      </c>
      <c r="L273" s="835">
        <v>701.65</v>
      </c>
      <c r="M273" s="835">
        <v>4209.8999999999996</v>
      </c>
      <c r="N273" s="832">
        <v>6</v>
      </c>
      <c r="O273" s="836">
        <v>1</v>
      </c>
      <c r="P273" s="835">
        <v>4209.8999999999996</v>
      </c>
      <c r="Q273" s="837">
        <v>1</v>
      </c>
      <c r="R273" s="832">
        <v>6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7</v>
      </c>
      <c r="B274" s="832" t="s">
        <v>1991</v>
      </c>
      <c r="C274" s="832" t="s">
        <v>1997</v>
      </c>
      <c r="D274" s="833" t="s">
        <v>3260</v>
      </c>
      <c r="E274" s="834" t="s">
        <v>2003</v>
      </c>
      <c r="F274" s="832" t="s">
        <v>1992</v>
      </c>
      <c r="G274" s="832" t="s">
        <v>2640</v>
      </c>
      <c r="H274" s="832" t="s">
        <v>579</v>
      </c>
      <c r="I274" s="832" t="s">
        <v>2644</v>
      </c>
      <c r="J274" s="832" t="s">
        <v>2645</v>
      </c>
      <c r="K274" s="832" t="s">
        <v>1928</v>
      </c>
      <c r="L274" s="835">
        <v>208.18</v>
      </c>
      <c r="M274" s="835">
        <v>2498.16</v>
      </c>
      <c r="N274" s="832">
        <v>12</v>
      </c>
      <c r="O274" s="836">
        <v>8</v>
      </c>
      <c r="P274" s="835">
        <v>2498.16</v>
      </c>
      <c r="Q274" s="837">
        <v>1</v>
      </c>
      <c r="R274" s="832">
        <v>12</v>
      </c>
      <c r="S274" s="837">
        <v>1</v>
      </c>
      <c r="T274" s="836">
        <v>8</v>
      </c>
      <c r="U274" s="838">
        <v>1</v>
      </c>
    </row>
    <row r="275" spans="1:21" ht="14.4" customHeight="1" x14ac:dyDescent="0.3">
      <c r="A275" s="831">
        <v>7</v>
      </c>
      <c r="B275" s="832" t="s">
        <v>1991</v>
      </c>
      <c r="C275" s="832" t="s">
        <v>1997</v>
      </c>
      <c r="D275" s="833" t="s">
        <v>3260</v>
      </c>
      <c r="E275" s="834" t="s">
        <v>2003</v>
      </c>
      <c r="F275" s="832" t="s">
        <v>1992</v>
      </c>
      <c r="G275" s="832" t="s">
        <v>2640</v>
      </c>
      <c r="H275" s="832" t="s">
        <v>579</v>
      </c>
      <c r="I275" s="832" t="s">
        <v>2646</v>
      </c>
      <c r="J275" s="832" t="s">
        <v>2645</v>
      </c>
      <c r="K275" s="832" t="s">
        <v>1907</v>
      </c>
      <c r="L275" s="835">
        <v>383.18</v>
      </c>
      <c r="M275" s="835">
        <v>2299.08</v>
      </c>
      <c r="N275" s="832">
        <v>6</v>
      </c>
      <c r="O275" s="836">
        <v>2</v>
      </c>
      <c r="P275" s="835">
        <v>2299.08</v>
      </c>
      <c r="Q275" s="837">
        <v>1</v>
      </c>
      <c r="R275" s="832">
        <v>6</v>
      </c>
      <c r="S275" s="837">
        <v>1</v>
      </c>
      <c r="T275" s="836">
        <v>2</v>
      </c>
      <c r="U275" s="838">
        <v>1</v>
      </c>
    </row>
    <row r="276" spans="1:21" ht="14.4" customHeight="1" x14ac:dyDescent="0.3">
      <c r="A276" s="831">
        <v>7</v>
      </c>
      <c r="B276" s="832" t="s">
        <v>1991</v>
      </c>
      <c r="C276" s="832" t="s">
        <v>1997</v>
      </c>
      <c r="D276" s="833" t="s">
        <v>3260</v>
      </c>
      <c r="E276" s="834" t="s">
        <v>2003</v>
      </c>
      <c r="F276" s="832" t="s">
        <v>1992</v>
      </c>
      <c r="G276" s="832" t="s">
        <v>2647</v>
      </c>
      <c r="H276" s="832" t="s">
        <v>579</v>
      </c>
      <c r="I276" s="832" t="s">
        <v>2648</v>
      </c>
      <c r="J276" s="832" t="s">
        <v>2649</v>
      </c>
      <c r="K276" s="832" t="s">
        <v>2650</v>
      </c>
      <c r="L276" s="835">
        <v>155.24</v>
      </c>
      <c r="M276" s="835">
        <v>2173.36</v>
      </c>
      <c r="N276" s="832">
        <v>14</v>
      </c>
      <c r="O276" s="836">
        <v>5.5</v>
      </c>
      <c r="P276" s="835">
        <v>1397.16</v>
      </c>
      <c r="Q276" s="837">
        <v>0.6428571428571429</v>
      </c>
      <c r="R276" s="832">
        <v>9</v>
      </c>
      <c r="S276" s="837">
        <v>0.6428571428571429</v>
      </c>
      <c r="T276" s="836">
        <v>3.5</v>
      </c>
      <c r="U276" s="838">
        <v>0.63636363636363635</v>
      </c>
    </row>
    <row r="277" spans="1:21" ht="14.4" customHeight="1" x14ac:dyDescent="0.3">
      <c r="A277" s="831">
        <v>7</v>
      </c>
      <c r="B277" s="832" t="s">
        <v>1991</v>
      </c>
      <c r="C277" s="832" t="s">
        <v>1997</v>
      </c>
      <c r="D277" s="833" t="s">
        <v>3260</v>
      </c>
      <c r="E277" s="834" t="s">
        <v>2003</v>
      </c>
      <c r="F277" s="832" t="s">
        <v>1992</v>
      </c>
      <c r="G277" s="832" t="s">
        <v>2651</v>
      </c>
      <c r="H277" s="832" t="s">
        <v>579</v>
      </c>
      <c r="I277" s="832" t="s">
        <v>2652</v>
      </c>
      <c r="J277" s="832" t="s">
        <v>2653</v>
      </c>
      <c r="K277" s="832" t="s">
        <v>2654</v>
      </c>
      <c r="L277" s="835">
        <v>113.93</v>
      </c>
      <c r="M277" s="835">
        <v>341.79</v>
      </c>
      <c r="N277" s="832">
        <v>3</v>
      </c>
      <c r="O277" s="836">
        <v>1.5</v>
      </c>
      <c r="P277" s="835">
        <v>113.93</v>
      </c>
      <c r="Q277" s="837">
        <v>0.33333333333333331</v>
      </c>
      <c r="R277" s="832">
        <v>1</v>
      </c>
      <c r="S277" s="837">
        <v>0.33333333333333331</v>
      </c>
      <c r="T277" s="836">
        <v>1</v>
      </c>
      <c r="U277" s="838">
        <v>0.66666666666666663</v>
      </c>
    </row>
    <row r="278" spans="1:21" ht="14.4" customHeight="1" x14ac:dyDescent="0.3">
      <c r="A278" s="831">
        <v>7</v>
      </c>
      <c r="B278" s="832" t="s">
        <v>1991</v>
      </c>
      <c r="C278" s="832" t="s">
        <v>1997</v>
      </c>
      <c r="D278" s="833" t="s">
        <v>3260</v>
      </c>
      <c r="E278" s="834" t="s">
        <v>2003</v>
      </c>
      <c r="F278" s="832" t="s">
        <v>1992</v>
      </c>
      <c r="G278" s="832" t="s">
        <v>2189</v>
      </c>
      <c r="H278" s="832" t="s">
        <v>670</v>
      </c>
      <c r="I278" s="832" t="s">
        <v>1830</v>
      </c>
      <c r="J278" s="832" t="s">
        <v>761</v>
      </c>
      <c r="K278" s="832" t="s">
        <v>1831</v>
      </c>
      <c r="L278" s="835">
        <v>48.42</v>
      </c>
      <c r="M278" s="835">
        <v>1113.6600000000001</v>
      </c>
      <c r="N278" s="832">
        <v>23</v>
      </c>
      <c r="O278" s="836">
        <v>10.5</v>
      </c>
      <c r="P278" s="835">
        <v>581.04000000000008</v>
      </c>
      <c r="Q278" s="837">
        <v>0.52173913043478259</v>
      </c>
      <c r="R278" s="832">
        <v>12</v>
      </c>
      <c r="S278" s="837">
        <v>0.52173913043478259</v>
      </c>
      <c r="T278" s="836">
        <v>5</v>
      </c>
      <c r="U278" s="838">
        <v>0.47619047619047616</v>
      </c>
    </row>
    <row r="279" spans="1:21" ht="14.4" customHeight="1" x14ac:dyDescent="0.3">
      <c r="A279" s="831">
        <v>7</v>
      </c>
      <c r="B279" s="832" t="s">
        <v>1991</v>
      </c>
      <c r="C279" s="832" t="s">
        <v>1997</v>
      </c>
      <c r="D279" s="833" t="s">
        <v>3260</v>
      </c>
      <c r="E279" s="834" t="s">
        <v>2003</v>
      </c>
      <c r="F279" s="832" t="s">
        <v>1992</v>
      </c>
      <c r="G279" s="832" t="s">
        <v>2189</v>
      </c>
      <c r="H279" s="832" t="s">
        <v>670</v>
      </c>
      <c r="I279" s="832" t="s">
        <v>1830</v>
      </c>
      <c r="J279" s="832" t="s">
        <v>761</v>
      </c>
      <c r="K279" s="832" t="s">
        <v>1831</v>
      </c>
      <c r="L279" s="835">
        <v>35.25</v>
      </c>
      <c r="M279" s="835">
        <v>246.75</v>
      </c>
      <c r="N279" s="832">
        <v>7</v>
      </c>
      <c r="O279" s="836">
        <v>3</v>
      </c>
      <c r="P279" s="835">
        <v>246.75</v>
      </c>
      <c r="Q279" s="837">
        <v>1</v>
      </c>
      <c r="R279" s="832">
        <v>7</v>
      </c>
      <c r="S279" s="837">
        <v>1</v>
      </c>
      <c r="T279" s="836">
        <v>3</v>
      </c>
      <c r="U279" s="838">
        <v>1</v>
      </c>
    </row>
    <row r="280" spans="1:21" ht="14.4" customHeight="1" x14ac:dyDescent="0.3">
      <c r="A280" s="831">
        <v>7</v>
      </c>
      <c r="B280" s="832" t="s">
        <v>1991</v>
      </c>
      <c r="C280" s="832" t="s">
        <v>1997</v>
      </c>
      <c r="D280" s="833" t="s">
        <v>3260</v>
      </c>
      <c r="E280" s="834" t="s">
        <v>2003</v>
      </c>
      <c r="F280" s="832" t="s">
        <v>1992</v>
      </c>
      <c r="G280" s="832" t="s">
        <v>2189</v>
      </c>
      <c r="H280" s="832" t="s">
        <v>579</v>
      </c>
      <c r="I280" s="832" t="s">
        <v>2655</v>
      </c>
      <c r="J280" s="832" t="s">
        <v>761</v>
      </c>
      <c r="K280" s="832" t="s">
        <v>2656</v>
      </c>
      <c r="L280" s="835">
        <v>35.25</v>
      </c>
      <c r="M280" s="835">
        <v>35.25</v>
      </c>
      <c r="N280" s="832">
        <v>1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7</v>
      </c>
      <c r="B281" s="832" t="s">
        <v>1991</v>
      </c>
      <c r="C281" s="832" t="s">
        <v>1997</v>
      </c>
      <c r="D281" s="833" t="s">
        <v>3260</v>
      </c>
      <c r="E281" s="834" t="s">
        <v>2003</v>
      </c>
      <c r="F281" s="832" t="s">
        <v>1992</v>
      </c>
      <c r="G281" s="832" t="s">
        <v>2051</v>
      </c>
      <c r="H281" s="832" t="s">
        <v>579</v>
      </c>
      <c r="I281" s="832" t="s">
        <v>2657</v>
      </c>
      <c r="J281" s="832" t="s">
        <v>954</v>
      </c>
      <c r="K281" s="832" t="s">
        <v>2199</v>
      </c>
      <c r="L281" s="835">
        <v>103.67</v>
      </c>
      <c r="M281" s="835">
        <v>207.34</v>
      </c>
      <c r="N281" s="832">
        <v>2</v>
      </c>
      <c r="O281" s="836">
        <v>0.5</v>
      </c>
      <c r="P281" s="835">
        <v>207.34</v>
      </c>
      <c r="Q281" s="837">
        <v>1</v>
      </c>
      <c r="R281" s="832">
        <v>2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7</v>
      </c>
      <c r="B282" s="832" t="s">
        <v>1991</v>
      </c>
      <c r="C282" s="832" t="s">
        <v>1997</v>
      </c>
      <c r="D282" s="833" t="s">
        <v>3260</v>
      </c>
      <c r="E282" s="834" t="s">
        <v>2003</v>
      </c>
      <c r="F282" s="832" t="s">
        <v>1992</v>
      </c>
      <c r="G282" s="832" t="s">
        <v>2051</v>
      </c>
      <c r="H282" s="832" t="s">
        <v>579</v>
      </c>
      <c r="I282" s="832" t="s">
        <v>2263</v>
      </c>
      <c r="J282" s="832" t="s">
        <v>954</v>
      </c>
      <c r="K282" s="832" t="s">
        <v>2199</v>
      </c>
      <c r="L282" s="835">
        <v>103.67</v>
      </c>
      <c r="M282" s="835">
        <v>207.34</v>
      </c>
      <c r="N282" s="832">
        <v>2</v>
      </c>
      <c r="O282" s="836">
        <v>1.5</v>
      </c>
      <c r="P282" s="835">
        <v>103.67</v>
      </c>
      <c r="Q282" s="837">
        <v>0.5</v>
      </c>
      <c r="R282" s="832">
        <v>1</v>
      </c>
      <c r="S282" s="837">
        <v>0.5</v>
      </c>
      <c r="T282" s="836">
        <v>0.5</v>
      </c>
      <c r="U282" s="838">
        <v>0.33333333333333331</v>
      </c>
    </row>
    <row r="283" spans="1:21" ht="14.4" customHeight="1" x14ac:dyDescent="0.3">
      <c r="A283" s="831">
        <v>7</v>
      </c>
      <c r="B283" s="832" t="s">
        <v>1991</v>
      </c>
      <c r="C283" s="832" t="s">
        <v>1997</v>
      </c>
      <c r="D283" s="833" t="s">
        <v>3260</v>
      </c>
      <c r="E283" s="834" t="s">
        <v>2003</v>
      </c>
      <c r="F283" s="832" t="s">
        <v>1992</v>
      </c>
      <c r="G283" s="832" t="s">
        <v>2658</v>
      </c>
      <c r="H283" s="832" t="s">
        <v>579</v>
      </c>
      <c r="I283" s="832" t="s">
        <v>2659</v>
      </c>
      <c r="J283" s="832" t="s">
        <v>2660</v>
      </c>
      <c r="K283" s="832" t="s">
        <v>2661</v>
      </c>
      <c r="L283" s="835">
        <v>2038.93</v>
      </c>
      <c r="M283" s="835">
        <v>24467.16</v>
      </c>
      <c r="N283" s="832">
        <v>12</v>
      </c>
      <c r="O283" s="836">
        <v>3</v>
      </c>
      <c r="P283" s="835">
        <v>24467.16</v>
      </c>
      <c r="Q283" s="837">
        <v>1</v>
      </c>
      <c r="R283" s="832">
        <v>12</v>
      </c>
      <c r="S283" s="837">
        <v>1</v>
      </c>
      <c r="T283" s="836">
        <v>3</v>
      </c>
      <c r="U283" s="838">
        <v>1</v>
      </c>
    </row>
    <row r="284" spans="1:21" ht="14.4" customHeight="1" x14ac:dyDescent="0.3">
      <c r="A284" s="831">
        <v>7</v>
      </c>
      <c r="B284" s="832" t="s">
        <v>1991</v>
      </c>
      <c r="C284" s="832" t="s">
        <v>1997</v>
      </c>
      <c r="D284" s="833" t="s">
        <v>3260</v>
      </c>
      <c r="E284" s="834" t="s">
        <v>2003</v>
      </c>
      <c r="F284" s="832" t="s">
        <v>1992</v>
      </c>
      <c r="G284" s="832" t="s">
        <v>2658</v>
      </c>
      <c r="H284" s="832" t="s">
        <v>579</v>
      </c>
      <c r="I284" s="832" t="s">
        <v>2662</v>
      </c>
      <c r="J284" s="832" t="s">
        <v>2660</v>
      </c>
      <c r="K284" s="832" t="s">
        <v>2663</v>
      </c>
      <c r="L284" s="835">
        <v>552.64</v>
      </c>
      <c r="M284" s="835">
        <v>13816</v>
      </c>
      <c r="N284" s="832">
        <v>25</v>
      </c>
      <c r="O284" s="836">
        <v>7</v>
      </c>
      <c r="P284" s="835">
        <v>8289.6</v>
      </c>
      <c r="Q284" s="837">
        <v>0.6</v>
      </c>
      <c r="R284" s="832">
        <v>15</v>
      </c>
      <c r="S284" s="837">
        <v>0.6</v>
      </c>
      <c r="T284" s="836">
        <v>4</v>
      </c>
      <c r="U284" s="838">
        <v>0.5714285714285714</v>
      </c>
    </row>
    <row r="285" spans="1:21" ht="14.4" customHeight="1" x14ac:dyDescent="0.3">
      <c r="A285" s="831">
        <v>7</v>
      </c>
      <c r="B285" s="832" t="s">
        <v>1991</v>
      </c>
      <c r="C285" s="832" t="s">
        <v>1997</v>
      </c>
      <c r="D285" s="833" t="s">
        <v>3260</v>
      </c>
      <c r="E285" s="834" t="s">
        <v>2003</v>
      </c>
      <c r="F285" s="832" t="s">
        <v>1992</v>
      </c>
      <c r="G285" s="832" t="s">
        <v>2658</v>
      </c>
      <c r="H285" s="832" t="s">
        <v>579</v>
      </c>
      <c r="I285" s="832" t="s">
        <v>2664</v>
      </c>
      <c r="J285" s="832" t="s">
        <v>2660</v>
      </c>
      <c r="K285" s="832" t="s">
        <v>2665</v>
      </c>
      <c r="L285" s="835">
        <v>355.79</v>
      </c>
      <c r="M285" s="835">
        <v>711.58</v>
      </c>
      <c r="N285" s="832">
        <v>2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7</v>
      </c>
      <c r="B286" s="832" t="s">
        <v>1991</v>
      </c>
      <c r="C286" s="832" t="s">
        <v>1997</v>
      </c>
      <c r="D286" s="833" t="s">
        <v>3260</v>
      </c>
      <c r="E286" s="834" t="s">
        <v>2003</v>
      </c>
      <c r="F286" s="832" t="s">
        <v>1992</v>
      </c>
      <c r="G286" s="832" t="s">
        <v>2658</v>
      </c>
      <c r="H286" s="832" t="s">
        <v>579</v>
      </c>
      <c r="I286" s="832" t="s">
        <v>2666</v>
      </c>
      <c r="J286" s="832" t="s">
        <v>2660</v>
      </c>
      <c r="K286" s="832" t="s">
        <v>2667</v>
      </c>
      <c r="L286" s="835">
        <v>1019.46</v>
      </c>
      <c r="M286" s="835">
        <v>31603.260000000002</v>
      </c>
      <c r="N286" s="832">
        <v>31</v>
      </c>
      <c r="O286" s="836">
        <v>9</v>
      </c>
      <c r="P286" s="835">
        <v>25486.5</v>
      </c>
      <c r="Q286" s="837">
        <v>0.80645161290322576</v>
      </c>
      <c r="R286" s="832">
        <v>25</v>
      </c>
      <c r="S286" s="837">
        <v>0.80645161290322576</v>
      </c>
      <c r="T286" s="836">
        <v>7</v>
      </c>
      <c r="U286" s="838">
        <v>0.77777777777777779</v>
      </c>
    </row>
    <row r="287" spans="1:21" ht="14.4" customHeight="1" x14ac:dyDescent="0.3">
      <c r="A287" s="831">
        <v>7</v>
      </c>
      <c r="B287" s="832" t="s">
        <v>1991</v>
      </c>
      <c r="C287" s="832" t="s">
        <v>1997</v>
      </c>
      <c r="D287" s="833" t="s">
        <v>3260</v>
      </c>
      <c r="E287" s="834" t="s">
        <v>2003</v>
      </c>
      <c r="F287" s="832" t="s">
        <v>1992</v>
      </c>
      <c r="G287" s="832" t="s">
        <v>2658</v>
      </c>
      <c r="H287" s="832" t="s">
        <v>579</v>
      </c>
      <c r="I287" s="832" t="s">
        <v>2668</v>
      </c>
      <c r="J287" s="832" t="s">
        <v>2669</v>
      </c>
      <c r="K287" s="832" t="s">
        <v>2663</v>
      </c>
      <c r="L287" s="835">
        <v>552.64</v>
      </c>
      <c r="M287" s="835">
        <v>2763.2</v>
      </c>
      <c r="N287" s="832">
        <v>5</v>
      </c>
      <c r="O287" s="836">
        <v>2</v>
      </c>
      <c r="P287" s="835">
        <v>2763.2</v>
      </c>
      <c r="Q287" s="837">
        <v>1</v>
      </c>
      <c r="R287" s="832">
        <v>5</v>
      </c>
      <c r="S287" s="837">
        <v>1</v>
      </c>
      <c r="T287" s="836">
        <v>2</v>
      </c>
      <c r="U287" s="838">
        <v>1</v>
      </c>
    </row>
    <row r="288" spans="1:21" ht="14.4" customHeight="1" x14ac:dyDescent="0.3">
      <c r="A288" s="831">
        <v>7</v>
      </c>
      <c r="B288" s="832" t="s">
        <v>1991</v>
      </c>
      <c r="C288" s="832" t="s">
        <v>1997</v>
      </c>
      <c r="D288" s="833" t="s">
        <v>3260</v>
      </c>
      <c r="E288" s="834" t="s">
        <v>2003</v>
      </c>
      <c r="F288" s="832" t="s">
        <v>1992</v>
      </c>
      <c r="G288" s="832" t="s">
        <v>2658</v>
      </c>
      <c r="H288" s="832" t="s">
        <v>670</v>
      </c>
      <c r="I288" s="832" t="s">
        <v>2670</v>
      </c>
      <c r="J288" s="832" t="s">
        <v>2671</v>
      </c>
      <c r="K288" s="832" t="s">
        <v>2661</v>
      </c>
      <c r="L288" s="835">
        <v>2038.93</v>
      </c>
      <c r="M288" s="835">
        <v>12233.58</v>
      </c>
      <c r="N288" s="832">
        <v>6</v>
      </c>
      <c r="O288" s="836">
        <v>2</v>
      </c>
      <c r="P288" s="835">
        <v>12233.58</v>
      </c>
      <c r="Q288" s="837">
        <v>1</v>
      </c>
      <c r="R288" s="832">
        <v>6</v>
      </c>
      <c r="S288" s="837">
        <v>1</v>
      </c>
      <c r="T288" s="836">
        <v>2</v>
      </c>
      <c r="U288" s="838">
        <v>1</v>
      </c>
    </row>
    <row r="289" spans="1:21" ht="14.4" customHeight="1" x14ac:dyDescent="0.3">
      <c r="A289" s="831">
        <v>7</v>
      </c>
      <c r="B289" s="832" t="s">
        <v>1991</v>
      </c>
      <c r="C289" s="832" t="s">
        <v>1997</v>
      </c>
      <c r="D289" s="833" t="s">
        <v>3260</v>
      </c>
      <c r="E289" s="834" t="s">
        <v>2003</v>
      </c>
      <c r="F289" s="832" t="s">
        <v>1992</v>
      </c>
      <c r="G289" s="832" t="s">
        <v>2658</v>
      </c>
      <c r="H289" s="832" t="s">
        <v>670</v>
      </c>
      <c r="I289" s="832" t="s">
        <v>2672</v>
      </c>
      <c r="J289" s="832" t="s">
        <v>2671</v>
      </c>
      <c r="K289" s="832" t="s">
        <v>2665</v>
      </c>
      <c r="L289" s="835">
        <v>355.79</v>
      </c>
      <c r="M289" s="835">
        <v>5336.85</v>
      </c>
      <c r="N289" s="832">
        <v>15</v>
      </c>
      <c r="O289" s="836">
        <v>11</v>
      </c>
      <c r="P289" s="835">
        <v>5336.85</v>
      </c>
      <c r="Q289" s="837">
        <v>1</v>
      </c>
      <c r="R289" s="832">
        <v>15</v>
      </c>
      <c r="S289" s="837">
        <v>1</v>
      </c>
      <c r="T289" s="836">
        <v>11</v>
      </c>
      <c r="U289" s="838">
        <v>1</v>
      </c>
    </row>
    <row r="290" spans="1:21" ht="14.4" customHeight="1" x14ac:dyDescent="0.3">
      <c r="A290" s="831">
        <v>7</v>
      </c>
      <c r="B290" s="832" t="s">
        <v>1991</v>
      </c>
      <c r="C290" s="832" t="s">
        <v>1997</v>
      </c>
      <c r="D290" s="833" t="s">
        <v>3260</v>
      </c>
      <c r="E290" s="834" t="s">
        <v>2003</v>
      </c>
      <c r="F290" s="832" t="s">
        <v>1992</v>
      </c>
      <c r="G290" s="832" t="s">
        <v>2658</v>
      </c>
      <c r="H290" s="832" t="s">
        <v>670</v>
      </c>
      <c r="I290" s="832" t="s">
        <v>2673</v>
      </c>
      <c r="J290" s="832" t="s">
        <v>2671</v>
      </c>
      <c r="K290" s="832" t="s">
        <v>2663</v>
      </c>
      <c r="L290" s="835">
        <v>552.64</v>
      </c>
      <c r="M290" s="835">
        <v>10500.16</v>
      </c>
      <c r="N290" s="832">
        <v>19</v>
      </c>
      <c r="O290" s="836">
        <v>9</v>
      </c>
      <c r="P290" s="835">
        <v>8289.6</v>
      </c>
      <c r="Q290" s="837">
        <v>0.78947368421052633</v>
      </c>
      <c r="R290" s="832">
        <v>15</v>
      </c>
      <c r="S290" s="837">
        <v>0.78947368421052633</v>
      </c>
      <c r="T290" s="836">
        <v>7</v>
      </c>
      <c r="U290" s="838">
        <v>0.77777777777777779</v>
      </c>
    </row>
    <row r="291" spans="1:21" ht="14.4" customHeight="1" x14ac:dyDescent="0.3">
      <c r="A291" s="831">
        <v>7</v>
      </c>
      <c r="B291" s="832" t="s">
        <v>1991</v>
      </c>
      <c r="C291" s="832" t="s">
        <v>1997</v>
      </c>
      <c r="D291" s="833" t="s">
        <v>3260</v>
      </c>
      <c r="E291" s="834" t="s">
        <v>2003</v>
      </c>
      <c r="F291" s="832" t="s">
        <v>1992</v>
      </c>
      <c r="G291" s="832" t="s">
        <v>2658</v>
      </c>
      <c r="H291" s="832" t="s">
        <v>670</v>
      </c>
      <c r="I291" s="832" t="s">
        <v>2674</v>
      </c>
      <c r="J291" s="832" t="s">
        <v>2671</v>
      </c>
      <c r="K291" s="832" t="s">
        <v>2667</v>
      </c>
      <c r="L291" s="835">
        <v>1019.46</v>
      </c>
      <c r="M291" s="835">
        <v>8155.68</v>
      </c>
      <c r="N291" s="832">
        <v>8</v>
      </c>
      <c r="O291" s="836">
        <v>4</v>
      </c>
      <c r="P291" s="835">
        <v>8155.68</v>
      </c>
      <c r="Q291" s="837">
        <v>1</v>
      </c>
      <c r="R291" s="832">
        <v>8</v>
      </c>
      <c r="S291" s="837">
        <v>1</v>
      </c>
      <c r="T291" s="836">
        <v>4</v>
      </c>
      <c r="U291" s="838">
        <v>1</v>
      </c>
    </row>
    <row r="292" spans="1:21" ht="14.4" customHeight="1" x14ac:dyDescent="0.3">
      <c r="A292" s="831">
        <v>7</v>
      </c>
      <c r="B292" s="832" t="s">
        <v>1991</v>
      </c>
      <c r="C292" s="832" t="s">
        <v>1997</v>
      </c>
      <c r="D292" s="833" t="s">
        <v>3260</v>
      </c>
      <c r="E292" s="834" t="s">
        <v>2003</v>
      </c>
      <c r="F292" s="832" t="s">
        <v>1992</v>
      </c>
      <c r="G292" s="832" t="s">
        <v>2658</v>
      </c>
      <c r="H292" s="832" t="s">
        <v>579</v>
      </c>
      <c r="I292" s="832" t="s">
        <v>2675</v>
      </c>
      <c r="J292" s="832" t="s">
        <v>2669</v>
      </c>
      <c r="K292" s="832" t="s">
        <v>2665</v>
      </c>
      <c r="L292" s="835">
        <v>355.79</v>
      </c>
      <c r="M292" s="835">
        <v>1778.9500000000003</v>
      </c>
      <c r="N292" s="832">
        <v>5</v>
      </c>
      <c r="O292" s="836">
        <v>3</v>
      </c>
      <c r="P292" s="835">
        <v>1067.3700000000001</v>
      </c>
      <c r="Q292" s="837">
        <v>0.6</v>
      </c>
      <c r="R292" s="832">
        <v>3</v>
      </c>
      <c r="S292" s="837">
        <v>0.6</v>
      </c>
      <c r="T292" s="836">
        <v>2</v>
      </c>
      <c r="U292" s="838">
        <v>0.66666666666666663</v>
      </c>
    </row>
    <row r="293" spans="1:21" ht="14.4" customHeight="1" x14ac:dyDescent="0.3">
      <c r="A293" s="831">
        <v>7</v>
      </c>
      <c r="B293" s="832" t="s">
        <v>1991</v>
      </c>
      <c r="C293" s="832" t="s">
        <v>1997</v>
      </c>
      <c r="D293" s="833" t="s">
        <v>3260</v>
      </c>
      <c r="E293" s="834" t="s">
        <v>2003</v>
      </c>
      <c r="F293" s="832" t="s">
        <v>1992</v>
      </c>
      <c r="G293" s="832" t="s">
        <v>2204</v>
      </c>
      <c r="H293" s="832" t="s">
        <v>579</v>
      </c>
      <c r="I293" s="832" t="s">
        <v>2205</v>
      </c>
      <c r="J293" s="832" t="s">
        <v>718</v>
      </c>
      <c r="K293" s="832" t="s">
        <v>2206</v>
      </c>
      <c r="L293" s="835">
        <v>108.44</v>
      </c>
      <c r="M293" s="835">
        <v>433.76</v>
      </c>
      <c r="N293" s="832">
        <v>4</v>
      </c>
      <c r="O293" s="836">
        <v>1</v>
      </c>
      <c r="P293" s="835">
        <v>433.76</v>
      </c>
      <c r="Q293" s="837">
        <v>1</v>
      </c>
      <c r="R293" s="832">
        <v>4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7</v>
      </c>
      <c r="B294" s="832" t="s">
        <v>1991</v>
      </c>
      <c r="C294" s="832" t="s">
        <v>1997</v>
      </c>
      <c r="D294" s="833" t="s">
        <v>3260</v>
      </c>
      <c r="E294" s="834" t="s">
        <v>2003</v>
      </c>
      <c r="F294" s="832" t="s">
        <v>1992</v>
      </c>
      <c r="G294" s="832" t="s">
        <v>2204</v>
      </c>
      <c r="H294" s="832" t="s">
        <v>579</v>
      </c>
      <c r="I294" s="832" t="s">
        <v>2676</v>
      </c>
      <c r="J294" s="832" t="s">
        <v>2677</v>
      </c>
      <c r="K294" s="832" t="s">
        <v>2678</v>
      </c>
      <c r="L294" s="835">
        <v>42.09</v>
      </c>
      <c r="M294" s="835">
        <v>210.45000000000002</v>
      </c>
      <c r="N294" s="832">
        <v>5</v>
      </c>
      <c r="O294" s="836">
        <v>1.5</v>
      </c>
      <c r="P294" s="835">
        <v>126.27000000000001</v>
      </c>
      <c r="Q294" s="837">
        <v>0.6</v>
      </c>
      <c r="R294" s="832">
        <v>3</v>
      </c>
      <c r="S294" s="837">
        <v>0.6</v>
      </c>
      <c r="T294" s="836">
        <v>1</v>
      </c>
      <c r="U294" s="838">
        <v>0.66666666666666663</v>
      </c>
    </row>
    <row r="295" spans="1:21" ht="14.4" customHeight="1" x14ac:dyDescent="0.3">
      <c r="A295" s="831">
        <v>7</v>
      </c>
      <c r="B295" s="832" t="s">
        <v>1991</v>
      </c>
      <c r="C295" s="832" t="s">
        <v>1997</v>
      </c>
      <c r="D295" s="833" t="s">
        <v>3260</v>
      </c>
      <c r="E295" s="834" t="s">
        <v>2003</v>
      </c>
      <c r="F295" s="832" t="s">
        <v>1992</v>
      </c>
      <c r="G295" s="832" t="s">
        <v>2207</v>
      </c>
      <c r="H295" s="832" t="s">
        <v>579</v>
      </c>
      <c r="I295" s="832" t="s">
        <v>2208</v>
      </c>
      <c r="J295" s="832" t="s">
        <v>2209</v>
      </c>
      <c r="K295" s="832" t="s">
        <v>2210</v>
      </c>
      <c r="L295" s="835">
        <v>87.67</v>
      </c>
      <c r="M295" s="835">
        <v>263.01</v>
      </c>
      <c r="N295" s="832">
        <v>3</v>
      </c>
      <c r="O295" s="836">
        <v>1</v>
      </c>
      <c r="P295" s="835">
        <v>263.01</v>
      </c>
      <c r="Q295" s="837">
        <v>1</v>
      </c>
      <c r="R295" s="832">
        <v>3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7</v>
      </c>
      <c r="B296" s="832" t="s">
        <v>1991</v>
      </c>
      <c r="C296" s="832" t="s">
        <v>1997</v>
      </c>
      <c r="D296" s="833" t="s">
        <v>3260</v>
      </c>
      <c r="E296" s="834" t="s">
        <v>2003</v>
      </c>
      <c r="F296" s="832" t="s">
        <v>1992</v>
      </c>
      <c r="G296" s="832" t="s">
        <v>2679</v>
      </c>
      <c r="H296" s="832" t="s">
        <v>579</v>
      </c>
      <c r="I296" s="832" t="s">
        <v>2680</v>
      </c>
      <c r="J296" s="832" t="s">
        <v>2681</v>
      </c>
      <c r="K296" s="832" t="s">
        <v>2682</v>
      </c>
      <c r="L296" s="835">
        <v>597.88</v>
      </c>
      <c r="M296" s="835">
        <v>1195.76</v>
      </c>
      <c r="N296" s="832">
        <v>2</v>
      </c>
      <c r="O296" s="836">
        <v>0.5</v>
      </c>
      <c r="P296" s="835">
        <v>1195.76</v>
      </c>
      <c r="Q296" s="837">
        <v>1</v>
      </c>
      <c r="R296" s="832">
        <v>2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7</v>
      </c>
      <c r="B297" s="832" t="s">
        <v>1991</v>
      </c>
      <c r="C297" s="832" t="s">
        <v>1997</v>
      </c>
      <c r="D297" s="833" t="s">
        <v>3260</v>
      </c>
      <c r="E297" s="834" t="s">
        <v>2003</v>
      </c>
      <c r="F297" s="832" t="s">
        <v>1992</v>
      </c>
      <c r="G297" s="832" t="s">
        <v>2679</v>
      </c>
      <c r="H297" s="832" t="s">
        <v>579</v>
      </c>
      <c r="I297" s="832" t="s">
        <v>2683</v>
      </c>
      <c r="J297" s="832" t="s">
        <v>2681</v>
      </c>
      <c r="K297" s="832" t="s">
        <v>2684</v>
      </c>
      <c r="L297" s="835">
        <v>1195.75</v>
      </c>
      <c r="M297" s="835">
        <v>3587.25</v>
      </c>
      <c r="N297" s="832">
        <v>3</v>
      </c>
      <c r="O297" s="836">
        <v>0.5</v>
      </c>
      <c r="P297" s="835">
        <v>3587.25</v>
      </c>
      <c r="Q297" s="837">
        <v>1</v>
      </c>
      <c r="R297" s="832">
        <v>3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7</v>
      </c>
      <c r="B298" s="832" t="s">
        <v>1991</v>
      </c>
      <c r="C298" s="832" t="s">
        <v>1997</v>
      </c>
      <c r="D298" s="833" t="s">
        <v>3260</v>
      </c>
      <c r="E298" s="834" t="s">
        <v>2003</v>
      </c>
      <c r="F298" s="832" t="s">
        <v>1992</v>
      </c>
      <c r="G298" s="832" t="s">
        <v>2679</v>
      </c>
      <c r="H298" s="832" t="s">
        <v>670</v>
      </c>
      <c r="I298" s="832" t="s">
        <v>2685</v>
      </c>
      <c r="J298" s="832" t="s">
        <v>2686</v>
      </c>
      <c r="K298" s="832" t="s">
        <v>2682</v>
      </c>
      <c r="L298" s="835">
        <v>597.88</v>
      </c>
      <c r="M298" s="835">
        <v>10761.839999999998</v>
      </c>
      <c r="N298" s="832">
        <v>18</v>
      </c>
      <c r="O298" s="836">
        <v>5</v>
      </c>
      <c r="P298" s="835">
        <v>8968.1999999999989</v>
      </c>
      <c r="Q298" s="837">
        <v>0.83333333333333337</v>
      </c>
      <c r="R298" s="832">
        <v>15</v>
      </c>
      <c r="S298" s="837">
        <v>0.83333333333333337</v>
      </c>
      <c r="T298" s="836">
        <v>4</v>
      </c>
      <c r="U298" s="838">
        <v>0.8</v>
      </c>
    </row>
    <row r="299" spans="1:21" ht="14.4" customHeight="1" x14ac:dyDescent="0.3">
      <c r="A299" s="831">
        <v>7</v>
      </c>
      <c r="B299" s="832" t="s">
        <v>1991</v>
      </c>
      <c r="C299" s="832" t="s">
        <v>1997</v>
      </c>
      <c r="D299" s="833" t="s">
        <v>3260</v>
      </c>
      <c r="E299" s="834" t="s">
        <v>2003</v>
      </c>
      <c r="F299" s="832" t="s">
        <v>1992</v>
      </c>
      <c r="G299" s="832" t="s">
        <v>2679</v>
      </c>
      <c r="H299" s="832" t="s">
        <v>579</v>
      </c>
      <c r="I299" s="832" t="s">
        <v>2687</v>
      </c>
      <c r="J299" s="832" t="s">
        <v>2688</v>
      </c>
      <c r="K299" s="832" t="s">
        <v>2682</v>
      </c>
      <c r="L299" s="835">
        <v>857.75</v>
      </c>
      <c r="M299" s="835">
        <v>857.75</v>
      </c>
      <c r="N299" s="832">
        <v>1</v>
      </c>
      <c r="O299" s="836">
        <v>0.5</v>
      </c>
      <c r="P299" s="835">
        <v>857.75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7</v>
      </c>
      <c r="B300" s="832" t="s">
        <v>1991</v>
      </c>
      <c r="C300" s="832" t="s">
        <v>1997</v>
      </c>
      <c r="D300" s="833" t="s">
        <v>3260</v>
      </c>
      <c r="E300" s="834" t="s">
        <v>2003</v>
      </c>
      <c r="F300" s="832" t="s">
        <v>1992</v>
      </c>
      <c r="G300" s="832" t="s">
        <v>2679</v>
      </c>
      <c r="H300" s="832" t="s">
        <v>579</v>
      </c>
      <c r="I300" s="832" t="s">
        <v>2689</v>
      </c>
      <c r="J300" s="832" t="s">
        <v>2688</v>
      </c>
      <c r="K300" s="832" t="s">
        <v>2684</v>
      </c>
      <c r="L300" s="835">
        <v>1715.4</v>
      </c>
      <c r="M300" s="835">
        <v>15438.600000000002</v>
      </c>
      <c r="N300" s="832">
        <v>9</v>
      </c>
      <c r="O300" s="836">
        <v>1</v>
      </c>
      <c r="P300" s="835">
        <v>15438.600000000002</v>
      </c>
      <c r="Q300" s="837">
        <v>1</v>
      </c>
      <c r="R300" s="832">
        <v>9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7</v>
      </c>
      <c r="B301" s="832" t="s">
        <v>1991</v>
      </c>
      <c r="C301" s="832" t="s">
        <v>1997</v>
      </c>
      <c r="D301" s="833" t="s">
        <v>3260</v>
      </c>
      <c r="E301" s="834" t="s">
        <v>2003</v>
      </c>
      <c r="F301" s="832" t="s">
        <v>1992</v>
      </c>
      <c r="G301" s="832" t="s">
        <v>2679</v>
      </c>
      <c r="H301" s="832" t="s">
        <v>579</v>
      </c>
      <c r="I301" s="832" t="s">
        <v>2690</v>
      </c>
      <c r="J301" s="832" t="s">
        <v>2691</v>
      </c>
      <c r="K301" s="832" t="s">
        <v>2684</v>
      </c>
      <c r="L301" s="835">
        <v>1715.48</v>
      </c>
      <c r="M301" s="835">
        <v>30878.640000000003</v>
      </c>
      <c r="N301" s="832">
        <v>18</v>
      </c>
      <c r="O301" s="836">
        <v>2</v>
      </c>
      <c r="P301" s="835">
        <v>30878.640000000003</v>
      </c>
      <c r="Q301" s="837">
        <v>1</v>
      </c>
      <c r="R301" s="832">
        <v>18</v>
      </c>
      <c r="S301" s="837">
        <v>1</v>
      </c>
      <c r="T301" s="836">
        <v>2</v>
      </c>
      <c r="U301" s="838">
        <v>1</v>
      </c>
    </row>
    <row r="302" spans="1:21" ht="14.4" customHeight="1" x14ac:dyDescent="0.3">
      <c r="A302" s="831">
        <v>7</v>
      </c>
      <c r="B302" s="832" t="s">
        <v>1991</v>
      </c>
      <c r="C302" s="832" t="s">
        <v>1997</v>
      </c>
      <c r="D302" s="833" t="s">
        <v>3260</v>
      </c>
      <c r="E302" s="834" t="s">
        <v>2003</v>
      </c>
      <c r="F302" s="832" t="s">
        <v>1992</v>
      </c>
      <c r="G302" s="832" t="s">
        <v>2679</v>
      </c>
      <c r="H302" s="832" t="s">
        <v>579</v>
      </c>
      <c r="I302" s="832" t="s">
        <v>2692</v>
      </c>
      <c r="J302" s="832" t="s">
        <v>2691</v>
      </c>
      <c r="K302" s="832" t="s">
        <v>2682</v>
      </c>
      <c r="L302" s="835">
        <v>1286.19</v>
      </c>
      <c r="M302" s="835">
        <v>7717.14</v>
      </c>
      <c r="N302" s="832">
        <v>6</v>
      </c>
      <c r="O302" s="836">
        <v>1</v>
      </c>
      <c r="P302" s="835">
        <v>7717.14</v>
      </c>
      <c r="Q302" s="837">
        <v>1</v>
      </c>
      <c r="R302" s="832">
        <v>6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7</v>
      </c>
      <c r="B303" s="832" t="s">
        <v>1991</v>
      </c>
      <c r="C303" s="832" t="s">
        <v>1997</v>
      </c>
      <c r="D303" s="833" t="s">
        <v>3260</v>
      </c>
      <c r="E303" s="834" t="s">
        <v>2003</v>
      </c>
      <c r="F303" s="832" t="s">
        <v>1992</v>
      </c>
      <c r="G303" s="832" t="s">
        <v>2679</v>
      </c>
      <c r="H303" s="832" t="s">
        <v>670</v>
      </c>
      <c r="I303" s="832" t="s">
        <v>2693</v>
      </c>
      <c r="J303" s="832" t="s">
        <v>2686</v>
      </c>
      <c r="K303" s="832" t="s">
        <v>2684</v>
      </c>
      <c r="L303" s="835">
        <v>1195.75</v>
      </c>
      <c r="M303" s="835">
        <v>16740.5</v>
      </c>
      <c r="N303" s="832">
        <v>14</v>
      </c>
      <c r="O303" s="836">
        <v>3.5</v>
      </c>
      <c r="P303" s="835">
        <v>8370.25</v>
      </c>
      <c r="Q303" s="837">
        <v>0.5</v>
      </c>
      <c r="R303" s="832">
        <v>7</v>
      </c>
      <c r="S303" s="837">
        <v>0.5</v>
      </c>
      <c r="T303" s="836">
        <v>2</v>
      </c>
      <c r="U303" s="838">
        <v>0.5714285714285714</v>
      </c>
    </row>
    <row r="304" spans="1:21" ht="14.4" customHeight="1" x14ac:dyDescent="0.3">
      <c r="A304" s="831">
        <v>7</v>
      </c>
      <c r="B304" s="832" t="s">
        <v>1991</v>
      </c>
      <c r="C304" s="832" t="s">
        <v>1997</v>
      </c>
      <c r="D304" s="833" t="s">
        <v>3260</v>
      </c>
      <c r="E304" s="834" t="s">
        <v>2003</v>
      </c>
      <c r="F304" s="832" t="s">
        <v>1992</v>
      </c>
      <c r="G304" s="832" t="s">
        <v>2679</v>
      </c>
      <c r="H304" s="832" t="s">
        <v>670</v>
      </c>
      <c r="I304" s="832" t="s">
        <v>2694</v>
      </c>
      <c r="J304" s="832" t="s">
        <v>2686</v>
      </c>
      <c r="K304" s="832" t="s">
        <v>2695</v>
      </c>
      <c r="L304" s="835">
        <v>1286.6199999999999</v>
      </c>
      <c r="M304" s="835">
        <v>12866.199999999999</v>
      </c>
      <c r="N304" s="832">
        <v>10</v>
      </c>
      <c r="O304" s="836">
        <v>2.5</v>
      </c>
      <c r="P304" s="835">
        <v>7719.7199999999993</v>
      </c>
      <c r="Q304" s="837">
        <v>0.6</v>
      </c>
      <c r="R304" s="832">
        <v>6</v>
      </c>
      <c r="S304" s="837">
        <v>0.6</v>
      </c>
      <c r="T304" s="836">
        <v>1.5</v>
      </c>
      <c r="U304" s="838">
        <v>0.6</v>
      </c>
    </row>
    <row r="305" spans="1:21" ht="14.4" customHeight="1" x14ac:dyDescent="0.3">
      <c r="A305" s="831">
        <v>7</v>
      </c>
      <c r="B305" s="832" t="s">
        <v>1991</v>
      </c>
      <c r="C305" s="832" t="s">
        <v>1997</v>
      </c>
      <c r="D305" s="833" t="s">
        <v>3260</v>
      </c>
      <c r="E305" s="834" t="s">
        <v>2003</v>
      </c>
      <c r="F305" s="832" t="s">
        <v>1992</v>
      </c>
      <c r="G305" s="832" t="s">
        <v>2679</v>
      </c>
      <c r="H305" s="832" t="s">
        <v>670</v>
      </c>
      <c r="I305" s="832" t="s">
        <v>2696</v>
      </c>
      <c r="J305" s="832" t="s">
        <v>2686</v>
      </c>
      <c r="K305" s="832" t="s">
        <v>2697</v>
      </c>
      <c r="L305" s="835">
        <v>2391.48</v>
      </c>
      <c r="M305" s="835">
        <v>11957.400000000001</v>
      </c>
      <c r="N305" s="832">
        <v>5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7</v>
      </c>
      <c r="B306" s="832" t="s">
        <v>1991</v>
      </c>
      <c r="C306" s="832" t="s">
        <v>1997</v>
      </c>
      <c r="D306" s="833" t="s">
        <v>3260</v>
      </c>
      <c r="E306" s="834" t="s">
        <v>2003</v>
      </c>
      <c r="F306" s="832" t="s">
        <v>1992</v>
      </c>
      <c r="G306" s="832" t="s">
        <v>2679</v>
      </c>
      <c r="H306" s="832" t="s">
        <v>670</v>
      </c>
      <c r="I306" s="832" t="s">
        <v>2698</v>
      </c>
      <c r="J306" s="832" t="s">
        <v>2686</v>
      </c>
      <c r="K306" s="832" t="s">
        <v>2699</v>
      </c>
      <c r="L306" s="835">
        <v>2573.2199999999998</v>
      </c>
      <c r="M306" s="835">
        <v>12866.099999999999</v>
      </c>
      <c r="N306" s="832">
        <v>5</v>
      </c>
      <c r="O306" s="836">
        <v>1.5</v>
      </c>
      <c r="P306" s="835">
        <v>12866.099999999999</v>
      </c>
      <c r="Q306" s="837">
        <v>1</v>
      </c>
      <c r="R306" s="832">
        <v>5</v>
      </c>
      <c r="S306" s="837">
        <v>1</v>
      </c>
      <c r="T306" s="836">
        <v>1.5</v>
      </c>
      <c r="U306" s="838">
        <v>1</v>
      </c>
    </row>
    <row r="307" spans="1:21" ht="14.4" customHeight="1" x14ac:dyDescent="0.3">
      <c r="A307" s="831">
        <v>7</v>
      </c>
      <c r="B307" s="832" t="s">
        <v>1991</v>
      </c>
      <c r="C307" s="832" t="s">
        <v>1997</v>
      </c>
      <c r="D307" s="833" t="s">
        <v>3260</v>
      </c>
      <c r="E307" s="834" t="s">
        <v>2003</v>
      </c>
      <c r="F307" s="832" t="s">
        <v>1992</v>
      </c>
      <c r="G307" s="832" t="s">
        <v>2679</v>
      </c>
      <c r="H307" s="832" t="s">
        <v>579</v>
      </c>
      <c r="I307" s="832" t="s">
        <v>2700</v>
      </c>
      <c r="J307" s="832" t="s">
        <v>2701</v>
      </c>
      <c r="K307" s="832" t="s">
        <v>2682</v>
      </c>
      <c r="L307" s="835">
        <v>597.88</v>
      </c>
      <c r="M307" s="835">
        <v>597.88</v>
      </c>
      <c r="N307" s="832">
        <v>1</v>
      </c>
      <c r="O307" s="836">
        <v>0.5</v>
      </c>
      <c r="P307" s="835">
        <v>597.88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7</v>
      </c>
      <c r="B308" s="832" t="s">
        <v>1991</v>
      </c>
      <c r="C308" s="832" t="s">
        <v>1997</v>
      </c>
      <c r="D308" s="833" t="s">
        <v>3260</v>
      </c>
      <c r="E308" s="834" t="s">
        <v>2003</v>
      </c>
      <c r="F308" s="832" t="s">
        <v>1992</v>
      </c>
      <c r="G308" s="832" t="s">
        <v>2055</v>
      </c>
      <c r="H308" s="832" t="s">
        <v>670</v>
      </c>
      <c r="I308" s="832" t="s">
        <v>1862</v>
      </c>
      <c r="J308" s="832" t="s">
        <v>1863</v>
      </c>
      <c r="K308" s="832" t="s">
        <v>1864</v>
      </c>
      <c r="L308" s="835">
        <v>0</v>
      </c>
      <c r="M308" s="835">
        <v>0</v>
      </c>
      <c r="N308" s="832">
        <v>103</v>
      </c>
      <c r="O308" s="836">
        <v>32</v>
      </c>
      <c r="P308" s="835">
        <v>0</v>
      </c>
      <c r="Q308" s="837"/>
      <c r="R308" s="832">
        <v>76</v>
      </c>
      <c r="S308" s="837">
        <v>0.73786407766990292</v>
      </c>
      <c r="T308" s="836">
        <v>23.5</v>
      </c>
      <c r="U308" s="838">
        <v>0.734375</v>
      </c>
    </row>
    <row r="309" spans="1:21" ht="14.4" customHeight="1" x14ac:dyDescent="0.3">
      <c r="A309" s="831">
        <v>7</v>
      </c>
      <c r="B309" s="832" t="s">
        <v>1991</v>
      </c>
      <c r="C309" s="832" t="s">
        <v>1997</v>
      </c>
      <c r="D309" s="833" t="s">
        <v>3260</v>
      </c>
      <c r="E309" s="834" t="s">
        <v>2003</v>
      </c>
      <c r="F309" s="832" t="s">
        <v>1992</v>
      </c>
      <c r="G309" s="832" t="s">
        <v>2055</v>
      </c>
      <c r="H309" s="832" t="s">
        <v>579</v>
      </c>
      <c r="I309" s="832" t="s">
        <v>2702</v>
      </c>
      <c r="J309" s="832" t="s">
        <v>2703</v>
      </c>
      <c r="K309" s="832" t="s">
        <v>2704</v>
      </c>
      <c r="L309" s="835">
        <v>227.69</v>
      </c>
      <c r="M309" s="835">
        <v>227.69</v>
      </c>
      <c r="N309" s="832">
        <v>1</v>
      </c>
      <c r="O309" s="836">
        <v>0.5</v>
      </c>
      <c r="P309" s="835">
        <v>227.69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7</v>
      </c>
      <c r="B310" s="832" t="s">
        <v>1991</v>
      </c>
      <c r="C310" s="832" t="s">
        <v>1997</v>
      </c>
      <c r="D310" s="833" t="s">
        <v>3260</v>
      </c>
      <c r="E310" s="834" t="s">
        <v>2003</v>
      </c>
      <c r="F310" s="832" t="s">
        <v>1992</v>
      </c>
      <c r="G310" s="832" t="s">
        <v>2213</v>
      </c>
      <c r="H310" s="832" t="s">
        <v>579</v>
      </c>
      <c r="I310" s="832" t="s">
        <v>2705</v>
      </c>
      <c r="J310" s="832" t="s">
        <v>2215</v>
      </c>
      <c r="K310" s="832" t="s">
        <v>2706</v>
      </c>
      <c r="L310" s="835">
        <v>59.56</v>
      </c>
      <c r="M310" s="835">
        <v>59.56</v>
      </c>
      <c r="N310" s="832">
        <v>1</v>
      </c>
      <c r="O310" s="836">
        <v>1</v>
      </c>
      <c r="P310" s="835">
        <v>59.56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7</v>
      </c>
      <c r="B311" s="832" t="s">
        <v>1991</v>
      </c>
      <c r="C311" s="832" t="s">
        <v>1997</v>
      </c>
      <c r="D311" s="833" t="s">
        <v>3260</v>
      </c>
      <c r="E311" s="834" t="s">
        <v>2003</v>
      </c>
      <c r="F311" s="832" t="s">
        <v>1992</v>
      </c>
      <c r="G311" s="832" t="s">
        <v>2217</v>
      </c>
      <c r="H311" s="832" t="s">
        <v>579</v>
      </c>
      <c r="I311" s="832" t="s">
        <v>2707</v>
      </c>
      <c r="J311" s="832" t="s">
        <v>2708</v>
      </c>
      <c r="K311" s="832" t="s">
        <v>2709</v>
      </c>
      <c r="L311" s="835">
        <v>90.57</v>
      </c>
      <c r="M311" s="835">
        <v>90.57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7</v>
      </c>
      <c r="B312" s="832" t="s">
        <v>1991</v>
      </c>
      <c r="C312" s="832" t="s">
        <v>1997</v>
      </c>
      <c r="D312" s="833" t="s">
        <v>3260</v>
      </c>
      <c r="E312" s="834" t="s">
        <v>2003</v>
      </c>
      <c r="F312" s="832" t="s">
        <v>1992</v>
      </c>
      <c r="G312" s="832" t="s">
        <v>2710</v>
      </c>
      <c r="H312" s="832" t="s">
        <v>579</v>
      </c>
      <c r="I312" s="832" t="s">
        <v>2711</v>
      </c>
      <c r="J312" s="832" t="s">
        <v>2712</v>
      </c>
      <c r="K312" s="832" t="s">
        <v>2713</v>
      </c>
      <c r="L312" s="835">
        <v>355.79</v>
      </c>
      <c r="M312" s="835">
        <v>5336.85</v>
      </c>
      <c r="N312" s="832">
        <v>15</v>
      </c>
      <c r="O312" s="836">
        <v>6</v>
      </c>
      <c r="P312" s="835">
        <v>5336.85</v>
      </c>
      <c r="Q312" s="837">
        <v>1</v>
      </c>
      <c r="R312" s="832">
        <v>15</v>
      </c>
      <c r="S312" s="837">
        <v>1</v>
      </c>
      <c r="T312" s="836">
        <v>6</v>
      </c>
      <c r="U312" s="838">
        <v>1</v>
      </c>
    </row>
    <row r="313" spans="1:21" ht="14.4" customHeight="1" x14ac:dyDescent="0.3">
      <c r="A313" s="831">
        <v>7</v>
      </c>
      <c r="B313" s="832" t="s">
        <v>1991</v>
      </c>
      <c r="C313" s="832" t="s">
        <v>1997</v>
      </c>
      <c r="D313" s="833" t="s">
        <v>3260</v>
      </c>
      <c r="E313" s="834" t="s">
        <v>2003</v>
      </c>
      <c r="F313" s="832" t="s">
        <v>1992</v>
      </c>
      <c r="G313" s="832" t="s">
        <v>2710</v>
      </c>
      <c r="H313" s="832" t="s">
        <v>579</v>
      </c>
      <c r="I313" s="832" t="s">
        <v>2714</v>
      </c>
      <c r="J313" s="832" t="s">
        <v>2712</v>
      </c>
      <c r="K313" s="832" t="s">
        <v>2715</v>
      </c>
      <c r="L313" s="835">
        <v>552.64</v>
      </c>
      <c r="M313" s="835">
        <v>4421.12</v>
      </c>
      <c r="N313" s="832">
        <v>8</v>
      </c>
      <c r="O313" s="836">
        <v>4</v>
      </c>
      <c r="P313" s="835">
        <v>4421.12</v>
      </c>
      <c r="Q313" s="837">
        <v>1</v>
      </c>
      <c r="R313" s="832">
        <v>8</v>
      </c>
      <c r="S313" s="837">
        <v>1</v>
      </c>
      <c r="T313" s="836">
        <v>4</v>
      </c>
      <c r="U313" s="838">
        <v>1</v>
      </c>
    </row>
    <row r="314" spans="1:21" ht="14.4" customHeight="1" x14ac:dyDescent="0.3">
      <c r="A314" s="831">
        <v>7</v>
      </c>
      <c r="B314" s="832" t="s">
        <v>1991</v>
      </c>
      <c r="C314" s="832" t="s">
        <v>1997</v>
      </c>
      <c r="D314" s="833" t="s">
        <v>3260</v>
      </c>
      <c r="E314" s="834" t="s">
        <v>2003</v>
      </c>
      <c r="F314" s="832" t="s">
        <v>1992</v>
      </c>
      <c r="G314" s="832" t="s">
        <v>2710</v>
      </c>
      <c r="H314" s="832" t="s">
        <v>579</v>
      </c>
      <c r="I314" s="832" t="s">
        <v>2716</v>
      </c>
      <c r="J314" s="832" t="s">
        <v>2712</v>
      </c>
      <c r="K314" s="832" t="s">
        <v>2717</v>
      </c>
      <c r="L314" s="835">
        <v>1019.46</v>
      </c>
      <c r="M314" s="835">
        <v>3058.38</v>
      </c>
      <c r="N314" s="832">
        <v>3</v>
      </c>
      <c r="O314" s="836">
        <v>1</v>
      </c>
      <c r="P314" s="835">
        <v>3058.38</v>
      </c>
      <c r="Q314" s="837">
        <v>1</v>
      </c>
      <c r="R314" s="832">
        <v>3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7</v>
      </c>
      <c r="B315" s="832" t="s">
        <v>1991</v>
      </c>
      <c r="C315" s="832" t="s">
        <v>1997</v>
      </c>
      <c r="D315" s="833" t="s">
        <v>3260</v>
      </c>
      <c r="E315" s="834" t="s">
        <v>2003</v>
      </c>
      <c r="F315" s="832" t="s">
        <v>1992</v>
      </c>
      <c r="G315" s="832" t="s">
        <v>2710</v>
      </c>
      <c r="H315" s="832" t="s">
        <v>579</v>
      </c>
      <c r="I315" s="832" t="s">
        <v>2718</v>
      </c>
      <c r="J315" s="832" t="s">
        <v>2712</v>
      </c>
      <c r="K315" s="832" t="s">
        <v>2719</v>
      </c>
      <c r="L315" s="835">
        <v>764.6</v>
      </c>
      <c r="M315" s="835">
        <v>9939.8000000000011</v>
      </c>
      <c r="N315" s="832">
        <v>13</v>
      </c>
      <c r="O315" s="836">
        <v>6</v>
      </c>
      <c r="P315" s="835">
        <v>9939.8000000000011</v>
      </c>
      <c r="Q315" s="837">
        <v>1</v>
      </c>
      <c r="R315" s="832">
        <v>13</v>
      </c>
      <c r="S315" s="837">
        <v>1</v>
      </c>
      <c r="T315" s="836">
        <v>6</v>
      </c>
      <c r="U315" s="838">
        <v>1</v>
      </c>
    </row>
    <row r="316" spans="1:21" ht="14.4" customHeight="1" x14ac:dyDescent="0.3">
      <c r="A316" s="831">
        <v>7</v>
      </c>
      <c r="B316" s="832" t="s">
        <v>1991</v>
      </c>
      <c r="C316" s="832" t="s">
        <v>1997</v>
      </c>
      <c r="D316" s="833" t="s">
        <v>3260</v>
      </c>
      <c r="E316" s="834" t="s">
        <v>2003</v>
      </c>
      <c r="F316" s="832" t="s">
        <v>1992</v>
      </c>
      <c r="G316" s="832" t="s">
        <v>2710</v>
      </c>
      <c r="H316" s="832" t="s">
        <v>579</v>
      </c>
      <c r="I316" s="832" t="s">
        <v>2720</v>
      </c>
      <c r="J316" s="832" t="s">
        <v>2712</v>
      </c>
      <c r="K316" s="832" t="s">
        <v>2721</v>
      </c>
      <c r="L316" s="835">
        <v>0</v>
      </c>
      <c r="M316" s="835">
        <v>0</v>
      </c>
      <c r="N316" s="832">
        <v>3</v>
      </c>
      <c r="O316" s="836">
        <v>1</v>
      </c>
      <c r="P316" s="835">
        <v>0</v>
      </c>
      <c r="Q316" s="837"/>
      <c r="R316" s="832">
        <v>3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7</v>
      </c>
      <c r="B317" s="832" t="s">
        <v>1991</v>
      </c>
      <c r="C317" s="832" t="s">
        <v>1997</v>
      </c>
      <c r="D317" s="833" t="s">
        <v>3260</v>
      </c>
      <c r="E317" s="834" t="s">
        <v>2003</v>
      </c>
      <c r="F317" s="832" t="s">
        <v>1992</v>
      </c>
      <c r="G317" s="832" t="s">
        <v>2710</v>
      </c>
      <c r="H317" s="832" t="s">
        <v>579</v>
      </c>
      <c r="I317" s="832" t="s">
        <v>2722</v>
      </c>
      <c r="J317" s="832" t="s">
        <v>2723</v>
      </c>
      <c r="K317" s="832" t="s">
        <v>2724</v>
      </c>
      <c r="L317" s="835">
        <v>92.11</v>
      </c>
      <c r="M317" s="835">
        <v>552.66</v>
      </c>
      <c r="N317" s="832">
        <v>6</v>
      </c>
      <c r="O317" s="836">
        <v>2</v>
      </c>
      <c r="P317" s="835">
        <v>552.66</v>
      </c>
      <c r="Q317" s="837">
        <v>1</v>
      </c>
      <c r="R317" s="832">
        <v>6</v>
      </c>
      <c r="S317" s="837">
        <v>1</v>
      </c>
      <c r="T317" s="836">
        <v>2</v>
      </c>
      <c r="U317" s="838">
        <v>1</v>
      </c>
    </row>
    <row r="318" spans="1:21" ht="14.4" customHeight="1" x14ac:dyDescent="0.3">
      <c r="A318" s="831">
        <v>7</v>
      </c>
      <c r="B318" s="832" t="s">
        <v>1991</v>
      </c>
      <c r="C318" s="832" t="s">
        <v>1997</v>
      </c>
      <c r="D318" s="833" t="s">
        <v>3260</v>
      </c>
      <c r="E318" s="834" t="s">
        <v>2003</v>
      </c>
      <c r="F318" s="832" t="s">
        <v>1992</v>
      </c>
      <c r="G318" s="832" t="s">
        <v>2725</v>
      </c>
      <c r="H318" s="832" t="s">
        <v>579</v>
      </c>
      <c r="I318" s="832" t="s">
        <v>2726</v>
      </c>
      <c r="J318" s="832" t="s">
        <v>2727</v>
      </c>
      <c r="K318" s="832" t="s">
        <v>2620</v>
      </c>
      <c r="L318" s="835">
        <v>38.56</v>
      </c>
      <c r="M318" s="835">
        <v>231.36</v>
      </c>
      <c r="N318" s="832">
        <v>6</v>
      </c>
      <c r="O318" s="836">
        <v>0.5</v>
      </c>
      <c r="P318" s="835">
        <v>231.36</v>
      </c>
      <c r="Q318" s="837">
        <v>1</v>
      </c>
      <c r="R318" s="832">
        <v>6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7</v>
      </c>
      <c r="B319" s="832" t="s">
        <v>1991</v>
      </c>
      <c r="C319" s="832" t="s">
        <v>1997</v>
      </c>
      <c r="D319" s="833" t="s">
        <v>3260</v>
      </c>
      <c r="E319" s="834" t="s">
        <v>2003</v>
      </c>
      <c r="F319" s="832" t="s">
        <v>1992</v>
      </c>
      <c r="G319" s="832" t="s">
        <v>2728</v>
      </c>
      <c r="H319" s="832" t="s">
        <v>579</v>
      </c>
      <c r="I319" s="832" t="s">
        <v>2729</v>
      </c>
      <c r="J319" s="832" t="s">
        <v>2730</v>
      </c>
      <c r="K319" s="832" t="s">
        <v>2731</v>
      </c>
      <c r="L319" s="835">
        <v>140.94999999999999</v>
      </c>
      <c r="M319" s="835">
        <v>986.64999999999986</v>
      </c>
      <c r="N319" s="832">
        <v>7</v>
      </c>
      <c r="O319" s="836">
        <v>1</v>
      </c>
      <c r="P319" s="835">
        <v>986.64999999999986</v>
      </c>
      <c r="Q319" s="837">
        <v>1</v>
      </c>
      <c r="R319" s="832">
        <v>7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7</v>
      </c>
      <c r="B320" s="832" t="s">
        <v>1991</v>
      </c>
      <c r="C320" s="832" t="s">
        <v>1997</v>
      </c>
      <c r="D320" s="833" t="s">
        <v>3260</v>
      </c>
      <c r="E320" s="834" t="s">
        <v>2003</v>
      </c>
      <c r="F320" s="832" t="s">
        <v>1992</v>
      </c>
      <c r="G320" s="832" t="s">
        <v>2728</v>
      </c>
      <c r="H320" s="832" t="s">
        <v>579</v>
      </c>
      <c r="I320" s="832" t="s">
        <v>2732</v>
      </c>
      <c r="J320" s="832" t="s">
        <v>2733</v>
      </c>
      <c r="K320" s="832" t="s">
        <v>2734</v>
      </c>
      <c r="L320" s="835">
        <v>93.96</v>
      </c>
      <c r="M320" s="835">
        <v>1409.4</v>
      </c>
      <c r="N320" s="832">
        <v>15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7</v>
      </c>
      <c r="B321" s="832" t="s">
        <v>1991</v>
      </c>
      <c r="C321" s="832" t="s">
        <v>1997</v>
      </c>
      <c r="D321" s="833" t="s">
        <v>3260</v>
      </c>
      <c r="E321" s="834" t="s">
        <v>2003</v>
      </c>
      <c r="F321" s="832" t="s">
        <v>1992</v>
      </c>
      <c r="G321" s="832" t="s">
        <v>2728</v>
      </c>
      <c r="H321" s="832" t="s">
        <v>579</v>
      </c>
      <c r="I321" s="832" t="s">
        <v>2735</v>
      </c>
      <c r="J321" s="832" t="s">
        <v>2736</v>
      </c>
      <c r="K321" s="832" t="s">
        <v>2737</v>
      </c>
      <c r="L321" s="835">
        <v>156.61000000000001</v>
      </c>
      <c r="M321" s="835">
        <v>313.22000000000003</v>
      </c>
      <c r="N321" s="832">
        <v>2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7</v>
      </c>
      <c r="B322" s="832" t="s">
        <v>1991</v>
      </c>
      <c r="C322" s="832" t="s">
        <v>1997</v>
      </c>
      <c r="D322" s="833" t="s">
        <v>3260</v>
      </c>
      <c r="E322" s="834" t="s">
        <v>2003</v>
      </c>
      <c r="F322" s="832" t="s">
        <v>1992</v>
      </c>
      <c r="G322" s="832" t="s">
        <v>2728</v>
      </c>
      <c r="H322" s="832" t="s">
        <v>579</v>
      </c>
      <c r="I322" s="832" t="s">
        <v>2738</v>
      </c>
      <c r="J322" s="832" t="s">
        <v>2739</v>
      </c>
      <c r="K322" s="832" t="s">
        <v>2740</v>
      </c>
      <c r="L322" s="835">
        <v>187.92</v>
      </c>
      <c r="M322" s="835">
        <v>187.92</v>
      </c>
      <c r="N322" s="832">
        <v>1</v>
      </c>
      <c r="O322" s="836">
        <v>0.5</v>
      </c>
      <c r="P322" s="835">
        <v>187.92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7</v>
      </c>
      <c r="B323" s="832" t="s">
        <v>1991</v>
      </c>
      <c r="C323" s="832" t="s">
        <v>1997</v>
      </c>
      <c r="D323" s="833" t="s">
        <v>3260</v>
      </c>
      <c r="E323" s="834" t="s">
        <v>2003</v>
      </c>
      <c r="F323" s="832" t="s">
        <v>1992</v>
      </c>
      <c r="G323" s="832" t="s">
        <v>2364</v>
      </c>
      <c r="H323" s="832" t="s">
        <v>579</v>
      </c>
      <c r="I323" s="832" t="s">
        <v>2741</v>
      </c>
      <c r="J323" s="832" t="s">
        <v>2742</v>
      </c>
      <c r="K323" s="832" t="s">
        <v>2743</v>
      </c>
      <c r="L323" s="835">
        <v>264</v>
      </c>
      <c r="M323" s="835">
        <v>528</v>
      </c>
      <c r="N323" s="832">
        <v>2</v>
      </c>
      <c r="O323" s="836">
        <v>1</v>
      </c>
      <c r="P323" s="835">
        <v>528</v>
      </c>
      <c r="Q323" s="837">
        <v>1</v>
      </c>
      <c r="R323" s="832">
        <v>2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7</v>
      </c>
      <c r="B324" s="832" t="s">
        <v>1991</v>
      </c>
      <c r="C324" s="832" t="s">
        <v>1997</v>
      </c>
      <c r="D324" s="833" t="s">
        <v>3260</v>
      </c>
      <c r="E324" s="834" t="s">
        <v>2003</v>
      </c>
      <c r="F324" s="832" t="s">
        <v>1992</v>
      </c>
      <c r="G324" s="832" t="s">
        <v>2744</v>
      </c>
      <c r="H324" s="832" t="s">
        <v>670</v>
      </c>
      <c r="I324" s="832" t="s">
        <v>2745</v>
      </c>
      <c r="J324" s="832" t="s">
        <v>1918</v>
      </c>
      <c r="K324" s="832" t="s">
        <v>2746</v>
      </c>
      <c r="L324" s="835">
        <v>80.53</v>
      </c>
      <c r="M324" s="835">
        <v>1530.07</v>
      </c>
      <c r="N324" s="832">
        <v>19</v>
      </c>
      <c r="O324" s="836">
        <v>7.5</v>
      </c>
      <c r="P324" s="835">
        <v>1046.8899999999999</v>
      </c>
      <c r="Q324" s="837">
        <v>0.68421052631578938</v>
      </c>
      <c r="R324" s="832">
        <v>13</v>
      </c>
      <c r="S324" s="837">
        <v>0.68421052631578949</v>
      </c>
      <c r="T324" s="836">
        <v>5.5</v>
      </c>
      <c r="U324" s="838">
        <v>0.73333333333333328</v>
      </c>
    </row>
    <row r="325" spans="1:21" ht="14.4" customHeight="1" x14ac:dyDescent="0.3">
      <c r="A325" s="831">
        <v>7</v>
      </c>
      <c r="B325" s="832" t="s">
        <v>1991</v>
      </c>
      <c r="C325" s="832" t="s">
        <v>1997</v>
      </c>
      <c r="D325" s="833" t="s">
        <v>3260</v>
      </c>
      <c r="E325" s="834" t="s">
        <v>2003</v>
      </c>
      <c r="F325" s="832" t="s">
        <v>1992</v>
      </c>
      <c r="G325" s="832" t="s">
        <v>2744</v>
      </c>
      <c r="H325" s="832" t="s">
        <v>670</v>
      </c>
      <c r="I325" s="832" t="s">
        <v>1917</v>
      </c>
      <c r="J325" s="832" t="s">
        <v>1918</v>
      </c>
      <c r="K325" s="832" t="s">
        <v>1919</v>
      </c>
      <c r="L325" s="835">
        <v>400.17</v>
      </c>
      <c r="M325" s="835">
        <v>400.17</v>
      </c>
      <c r="N325" s="832">
        <v>1</v>
      </c>
      <c r="O325" s="836">
        <v>0.5</v>
      </c>
      <c r="P325" s="835">
        <v>400.17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7</v>
      </c>
      <c r="B326" s="832" t="s">
        <v>1991</v>
      </c>
      <c r="C326" s="832" t="s">
        <v>1997</v>
      </c>
      <c r="D326" s="833" t="s">
        <v>3260</v>
      </c>
      <c r="E326" s="834" t="s">
        <v>2003</v>
      </c>
      <c r="F326" s="832" t="s">
        <v>1992</v>
      </c>
      <c r="G326" s="832" t="s">
        <v>2744</v>
      </c>
      <c r="H326" s="832" t="s">
        <v>670</v>
      </c>
      <c r="I326" s="832" t="s">
        <v>2747</v>
      </c>
      <c r="J326" s="832" t="s">
        <v>1918</v>
      </c>
      <c r="K326" s="832" t="s">
        <v>2748</v>
      </c>
      <c r="L326" s="835">
        <v>533.42999999999995</v>
      </c>
      <c r="M326" s="835">
        <v>533.42999999999995</v>
      </c>
      <c r="N326" s="832">
        <v>1</v>
      </c>
      <c r="O326" s="836">
        <v>0.5</v>
      </c>
      <c r="P326" s="835">
        <v>533.42999999999995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7</v>
      </c>
      <c r="B327" s="832" t="s">
        <v>1991</v>
      </c>
      <c r="C327" s="832" t="s">
        <v>1997</v>
      </c>
      <c r="D327" s="833" t="s">
        <v>3260</v>
      </c>
      <c r="E327" s="834" t="s">
        <v>2003</v>
      </c>
      <c r="F327" s="832" t="s">
        <v>1992</v>
      </c>
      <c r="G327" s="832" t="s">
        <v>2749</v>
      </c>
      <c r="H327" s="832" t="s">
        <v>579</v>
      </c>
      <c r="I327" s="832" t="s">
        <v>2750</v>
      </c>
      <c r="J327" s="832" t="s">
        <v>2751</v>
      </c>
      <c r="K327" s="832" t="s">
        <v>2752</v>
      </c>
      <c r="L327" s="835">
        <v>0</v>
      </c>
      <c r="M327" s="835">
        <v>0</v>
      </c>
      <c r="N327" s="832">
        <v>2</v>
      </c>
      <c r="O327" s="836">
        <v>0.5</v>
      </c>
      <c r="P327" s="835"/>
      <c r="Q327" s="837"/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7</v>
      </c>
      <c r="B328" s="832" t="s">
        <v>1991</v>
      </c>
      <c r="C328" s="832" t="s">
        <v>1997</v>
      </c>
      <c r="D328" s="833" t="s">
        <v>3260</v>
      </c>
      <c r="E328" s="834" t="s">
        <v>2003</v>
      </c>
      <c r="F328" s="832" t="s">
        <v>1992</v>
      </c>
      <c r="G328" s="832" t="s">
        <v>2137</v>
      </c>
      <c r="H328" s="832" t="s">
        <v>670</v>
      </c>
      <c r="I328" s="832" t="s">
        <v>1901</v>
      </c>
      <c r="J328" s="832" t="s">
        <v>1269</v>
      </c>
      <c r="K328" s="832" t="s">
        <v>1902</v>
      </c>
      <c r="L328" s="835">
        <v>0</v>
      </c>
      <c r="M328" s="835">
        <v>0</v>
      </c>
      <c r="N328" s="832">
        <v>1</v>
      </c>
      <c r="O328" s="836">
        <v>0.5</v>
      </c>
      <c r="P328" s="835">
        <v>0</v>
      </c>
      <c r="Q328" s="837"/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7</v>
      </c>
      <c r="B329" s="832" t="s">
        <v>1991</v>
      </c>
      <c r="C329" s="832" t="s">
        <v>1997</v>
      </c>
      <c r="D329" s="833" t="s">
        <v>3260</v>
      </c>
      <c r="E329" s="834" t="s">
        <v>2003</v>
      </c>
      <c r="F329" s="832" t="s">
        <v>1992</v>
      </c>
      <c r="G329" s="832" t="s">
        <v>2137</v>
      </c>
      <c r="H329" s="832" t="s">
        <v>670</v>
      </c>
      <c r="I329" s="832" t="s">
        <v>1903</v>
      </c>
      <c r="J329" s="832" t="s">
        <v>1269</v>
      </c>
      <c r="K329" s="832" t="s">
        <v>1904</v>
      </c>
      <c r="L329" s="835">
        <v>0</v>
      </c>
      <c r="M329" s="835">
        <v>0</v>
      </c>
      <c r="N329" s="832">
        <v>6</v>
      </c>
      <c r="O329" s="836">
        <v>3</v>
      </c>
      <c r="P329" s="835">
        <v>0</v>
      </c>
      <c r="Q329" s="837"/>
      <c r="R329" s="832">
        <v>6</v>
      </c>
      <c r="S329" s="837">
        <v>1</v>
      </c>
      <c r="T329" s="836">
        <v>3</v>
      </c>
      <c r="U329" s="838">
        <v>1</v>
      </c>
    </row>
    <row r="330" spans="1:21" ht="14.4" customHeight="1" x14ac:dyDescent="0.3">
      <c r="A330" s="831">
        <v>7</v>
      </c>
      <c r="B330" s="832" t="s">
        <v>1991</v>
      </c>
      <c r="C330" s="832" t="s">
        <v>1997</v>
      </c>
      <c r="D330" s="833" t="s">
        <v>3260</v>
      </c>
      <c r="E330" s="834" t="s">
        <v>2003</v>
      </c>
      <c r="F330" s="832" t="s">
        <v>1992</v>
      </c>
      <c r="G330" s="832" t="s">
        <v>2753</v>
      </c>
      <c r="H330" s="832" t="s">
        <v>579</v>
      </c>
      <c r="I330" s="832" t="s">
        <v>2754</v>
      </c>
      <c r="J330" s="832" t="s">
        <v>2755</v>
      </c>
      <c r="K330" s="832" t="s">
        <v>2756</v>
      </c>
      <c r="L330" s="835">
        <v>0</v>
      </c>
      <c r="M330" s="835">
        <v>0</v>
      </c>
      <c r="N330" s="832">
        <v>2</v>
      </c>
      <c r="O330" s="836">
        <v>0.5</v>
      </c>
      <c r="P330" s="835">
        <v>0</v>
      </c>
      <c r="Q330" s="837"/>
      <c r="R330" s="832">
        <v>2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7</v>
      </c>
      <c r="B331" s="832" t="s">
        <v>1991</v>
      </c>
      <c r="C331" s="832" t="s">
        <v>1997</v>
      </c>
      <c r="D331" s="833" t="s">
        <v>3260</v>
      </c>
      <c r="E331" s="834" t="s">
        <v>2003</v>
      </c>
      <c r="F331" s="832" t="s">
        <v>1992</v>
      </c>
      <c r="G331" s="832" t="s">
        <v>2757</v>
      </c>
      <c r="H331" s="832" t="s">
        <v>579</v>
      </c>
      <c r="I331" s="832" t="s">
        <v>2758</v>
      </c>
      <c r="J331" s="832" t="s">
        <v>2759</v>
      </c>
      <c r="K331" s="832" t="s">
        <v>2760</v>
      </c>
      <c r="L331" s="835">
        <v>109.17</v>
      </c>
      <c r="M331" s="835">
        <v>109.17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7</v>
      </c>
      <c r="B332" s="832" t="s">
        <v>1991</v>
      </c>
      <c r="C332" s="832" t="s">
        <v>1997</v>
      </c>
      <c r="D332" s="833" t="s">
        <v>3260</v>
      </c>
      <c r="E332" s="834" t="s">
        <v>2003</v>
      </c>
      <c r="F332" s="832" t="s">
        <v>1992</v>
      </c>
      <c r="G332" s="832" t="s">
        <v>2228</v>
      </c>
      <c r="H332" s="832" t="s">
        <v>670</v>
      </c>
      <c r="I332" s="832" t="s">
        <v>2232</v>
      </c>
      <c r="J332" s="832" t="s">
        <v>2230</v>
      </c>
      <c r="K332" s="832" t="s">
        <v>982</v>
      </c>
      <c r="L332" s="835">
        <v>414.07</v>
      </c>
      <c r="M332" s="835">
        <v>1242.21</v>
      </c>
      <c r="N332" s="832">
        <v>3</v>
      </c>
      <c r="O332" s="836">
        <v>0.5</v>
      </c>
      <c r="P332" s="835">
        <v>1242.21</v>
      </c>
      <c r="Q332" s="837">
        <v>1</v>
      </c>
      <c r="R332" s="832">
        <v>3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7</v>
      </c>
      <c r="B333" s="832" t="s">
        <v>1991</v>
      </c>
      <c r="C333" s="832" t="s">
        <v>1997</v>
      </c>
      <c r="D333" s="833" t="s">
        <v>3260</v>
      </c>
      <c r="E333" s="834" t="s">
        <v>2003</v>
      </c>
      <c r="F333" s="832" t="s">
        <v>1992</v>
      </c>
      <c r="G333" s="832" t="s">
        <v>2056</v>
      </c>
      <c r="H333" s="832" t="s">
        <v>579</v>
      </c>
      <c r="I333" s="832" t="s">
        <v>2761</v>
      </c>
      <c r="J333" s="832" t="s">
        <v>1262</v>
      </c>
      <c r="K333" s="832" t="s">
        <v>2448</v>
      </c>
      <c r="L333" s="835">
        <v>50.32</v>
      </c>
      <c r="M333" s="835">
        <v>452.88</v>
      </c>
      <c r="N333" s="832">
        <v>9</v>
      </c>
      <c r="O333" s="836">
        <v>1.5</v>
      </c>
      <c r="P333" s="835">
        <v>150.96</v>
      </c>
      <c r="Q333" s="837">
        <v>0.33333333333333337</v>
      </c>
      <c r="R333" s="832">
        <v>3</v>
      </c>
      <c r="S333" s="837">
        <v>0.33333333333333331</v>
      </c>
      <c r="T333" s="836">
        <v>0.5</v>
      </c>
      <c r="U333" s="838">
        <v>0.33333333333333331</v>
      </c>
    </row>
    <row r="334" spans="1:21" ht="14.4" customHeight="1" x14ac:dyDescent="0.3">
      <c r="A334" s="831">
        <v>7</v>
      </c>
      <c r="B334" s="832" t="s">
        <v>1991</v>
      </c>
      <c r="C334" s="832" t="s">
        <v>1997</v>
      </c>
      <c r="D334" s="833" t="s">
        <v>3260</v>
      </c>
      <c r="E334" s="834" t="s">
        <v>2003</v>
      </c>
      <c r="F334" s="832" t="s">
        <v>1992</v>
      </c>
      <c r="G334" s="832" t="s">
        <v>2056</v>
      </c>
      <c r="H334" s="832" t="s">
        <v>579</v>
      </c>
      <c r="I334" s="832" t="s">
        <v>2057</v>
      </c>
      <c r="J334" s="832" t="s">
        <v>2058</v>
      </c>
      <c r="K334" s="832" t="s">
        <v>2059</v>
      </c>
      <c r="L334" s="835">
        <v>99.94</v>
      </c>
      <c r="M334" s="835">
        <v>299.82</v>
      </c>
      <c r="N334" s="832">
        <v>3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7</v>
      </c>
      <c r="B335" s="832" t="s">
        <v>1991</v>
      </c>
      <c r="C335" s="832" t="s">
        <v>1997</v>
      </c>
      <c r="D335" s="833" t="s">
        <v>3260</v>
      </c>
      <c r="E335" s="834" t="s">
        <v>2003</v>
      </c>
      <c r="F335" s="832" t="s">
        <v>1992</v>
      </c>
      <c r="G335" s="832" t="s">
        <v>2056</v>
      </c>
      <c r="H335" s="832" t="s">
        <v>579</v>
      </c>
      <c r="I335" s="832" t="s">
        <v>2233</v>
      </c>
      <c r="J335" s="832" t="s">
        <v>2058</v>
      </c>
      <c r="K335" s="832" t="s">
        <v>2234</v>
      </c>
      <c r="L335" s="835">
        <v>299.83999999999997</v>
      </c>
      <c r="M335" s="835">
        <v>7795.84</v>
      </c>
      <c r="N335" s="832">
        <v>26</v>
      </c>
      <c r="O335" s="836">
        <v>9</v>
      </c>
      <c r="P335" s="835">
        <v>3298.24</v>
      </c>
      <c r="Q335" s="837">
        <v>0.42307692307692302</v>
      </c>
      <c r="R335" s="832">
        <v>11</v>
      </c>
      <c r="S335" s="837">
        <v>0.42307692307692307</v>
      </c>
      <c r="T335" s="836">
        <v>3.5</v>
      </c>
      <c r="U335" s="838">
        <v>0.3888888888888889</v>
      </c>
    </row>
    <row r="336" spans="1:21" ht="14.4" customHeight="1" x14ac:dyDescent="0.3">
      <c r="A336" s="831">
        <v>7</v>
      </c>
      <c r="B336" s="832" t="s">
        <v>1991</v>
      </c>
      <c r="C336" s="832" t="s">
        <v>1997</v>
      </c>
      <c r="D336" s="833" t="s">
        <v>3260</v>
      </c>
      <c r="E336" s="834" t="s">
        <v>2003</v>
      </c>
      <c r="F336" s="832" t="s">
        <v>1992</v>
      </c>
      <c r="G336" s="832" t="s">
        <v>2056</v>
      </c>
      <c r="H336" s="832" t="s">
        <v>579</v>
      </c>
      <c r="I336" s="832" t="s">
        <v>2466</v>
      </c>
      <c r="J336" s="832" t="s">
        <v>1262</v>
      </c>
      <c r="K336" s="832" t="s">
        <v>1263</v>
      </c>
      <c r="L336" s="835">
        <v>50.32</v>
      </c>
      <c r="M336" s="835">
        <v>301.92</v>
      </c>
      <c r="N336" s="832">
        <v>6</v>
      </c>
      <c r="O336" s="836">
        <v>0.5</v>
      </c>
      <c r="P336" s="835">
        <v>301.92</v>
      </c>
      <c r="Q336" s="837">
        <v>1</v>
      </c>
      <c r="R336" s="832">
        <v>6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7</v>
      </c>
      <c r="B337" s="832" t="s">
        <v>1991</v>
      </c>
      <c r="C337" s="832" t="s">
        <v>1997</v>
      </c>
      <c r="D337" s="833" t="s">
        <v>3260</v>
      </c>
      <c r="E337" s="834" t="s">
        <v>2003</v>
      </c>
      <c r="F337" s="832" t="s">
        <v>1992</v>
      </c>
      <c r="G337" s="832" t="s">
        <v>2056</v>
      </c>
      <c r="H337" s="832" t="s">
        <v>579</v>
      </c>
      <c r="I337" s="832" t="s">
        <v>2762</v>
      </c>
      <c r="J337" s="832" t="s">
        <v>2763</v>
      </c>
      <c r="K337" s="832" t="s">
        <v>2764</v>
      </c>
      <c r="L337" s="835">
        <v>99.94</v>
      </c>
      <c r="M337" s="835">
        <v>999.40000000000009</v>
      </c>
      <c r="N337" s="832">
        <v>10</v>
      </c>
      <c r="O337" s="836">
        <v>2</v>
      </c>
      <c r="P337" s="835">
        <v>899.46</v>
      </c>
      <c r="Q337" s="837">
        <v>0.89999999999999991</v>
      </c>
      <c r="R337" s="832">
        <v>9</v>
      </c>
      <c r="S337" s="837">
        <v>0.9</v>
      </c>
      <c r="T337" s="836">
        <v>1.5</v>
      </c>
      <c r="U337" s="838">
        <v>0.75</v>
      </c>
    </row>
    <row r="338" spans="1:21" ht="14.4" customHeight="1" x14ac:dyDescent="0.3">
      <c r="A338" s="831">
        <v>7</v>
      </c>
      <c r="B338" s="832" t="s">
        <v>1991</v>
      </c>
      <c r="C338" s="832" t="s">
        <v>1997</v>
      </c>
      <c r="D338" s="833" t="s">
        <v>3260</v>
      </c>
      <c r="E338" s="834" t="s">
        <v>2003</v>
      </c>
      <c r="F338" s="832" t="s">
        <v>1992</v>
      </c>
      <c r="G338" s="832" t="s">
        <v>2056</v>
      </c>
      <c r="H338" s="832" t="s">
        <v>670</v>
      </c>
      <c r="I338" s="832" t="s">
        <v>1859</v>
      </c>
      <c r="J338" s="832" t="s">
        <v>1860</v>
      </c>
      <c r="K338" s="832" t="s">
        <v>1861</v>
      </c>
      <c r="L338" s="835">
        <v>50.32</v>
      </c>
      <c r="M338" s="835">
        <v>100.64</v>
      </c>
      <c r="N338" s="832">
        <v>2</v>
      </c>
      <c r="O338" s="836">
        <v>0.5</v>
      </c>
      <c r="P338" s="835">
        <v>100.64</v>
      </c>
      <c r="Q338" s="837">
        <v>1</v>
      </c>
      <c r="R338" s="832">
        <v>2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7</v>
      </c>
      <c r="B339" s="832" t="s">
        <v>1991</v>
      </c>
      <c r="C339" s="832" t="s">
        <v>1997</v>
      </c>
      <c r="D339" s="833" t="s">
        <v>3260</v>
      </c>
      <c r="E339" s="834" t="s">
        <v>2003</v>
      </c>
      <c r="F339" s="832" t="s">
        <v>1992</v>
      </c>
      <c r="G339" s="832" t="s">
        <v>2056</v>
      </c>
      <c r="H339" s="832" t="s">
        <v>579</v>
      </c>
      <c r="I339" s="832" t="s">
        <v>2447</v>
      </c>
      <c r="J339" s="832" t="s">
        <v>1262</v>
      </c>
      <c r="K339" s="832" t="s">
        <v>2448</v>
      </c>
      <c r="L339" s="835">
        <v>50.32</v>
      </c>
      <c r="M339" s="835">
        <v>3824.32</v>
      </c>
      <c r="N339" s="832">
        <v>76</v>
      </c>
      <c r="O339" s="836">
        <v>17.5</v>
      </c>
      <c r="P339" s="835">
        <v>2264.4</v>
      </c>
      <c r="Q339" s="837">
        <v>0.59210526315789469</v>
      </c>
      <c r="R339" s="832">
        <v>45</v>
      </c>
      <c r="S339" s="837">
        <v>0.59210526315789469</v>
      </c>
      <c r="T339" s="836">
        <v>10.5</v>
      </c>
      <c r="U339" s="838">
        <v>0.6</v>
      </c>
    </row>
    <row r="340" spans="1:21" ht="14.4" customHeight="1" x14ac:dyDescent="0.3">
      <c r="A340" s="831">
        <v>7</v>
      </c>
      <c r="B340" s="832" t="s">
        <v>1991</v>
      </c>
      <c r="C340" s="832" t="s">
        <v>1997</v>
      </c>
      <c r="D340" s="833" t="s">
        <v>3260</v>
      </c>
      <c r="E340" s="834" t="s">
        <v>2003</v>
      </c>
      <c r="F340" s="832" t="s">
        <v>1992</v>
      </c>
      <c r="G340" s="832" t="s">
        <v>2056</v>
      </c>
      <c r="H340" s="832" t="s">
        <v>579</v>
      </c>
      <c r="I340" s="832" t="s">
        <v>2765</v>
      </c>
      <c r="J340" s="832" t="s">
        <v>2766</v>
      </c>
      <c r="K340" s="832" t="s">
        <v>2767</v>
      </c>
      <c r="L340" s="835">
        <v>95.29</v>
      </c>
      <c r="M340" s="835">
        <v>95.29</v>
      </c>
      <c r="N340" s="832">
        <v>1</v>
      </c>
      <c r="O340" s="836">
        <v>0.5</v>
      </c>
      <c r="P340" s="835">
        <v>95.29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7</v>
      </c>
      <c r="B341" s="832" t="s">
        <v>1991</v>
      </c>
      <c r="C341" s="832" t="s">
        <v>1997</v>
      </c>
      <c r="D341" s="833" t="s">
        <v>3260</v>
      </c>
      <c r="E341" s="834" t="s">
        <v>2003</v>
      </c>
      <c r="F341" s="832" t="s">
        <v>1992</v>
      </c>
      <c r="G341" s="832" t="s">
        <v>2056</v>
      </c>
      <c r="H341" s="832" t="s">
        <v>579</v>
      </c>
      <c r="I341" s="832" t="s">
        <v>2768</v>
      </c>
      <c r="J341" s="832" t="s">
        <v>2766</v>
      </c>
      <c r="K341" s="832" t="s">
        <v>2769</v>
      </c>
      <c r="L341" s="835">
        <v>199.89</v>
      </c>
      <c r="M341" s="835">
        <v>5197.1399999999994</v>
      </c>
      <c r="N341" s="832">
        <v>26</v>
      </c>
      <c r="O341" s="836">
        <v>7</v>
      </c>
      <c r="P341" s="835">
        <v>1998.9</v>
      </c>
      <c r="Q341" s="837">
        <v>0.38461538461538469</v>
      </c>
      <c r="R341" s="832">
        <v>10</v>
      </c>
      <c r="S341" s="837">
        <v>0.38461538461538464</v>
      </c>
      <c r="T341" s="836">
        <v>3</v>
      </c>
      <c r="U341" s="838">
        <v>0.42857142857142855</v>
      </c>
    </row>
    <row r="342" spans="1:21" ht="14.4" customHeight="1" x14ac:dyDescent="0.3">
      <c r="A342" s="831">
        <v>7</v>
      </c>
      <c r="B342" s="832" t="s">
        <v>1991</v>
      </c>
      <c r="C342" s="832" t="s">
        <v>1997</v>
      </c>
      <c r="D342" s="833" t="s">
        <v>3260</v>
      </c>
      <c r="E342" s="834" t="s">
        <v>2003</v>
      </c>
      <c r="F342" s="832" t="s">
        <v>1992</v>
      </c>
      <c r="G342" s="832" t="s">
        <v>2056</v>
      </c>
      <c r="H342" s="832" t="s">
        <v>579</v>
      </c>
      <c r="I342" s="832" t="s">
        <v>2770</v>
      </c>
      <c r="J342" s="832" t="s">
        <v>2771</v>
      </c>
      <c r="K342" s="832"/>
      <c r="L342" s="835">
        <v>199.89</v>
      </c>
      <c r="M342" s="835">
        <v>399.78</v>
      </c>
      <c r="N342" s="832">
        <v>2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7</v>
      </c>
      <c r="B343" s="832" t="s">
        <v>1991</v>
      </c>
      <c r="C343" s="832" t="s">
        <v>1997</v>
      </c>
      <c r="D343" s="833" t="s">
        <v>3260</v>
      </c>
      <c r="E343" s="834" t="s">
        <v>2003</v>
      </c>
      <c r="F343" s="832" t="s">
        <v>1992</v>
      </c>
      <c r="G343" s="832" t="s">
        <v>2056</v>
      </c>
      <c r="H343" s="832" t="s">
        <v>579</v>
      </c>
      <c r="I343" s="832" t="s">
        <v>2772</v>
      </c>
      <c r="J343" s="832" t="s">
        <v>1262</v>
      </c>
      <c r="K343" s="832" t="s">
        <v>2773</v>
      </c>
      <c r="L343" s="835">
        <v>16.77</v>
      </c>
      <c r="M343" s="835">
        <v>50.31</v>
      </c>
      <c r="N343" s="832">
        <v>3</v>
      </c>
      <c r="O343" s="836">
        <v>0.5</v>
      </c>
      <c r="P343" s="835">
        <v>50.31</v>
      </c>
      <c r="Q343" s="837">
        <v>1</v>
      </c>
      <c r="R343" s="832">
        <v>3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7</v>
      </c>
      <c r="B344" s="832" t="s">
        <v>1991</v>
      </c>
      <c r="C344" s="832" t="s">
        <v>1997</v>
      </c>
      <c r="D344" s="833" t="s">
        <v>3260</v>
      </c>
      <c r="E344" s="834" t="s">
        <v>2003</v>
      </c>
      <c r="F344" s="832" t="s">
        <v>1992</v>
      </c>
      <c r="G344" s="832" t="s">
        <v>2056</v>
      </c>
      <c r="H344" s="832" t="s">
        <v>579</v>
      </c>
      <c r="I344" s="832" t="s">
        <v>2774</v>
      </c>
      <c r="J344" s="832" t="s">
        <v>2775</v>
      </c>
      <c r="K344" s="832" t="s">
        <v>2776</v>
      </c>
      <c r="L344" s="835">
        <v>50.32</v>
      </c>
      <c r="M344" s="835">
        <v>201.28</v>
      </c>
      <c r="N344" s="832">
        <v>4</v>
      </c>
      <c r="O344" s="836">
        <v>1</v>
      </c>
      <c r="P344" s="835">
        <v>150.96</v>
      </c>
      <c r="Q344" s="837">
        <v>0.75</v>
      </c>
      <c r="R344" s="832">
        <v>3</v>
      </c>
      <c r="S344" s="837">
        <v>0.75</v>
      </c>
      <c r="T344" s="836">
        <v>0.5</v>
      </c>
      <c r="U344" s="838">
        <v>0.5</v>
      </c>
    </row>
    <row r="345" spans="1:21" ht="14.4" customHeight="1" x14ac:dyDescent="0.3">
      <c r="A345" s="831">
        <v>7</v>
      </c>
      <c r="B345" s="832" t="s">
        <v>1991</v>
      </c>
      <c r="C345" s="832" t="s">
        <v>1997</v>
      </c>
      <c r="D345" s="833" t="s">
        <v>3260</v>
      </c>
      <c r="E345" s="834" t="s">
        <v>2003</v>
      </c>
      <c r="F345" s="832" t="s">
        <v>1992</v>
      </c>
      <c r="G345" s="832" t="s">
        <v>2434</v>
      </c>
      <c r="H345" s="832" t="s">
        <v>670</v>
      </c>
      <c r="I345" s="832" t="s">
        <v>2777</v>
      </c>
      <c r="J345" s="832" t="s">
        <v>2778</v>
      </c>
      <c r="K345" s="832" t="s">
        <v>2779</v>
      </c>
      <c r="L345" s="835">
        <v>65.36</v>
      </c>
      <c r="M345" s="835">
        <v>261.44</v>
      </c>
      <c r="N345" s="832">
        <v>4</v>
      </c>
      <c r="O345" s="836">
        <v>1</v>
      </c>
      <c r="P345" s="835">
        <v>261.44</v>
      </c>
      <c r="Q345" s="837">
        <v>1</v>
      </c>
      <c r="R345" s="832">
        <v>4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7</v>
      </c>
      <c r="B346" s="832" t="s">
        <v>1991</v>
      </c>
      <c r="C346" s="832" t="s">
        <v>1997</v>
      </c>
      <c r="D346" s="833" t="s">
        <v>3260</v>
      </c>
      <c r="E346" s="834" t="s">
        <v>2003</v>
      </c>
      <c r="F346" s="832" t="s">
        <v>1992</v>
      </c>
      <c r="G346" s="832" t="s">
        <v>2780</v>
      </c>
      <c r="H346" s="832" t="s">
        <v>670</v>
      </c>
      <c r="I346" s="832" t="s">
        <v>2781</v>
      </c>
      <c r="J346" s="832" t="s">
        <v>869</v>
      </c>
      <c r="K346" s="832" t="s">
        <v>2782</v>
      </c>
      <c r="L346" s="835">
        <v>0</v>
      </c>
      <c r="M346" s="835">
        <v>0</v>
      </c>
      <c r="N346" s="832">
        <v>1</v>
      </c>
      <c r="O346" s="836">
        <v>1</v>
      </c>
      <c r="P346" s="835"/>
      <c r="Q346" s="837"/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7</v>
      </c>
      <c r="B347" s="832" t="s">
        <v>1991</v>
      </c>
      <c r="C347" s="832" t="s">
        <v>1997</v>
      </c>
      <c r="D347" s="833" t="s">
        <v>3260</v>
      </c>
      <c r="E347" s="834" t="s">
        <v>2003</v>
      </c>
      <c r="F347" s="832" t="s">
        <v>1992</v>
      </c>
      <c r="G347" s="832" t="s">
        <v>2783</v>
      </c>
      <c r="H347" s="832" t="s">
        <v>579</v>
      </c>
      <c r="I347" s="832" t="s">
        <v>2784</v>
      </c>
      <c r="J347" s="832" t="s">
        <v>2785</v>
      </c>
      <c r="K347" s="832" t="s">
        <v>2786</v>
      </c>
      <c r="L347" s="835">
        <v>1112.45</v>
      </c>
      <c r="M347" s="835">
        <v>6674.7000000000007</v>
      </c>
      <c r="N347" s="832">
        <v>6</v>
      </c>
      <c r="O347" s="836">
        <v>3</v>
      </c>
      <c r="P347" s="835">
        <v>4449.8</v>
      </c>
      <c r="Q347" s="837">
        <v>0.66666666666666663</v>
      </c>
      <c r="R347" s="832">
        <v>4</v>
      </c>
      <c r="S347" s="837">
        <v>0.66666666666666663</v>
      </c>
      <c r="T347" s="836">
        <v>2</v>
      </c>
      <c r="U347" s="838">
        <v>0.66666666666666663</v>
      </c>
    </row>
    <row r="348" spans="1:21" ht="14.4" customHeight="1" x14ac:dyDescent="0.3">
      <c r="A348" s="831">
        <v>7</v>
      </c>
      <c r="B348" s="832" t="s">
        <v>1991</v>
      </c>
      <c r="C348" s="832" t="s">
        <v>1997</v>
      </c>
      <c r="D348" s="833" t="s">
        <v>3260</v>
      </c>
      <c r="E348" s="834" t="s">
        <v>2003</v>
      </c>
      <c r="F348" s="832" t="s">
        <v>1992</v>
      </c>
      <c r="G348" s="832" t="s">
        <v>2783</v>
      </c>
      <c r="H348" s="832" t="s">
        <v>579</v>
      </c>
      <c r="I348" s="832" t="s">
        <v>2784</v>
      </c>
      <c r="J348" s="832" t="s">
        <v>2785</v>
      </c>
      <c r="K348" s="832" t="s">
        <v>2786</v>
      </c>
      <c r="L348" s="835">
        <v>775.17</v>
      </c>
      <c r="M348" s="835">
        <v>4651.0199999999995</v>
      </c>
      <c r="N348" s="832">
        <v>6</v>
      </c>
      <c r="O348" s="836">
        <v>2</v>
      </c>
      <c r="P348" s="835">
        <v>775.17</v>
      </c>
      <c r="Q348" s="837">
        <v>0.16666666666666669</v>
      </c>
      <c r="R348" s="832">
        <v>1</v>
      </c>
      <c r="S348" s="837">
        <v>0.16666666666666666</v>
      </c>
      <c r="T348" s="836">
        <v>1</v>
      </c>
      <c r="U348" s="838">
        <v>0.5</v>
      </c>
    </row>
    <row r="349" spans="1:21" ht="14.4" customHeight="1" x14ac:dyDescent="0.3">
      <c r="A349" s="831">
        <v>7</v>
      </c>
      <c r="B349" s="832" t="s">
        <v>1991</v>
      </c>
      <c r="C349" s="832" t="s">
        <v>1997</v>
      </c>
      <c r="D349" s="833" t="s">
        <v>3260</v>
      </c>
      <c r="E349" s="834" t="s">
        <v>2003</v>
      </c>
      <c r="F349" s="832" t="s">
        <v>1992</v>
      </c>
      <c r="G349" s="832" t="s">
        <v>2783</v>
      </c>
      <c r="H349" s="832" t="s">
        <v>579</v>
      </c>
      <c r="I349" s="832" t="s">
        <v>2787</v>
      </c>
      <c r="J349" s="832" t="s">
        <v>2785</v>
      </c>
      <c r="K349" s="832" t="s">
        <v>2788</v>
      </c>
      <c r="L349" s="835">
        <v>2146.12</v>
      </c>
      <c r="M349" s="835">
        <v>10730.599999999999</v>
      </c>
      <c r="N349" s="832">
        <v>5</v>
      </c>
      <c r="O349" s="836">
        <v>2</v>
      </c>
      <c r="P349" s="835">
        <v>6438.36</v>
      </c>
      <c r="Q349" s="837">
        <v>0.60000000000000009</v>
      </c>
      <c r="R349" s="832">
        <v>3</v>
      </c>
      <c r="S349" s="837">
        <v>0.6</v>
      </c>
      <c r="T349" s="836">
        <v>1</v>
      </c>
      <c r="U349" s="838">
        <v>0.5</v>
      </c>
    </row>
    <row r="350" spans="1:21" ht="14.4" customHeight="1" x14ac:dyDescent="0.3">
      <c r="A350" s="831">
        <v>7</v>
      </c>
      <c r="B350" s="832" t="s">
        <v>1991</v>
      </c>
      <c r="C350" s="832" t="s">
        <v>1997</v>
      </c>
      <c r="D350" s="833" t="s">
        <v>3260</v>
      </c>
      <c r="E350" s="834" t="s">
        <v>2003</v>
      </c>
      <c r="F350" s="832" t="s">
        <v>1992</v>
      </c>
      <c r="G350" s="832" t="s">
        <v>2783</v>
      </c>
      <c r="H350" s="832" t="s">
        <v>579</v>
      </c>
      <c r="I350" s="832" t="s">
        <v>2787</v>
      </c>
      <c r="J350" s="832" t="s">
        <v>2785</v>
      </c>
      <c r="K350" s="832" t="s">
        <v>2788</v>
      </c>
      <c r="L350" s="835">
        <v>1391.97</v>
      </c>
      <c r="M350" s="835">
        <v>6959.85</v>
      </c>
      <c r="N350" s="832">
        <v>5</v>
      </c>
      <c r="O350" s="836">
        <v>2</v>
      </c>
      <c r="P350" s="835">
        <v>6959.85</v>
      </c>
      <c r="Q350" s="837">
        <v>1</v>
      </c>
      <c r="R350" s="832">
        <v>5</v>
      </c>
      <c r="S350" s="837">
        <v>1</v>
      </c>
      <c r="T350" s="836">
        <v>2</v>
      </c>
      <c r="U350" s="838">
        <v>1</v>
      </c>
    </row>
    <row r="351" spans="1:21" ht="14.4" customHeight="1" x14ac:dyDescent="0.3">
      <c r="A351" s="831">
        <v>7</v>
      </c>
      <c r="B351" s="832" t="s">
        <v>1991</v>
      </c>
      <c r="C351" s="832" t="s">
        <v>1997</v>
      </c>
      <c r="D351" s="833" t="s">
        <v>3260</v>
      </c>
      <c r="E351" s="834" t="s">
        <v>2003</v>
      </c>
      <c r="F351" s="832" t="s">
        <v>1992</v>
      </c>
      <c r="G351" s="832" t="s">
        <v>2783</v>
      </c>
      <c r="H351" s="832" t="s">
        <v>579</v>
      </c>
      <c r="I351" s="832" t="s">
        <v>2789</v>
      </c>
      <c r="J351" s="832" t="s">
        <v>2785</v>
      </c>
      <c r="K351" s="832" t="s">
        <v>2790</v>
      </c>
      <c r="L351" s="835">
        <v>2620.2600000000002</v>
      </c>
      <c r="M351" s="835">
        <v>10481.040000000001</v>
      </c>
      <c r="N351" s="832">
        <v>4</v>
      </c>
      <c r="O351" s="836">
        <v>2</v>
      </c>
      <c r="P351" s="835">
        <v>10481.040000000001</v>
      </c>
      <c r="Q351" s="837">
        <v>1</v>
      </c>
      <c r="R351" s="832">
        <v>4</v>
      </c>
      <c r="S351" s="837">
        <v>1</v>
      </c>
      <c r="T351" s="836">
        <v>2</v>
      </c>
      <c r="U351" s="838">
        <v>1</v>
      </c>
    </row>
    <row r="352" spans="1:21" ht="14.4" customHeight="1" x14ac:dyDescent="0.3">
      <c r="A352" s="831">
        <v>7</v>
      </c>
      <c r="B352" s="832" t="s">
        <v>1991</v>
      </c>
      <c r="C352" s="832" t="s">
        <v>1997</v>
      </c>
      <c r="D352" s="833" t="s">
        <v>3260</v>
      </c>
      <c r="E352" s="834" t="s">
        <v>2003</v>
      </c>
      <c r="F352" s="832" t="s">
        <v>1992</v>
      </c>
      <c r="G352" s="832" t="s">
        <v>2791</v>
      </c>
      <c r="H352" s="832" t="s">
        <v>579</v>
      </c>
      <c r="I352" s="832" t="s">
        <v>2792</v>
      </c>
      <c r="J352" s="832" t="s">
        <v>710</v>
      </c>
      <c r="K352" s="832" t="s">
        <v>2793</v>
      </c>
      <c r="L352" s="835">
        <v>0</v>
      </c>
      <c r="M352" s="835">
        <v>0</v>
      </c>
      <c r="N352" s="832">
        <v>1</v>
      </c>
      <c r="O352" s="836">
        <v>1</v>
      </c>
      <c r="P352" s="835">
        <v>0</v>
      </c>
      <c r="Q352" s="837"/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7</v>
      </c>
      <c r="B353" s="832" t="s">
        <v>1991</v>
      </c>
      <c r="C353" s="832" t="s">
        <v>1997</v>
      </c>
      <c r="D353" s="833" t="s">
        <v>3260</v>
      </c>
      <c r="E353" s="834" t="s">
        <v>2007</v>
      </c>
      <c r="F353" s="832" t="s">
        <v>1992</v>
      </c>
      <c r="G353" s="832" t="s">
        <v>2043</v>
      </c>
      <c r="H353" s="832" t="s">
        <v>579</v>
      </c>
      <c r="I353" s="832" t="s">
        <v>2475</v>
      </c>
      <c r="J353" s="832" t="s">
        <v>1054</v>
      </c>
      <c r="K353" s="832" t="s">
        <v>1056</v>
      </c>
      <c r="L353" s="835">
        <v>42.05</v>
      </c>
      <c r="M353" s="835">
        <v>42.05</v>
      </c>
      <c r="N353" s="832">
        <v>1</v>
      </c>
      <c r="O353" s="836">
        <v>0.5</v>
      </c>
      <c r="P353" s="835">
        <v>42.05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7</v>
      </c>
      <c r="B354" s="832" t="s">
        <v>1991</v>
      </c>
      <c r="C354" s="832" t="s">
        <v>1997</v>
      </c>
      <c r="D354" s="833" t="s">
        <v>3260</v>
      </c>
      <c r="E354" s="834" t="s">
        <v>2007</v>
      </c>
      <c r="F354" s="832" t="s">
        <v>1992</v>
      </c>
      <c r="G354" s="832" t="s">
        <v>2043</v>
      </c>
      <c r="H354" s="832" t="s">
        <v>579</v>
      </c>
      <c r="I354" s="832" t="s">
        <v>2794</v>
      </c>
      <c r="J354" s="832" t="s">
        <v>1054</v>
      </c>
      <c r="K354" s="832" t="s">
        <v>1055</v>
      </c>
      <c r="L354" s="835">
        <v>42.05</v>
      </c>
      <c r="M354" s="835">
        <v>42.05</v>
      </c>
      <c r="N354" s="832">
        <v>1</v>
      </c>
      <c r="O354" s="836">
        <v>0.5</v>
      </c>
      <c r="P354" s="835">
        <v>42.05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7</v>
      </c>
      <c r="B355" s="832" t="s">
        <v>1991</v>
      </c>
      <c r="C355" s="832" t="s">
        <v>1997</v>
      </c>
      <c r="D355" s="833" t="s">
        <v>3260</v>
      </c>
      <c r="E355" s="834" t="s">
        <v>2008</v>
      </c>
      <c r="F355" s="832" t="s">
        <v>1992</v>
      </c>
      <c r="G355" s="832" t="s">
        <v>2060</v>
      </c>
      <c r="H355" s="832" t="s">
        <v>579</v>
      </c>
      <c r="I355" s="832" t="s">
        <v>2061</v>
      </c>
      <c r="J355" s="832" t="s">
        <v>2062</v>
      </c>
      <c r="K355" s="832" t="s">
        <v>2063</v>
      </c>
      <c r="L355" s="835">
        <v>70.48</v>
      </c>
      <c r="M355" s="835">
        <v>70.48</v>
      </c>
      <c r="N355" s="832">
        <v>1</v>
      </c>
      <c r="O355" s="836">
        <v>0.5</v>
      </c>
      <c r="P355" s="835">
        <v>70.48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7</v>
      </c>
      <c r="B356" s="832" t="s">
        <v>1991</v>
      </c>
      <c r="C356" s="832" t="s">
        <v>1997</v>
      </c>
      <c r="D356" s="833" t="s">
        <v>3260</v>
      </c>
      <c r="E356" s="834" t="s">
        <v>2008</v>
      </c>
      <c r="F356" s="832" t="s">
        <v>1992</v>
      </c>
      <c r="G356" s="832" t="s">
        <v>2060</v>
      </c>
      <c r="H356" s="832" t="s">
        <v>579</v>
      </c>
      <c r="I356" s="832" t="s">
        <v>2795</v>
      </c>
      <c r="J356" s="832" t="s">
        <v>2062</v>
      </c>
      <c r="K356" s="832" t="s">
        <v>2796</v>
      </c>
      <c r="L356" s="835">
        <v>0</v>
      </c>
      <c r="M356" s="835">
        <v>0</v>
      </c>
      <c r="N356" s="832">
        <v>4</v>
      </c>
      <c r="O356" s="836">
        <v>0.5</v>
      </c>
      <c r="P356" s="835">
        <v>0</v>
      </c>
      <c r="Q356" s="837"/>
      <c r="R356" s="832">
        <v>4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7</v>
      </c>
      <c r="B357" s="832" t="s">
        <v>1991</v>
      </c>
      <c r="C357" s="832" t="s">
        <v>1997</v>
      </c>
      <c r="D357" s="833" t="s">
        <v>3260</v>
      </c>
      <c r="E357" s="834" t="s">
        <v>2008</v>
      </c>
      <c r="F357" s="832" t="s">
        <v>1992</v>
      </c>
      <c r="G357" s="832" t="s">
        <v>2510</v>
      </c>
      <c r="H357" s="832" t="s">
        <v>579</v>
      </c>
      <c r="I357" s="832" t="s">
        <v>2511</v>
      </c>
      <c r="J357" s="832" t="s">
        <v>2512</v>
      </c>
      <c r="K357" s="832" t="s">
        <v>2513</v>
      </c>
      <c r="L357" s="835">
        <v>55.77</v>
      </c>
      <c r="M357" s="835">
        <v>55.77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7</v>
      </c>
      <c r="B358" s="832" t="s">
        <v>1991</v>
      </c>
      <c r="C358" s="832" t="s">
        <v>1997</v>
      </c>
      <c r="D358" s="833" t="s">
        <v>3260</v>
      </c>
      <c r="E358" s="834" t="s">
        <v>2008</v>
      </c>
      <c r="F358" s="832" t="s">
        <v>1992</v>
      </c>
      <c r="G358" s="832" t="s">
        <v>2148</v>
      </c>
      <c r="H358" s="832" t="s">
        <v>579</v>
      </c>
      <c r="I358" s="832" t="s">
        <v>2149</v>
      </c>
      <c r="J358" s="832" t="s">
        <v>2150</v>
      </c>
      <c r="K358" s="832" t="s">
        <v>2151</v>
      </c>
      <c r="L358" s="835">
        <v>29.13</v>
      </c>
      <c r="M358" s="835">
        <v>29.13</v>
      </c>
      <c r="N358" s="832">
        <v>1</v>
      </c>
      <c r="O358" s="836">
        <v>1</v>
      </c>
      <c r="P358" s="835">
        <v>29.13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7</v>
      </c>
      <c r="B359" s="832" t="s">
        <v>1991</v>
      </c>
      <c r="C359" s="832" t="s">
        <v>1997</v>
      </c>
      <c r="D359" s="833" t="s">
        <v>3260</v>
      </c>
      <c r="E359" s="834" t="s">
        <v>2008</v>
      </c>
      <c r="F359" s="832" t="s">
        <v>1992</v>
      </c>
      <c r="G359" s="832" t="s">
        <v>2148</v>
      </c>
      <c r="H359" s="832" t="s">
        <v>579</v>
      </c>
      <c r="I359" s="832" t="s">
        <v>2540</v>
      </c>
      <c r="J359" s="832" t="s">
        <v>2150</v>
      </c>
      <c r="K359" s="832" t="s">
        <v>2541</v>
      </c>
      <c r="L359" s="835">
        <v>80.319999999999993</v>
      </c>
      <c r="M359" s="835">
        <v>240.95999999999998</v>
      </c>
      <c r="N359" s="832">
        <v>3</v>
      </c>
      <c r="O359" s="836">
        <v>0.5</v>
      </c>
      <c r="P359" s="835">
        <v>240.95999999999998</v>
      </c>
      <c r="Q359" s="837">
        <v>1</v>
      </c>
      <c r="R359" s="832">
        <v>3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7</v>
      </c>
      <c r="B360" s="832" t="s">
        <v>1991</v>
      </c>
      <c r="C360" s="832" t="s">
        <v>1997</v>
      </c>
      <c r="D360" s="833" t="s">
        <v>3260</v>
      </c>
      <c r="E360" s="834" t="s">
        <v>2008</v>
      </c>
      <c r="F360" s="832" t="s">
        <v>1992</v>
      </c>
      <c r="G360" s="832" t="s">
        <v>2552</v>
      </c>
      <c r="H360" s="832" t="s">
        <v>579</v>
      </c>
      <c r="I360" s="832" t="s">
        <v>2553</v>
      </c>
      <c r="J360" s="832" t="s">
        <v>2554</v>
      </c>
      <c r="K360" s="832" t="s">
        <v>2555</v>
      </c>
      <c r="L360" s="835">
        <v>232.68</v>
      </c>
      <c r="M360" s="835">
        <v>1396.08</v>
      </c>
      <c r="N360" s="832">
        <v>6</v>
      </c>
      <c r="O360" s="836">
        <v>1</v>
      </c>
      <c r="P360" s="835">
        <v>1396.08</v>
      </c>
      <c r="Q360" s="837">
        <v>1</v>
      </c>
      <c r="R360" s="832">
        <v>6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7</v>
      </c>
      <c r="B361" s="832" t="s">
        <v>1991</v>
      </c>
      <c r="C361" s="832" t="s">
        <v>1997</v>
      </c>
      <c r="D361" s="833" t="s">
        <v>3260</v>
      </c>
      <c r="E361" s="834" t="s">
        <v>2008</v>
      </c>
      <c r="F361" s="832" t="s">
        <v>1992</v>
      </c>
      <c r="G361" s="832" t="s">
        <v>2552</v>
      </c>
      <c r="H361" s="832" t="s">
        <v>579</v>
      </c>
      <c r="I361" s="832" t="s">
        <v>2797</v>
      </c>
      <c r="J361" s="832" t="s">
        <v>2568</v>
      </c>
      <c r="K361" s="832" t="s">
        <v>2582</v>
      </c>
      <c r="L361" s="835">
        <v>1454.23</v>
      </c>
      <c r="M361" s="835">
        <v>7271.15</v>
      </c>
      <c r="N361" s="832">
        <v>5</v>
      </c>
      <c r="O361" s="836">
        <v>1</v>
      </c>
      <c r="P361" s="835">
        <v>7271.15</v>
      </c>
      <c r="Q361" s="837">
        <v>1</v>
      </c>
      <c r="R361" s="832">
        <v>5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7</v>
      </c>
      <c r="B362" s="832" t="s">
        <v>1991</v>
      </c>
      <c r="C362" s="832" t="s">
        <v>1997</v>
      </c>
      <c r="D362" s="833" t="s">
        <v>3260</v>
      </c>
      <c r="E362" s="834" t="s">
        <v>2008</v>
      </c>
      <c r="F362" s="832" t="s">
        <v>1992</v>
      </c>
      <c r="G362" s="832" t="s">
        <v>2552</v>
      </c>
      <c r="H362" s="832" t="s">
        <v>579</v>
      </c>
      <c r="I362" s="832" t="s">
        <v>2798</v>
      </c>
      <c r="J362" s="832" t="s">
        <v>2557</v>
      </c>
      <c r="K362" s="832" t="s">
        <v>2799</v>
      </c>
      <c r="L362" s="835">
        <v>5322.08</v>
      </c>
      <c r="M362" s="835">
        <v>5322.08</v>
      </c>
      <c r="N362" s="832">
        <v>1</v>
      </c>
      <c r="O362" s="836">
        <v>1</v>
      </c>
      <c r="P362" s="835">
        <v>5322.08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7</v>
      </c>
      <c r="B363" s="832" t="s">
        <v>1991</v>
      </c>
      <c r="C363" s="832" t="s">
        <v>1997</v>
      </c>
      <c r="D363" s="833" t="s">
        <v>3260</v>
      </c>
      <c r="E363" s="834" t="s">
        <v>2008</v>
      </c>
      <c r="F363" s="832" t="s">
        <v>1992</v>
      </c>
      <c r="G363" s="832" t="s">
        <v>2552</v>
      </c>
      <c r="H363" s="832" t="s">
        <v>579</v>
      </c>
      <c r="I363" s="832" t="s">
        <v>2800</v>
      </c>
      <c r="J363" s="832" t="s">
        <v>2571</v>
      </c>
      <c r="K363" s="832" t="s">
        <v>2801</v>
      </c>
      <c r="L363" s="835">
        <v>1938.97</v>
      </c>
      <c r="M363" s="835">
        <v>7755.88</v>
      </c>
      <c r="N363" s="832">
        <v>4</v>
      </c>
      <c r="O363" s="836">
        <v>1</v>
      </c>
      <c r="P363" s="835">
        <v>7755.88</v>
      </c>
      <c r="Q363" s="837">
        <v>1</v>
      </c>
      <c r="R363" s="832">
        <v>4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7</v>
      </c>
      <c r="B364" s="832" t="s">
        <v>1991</v>
      </c>
      <c r="C364" s="832" t="s">
        <v>1997</v>
      </c>
      <c r="D364" s="833" t="s">
        <v>3260</v>
      </c>
      <c r="E364" s="834" t="s">
        <v>2008</v>
      </c>
      <c r="F364" s="832" t="s">
        <v>1992</v>
      </c>
      <c r="G364" s="832" t="s">
        <v>2156</v>
      </c>
      <c r="H364" s="832" t="s">
        <v>579</v>
      </c>
      <c r="I364" s="832" t="s">
        <v>2157</v>
      </c>
      <c r="J364" s="832" t="s">
        <v>2158</v>
      </c>
      <c r="K364" s="832" t="s">
        <v>2159</v>
      </c>
      <c r="L364" s="835">
        <v>848.49</v>
      </c>
      <c r="M364" s="835">
        <v>848.49</v>
      </c>
      <c r="N364" s="832">
        <v>1</v>
      </c>
      <c r="O364" s="836">
        <v>1</v>
      </c>
      <c r="P364" s="835">
        <v>848.49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7</v>
      </c>
      <c r="B365" s="832" t="s">
        <v>1991</v>
      </c>
      <c r="C365" s="832" t="s">
        <v>1997</v>
      </c>
      <c r="D365" s="833" t="s">
        <v>3260</v>
      </c>
      <c r="E365" s="834" t="s">
        <v>2008</v>
      </c>
      <c r="F365" s="832" t="s">
        <v>1992</v>
      </c>
      <c r="G365" s="832" t="s">
        <v>2156</v>
      </c>
      <c r="H365" s="832" t="s">
        <v>579</v>
      </c>
      <c r="I365" s="832" t="s">
        <v>2157</v>
      </c>
      <c r="J365" s="832" t="s">
        <v>2158</v>
      </c>
      <c r="K365" s="832" t="s">
        <v>2159</v>
      </c>
      <c r="L365" s="835">
        <v>339.47</v>
      </c>
      <c r="M365" s="835">
        <v>1697.3500000000001</v>
      </c>
      <c r="N365" s="832">
        <v>5</v>
      </c>
      <c r="O365" s="836">
        <v>2</v>
      </c>
      <c r="P365" s="835">
        <v>1697.3500000000001</v>
      </c>
      <c r="Q365" s="837">
        <v>1</v>
      </c>
      <c r="R365" s="832">
        <v>5</v>
      </c>
      <c r="S365" s="837">
        <v>1</v>
      </c>
      <c r="T365" s="836">
        <v>2</v>
      </c>
      <c r="U365" s="838">
        <v>1</v>
      </c>
    </row>
    <row r="366" spans="1:21" ht="14.4" customHeight="1" x14ac:dyDescent="0.3">
      <c r="A366" s="831">
        <v>7</v>
      </c>
      <c r="B366" s="832" t="s">
        <v>1991</v>
      </c>
      <c r="C366" s="832" t="s">
        <v>1997</v>
      </c>
      <c r="D366" s="833" t="s">
        <v>3260</v>
      </c>
      <c r="E366" s="834" t="s">
        <v>2008</v>
      </c>
      <c r="F366" s="832" t="s">
        <v>1992</v>
      </c>
      <c r="G366" s="832" t="s">
        <v>2156</v>
      </c>
      <c r="H366" s="832" t="s">
        <v>579</v>
      </c>
      <c r="I366" s="832" t="s">
        <v>2802</v>
      </c>
      <c r="J366" s="832" t="s">
        <v>2803</v>
      </c>
      <c r="K366" s="832" t="s">
        <v>2159</v>
      </c>
      <c r="L366" s="835">
        <v>339.47</v>
      </c>
      <c r="M366" s="835">
        <v>678.94</v>
      </c>
      <c r="N366" s="832">
        <v>2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7</v>
      </c>
      <c r="B367" s="832" t="s">
        <v>1991</v>
      </c>
      <c r="C367" s="832" t="s">
        <v>1997</v>
      </c>
      <c r="D367" s="833" t="s">
        <v>3260</v>
      </c>
      <c r="E367" s="834" t="s">
        <v>2008</v>
      </c>
      <c r="F367" s="832" t="s">
        <v>1992</v>
      </c>
      <c r="G367" s="832" t="s">
        <v>2597</v>
      </c>
      <c r="H367" s="832" t="s">
        <v>579</v>
      </c>
      <c r="I367" s="832" t="s">
        <v>2598</v>
      </c>
      <c r="J367" s="832" t="s">
        <v>2599</v>
      </c>
      <c r="K367" s="832" t="s">
        <v>2600</v>
      </c>
      <c r="L367" s="835">
        <v>552.64</v>
      </c>
      <c r="M367" s="835">
        <v>1105.28</v>
      </c>
      <c r="N367" s="832">
        <v>2</v>
      </c>
      <c r="O367" s="836">
        <v>1</v>
      </c>
      <c r="P367" s="835">
        <v>1105.28</v>
      </c>
      <c r="Q367" s="837">
        <v>1</v>
      </c>
      <c r="R367" s="832">
        <v>2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7</v>
      </c>
      <c r="B368" s="832" t="s">
        <v>1991</v>
      </c>
      <c r="C368" s="832" t="s">
        <v>1997</v>
      </c>
      <c r="D368" s="833" t="s">
        <v>3260</v>
      </c>
      <c r="E368" s="834" t="s">
        <v>2008</v>
      </c>
      <c r="F368" s="832" t="s">
        <v>1992</v>
      </c>
      <c r="G368" s="832" t="s">
        <v>2609</v>
      </c>
      <c r="H368" s="832" t="s">
        <v>670</v>
      </c>
      <c r="I368" s="832" t="s">
        <v>2804</v>
      </c>
      <c r="J368" s="832" t="s">
        <v>2805</v>
      </c>
      <c r="K368" s="832" t="s">
        <v>2806</v>
      </c>
      <c r="L368" s="835">
        <v>68.599999999999994</v>
      </c>
      <c r="M368" s="835">
        <v>68.599999999999994</v>
      </c>
      <c r="N368" s="832">
        <v>1</v>
      </c>
      <c r="O368" s="836">
        <v>1</v>
      </c>
      <c r="P368" s="835">
        <v>68.599999999999994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7</v>
      </c>
      <c r="B369" s="832" t="s">
        <v>1991</v>
      </c>
      <c r="C369" s="832" t="s">
        <v>1997</v>
      </c>
      <c r="D369" s="833" t="s">
        <v>3260</v>
      </c>
      <c r="E369" s="834" t="s">
        <v>2008</v>
      </c>
      <c r="F369" s="832" t="s">
        <v>1992</v>
      </c>
      <c r="G369" s="832" t="s">
        <v>2621</v>
      </c>
      <c r="H369" s="832" t="s">
        <v>579</v>
      </c>
      <c r="I369" s="832" t="s">
        <v>2622</v>
      </c>
      <c r="J369" s="832" t="s">
        <v>2623</v>
      </c>
      <c r="K369" s="832" t="s">
        <v>2624</v>
      </c>
      <c r="L369" s="835">
        <v>1564.3</v>
      </c>
      <c r="M369" s="835">
        <v>1564.3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7</v>
      </c>
      <c r="B370" s="832" t="s">
        <v>1991</v>
      </c>
      <c r="C370" s="832" t="s">
        <v>1997</v>
      </c>
      <c r="D370" s="833" t="s">
        <v>3260</v>
      </c>
      <c r="E370" s="834" t="s">
        <v>2008</v>
      </c>
      <c r="F370" s="832" t="s">
        <v>1992</v>
      </c>
      <c r="G370" s="832" t="s">
        <v>2629</v>
      </c>
      <c r="H370" s="832" t="s">
        <v>670</v>
      </c>
      <c r="I370" s="832" t="s">
        <v>2630</v>
      </c>
      <c r="J370" s="832" t="s">
        <v>2631</v>
      </c>
      <c r="K370" s="832" t="s">
        <v>2632</v>
      </c>
      <c r="L370" s="835">
        <v>96.84</v>
      </c>
      <c r="M370" s="835">
        <v>96.84</v>
      </c>
      <c r="N370" s="832">
        <v>1</v>
      </c>
      <c r="O370" s="836">
        <v>0.5</v>
      </c>
      <c r="P370" s="835">
        <v>96.84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7</v>
      </c>
      <c r="B371" s="832" t="s">
        <v>1991</v>
      </c>
      <c r="C371" s="832" t="s">
        <v>1997</v>
      </c>
      <c r="D371" s="833" t="s">
        <v>3260</v>
      </c>
      <c r="E371" s="834" t="s">
        <v>2008</v>
      </c>
      <c r="F371" s="832" t="s">
        <v>1992</v>
      </c>
      <c r="G371" s="832" t="s">
        <v>2189</v>
      </c>
      <c r="H371" s="832" t="s">
        <v>670</v>
      </c>
      <c r="I371" s="832" t="s">
        <v>1830</v>
      </c>
      <c r="J371" s="832" t="s">
        <v>761</v>
      </c>
      <c r="K371" s="832" t="s">
        <v>1831</v>
      </c>
      <c r="L371" s="835">
        <v>35.25</v>
      </c>
      <c r="M371" s="835">
        <v>35.25</v>
      </c>
      <c r="N371" s="832">
        <v>1</v>
      </c>
      <c r="O371" s="836">
        <v>0.5</v>
      </c>
      <c r="P371" s="835">
        <v>35.25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7</v>
      </c>
      <c r="B372" s="832" t="s">
        <v>1991</v>
      </c>
      <c r="C372" s="832" t="s">
        <v>1997</v>
      </c>
      <c r="D372" s="833" t="s">
        <v>3260</v>
      </c>
      <c r="E372" s="834" t="s">
        <v>2008</v>
      </c>
      <c r="F372" s="832" t="s">
        <v>1992</v>
      </c>
      <c r="G372" s="832" t="s">
        <v>2189</v>
      </c>
      <c r="H372" s="832" t="s">
        <v>579</v>
      </c>
      <c r="I372" s="832" t="s">
        <v>2655</v>
      </c>
      <c r="J372" s="832" t="s">
        <v>761</v>
      </c>
      <c r="K372" s="832" t="s">
        <v>2656</v>
      </c>
      <c r="L372" s="835">
        <v>35.25</v>
      </c>
      <c r="M372" s="835">
        <v>105.75</v>
      </c>
      <c r="N372" s="832">
        <v>3</v>
      </c>
      <c r="O372" s="836">
        <v>1</v>
      </c>
      <c r="P372" s="835">
        <v>35.25</v>
      </c>
      <c r="Q372" s="837">
        <v>0.33333333333333331</v>
      </c>
      <c r="R372" s="832">
        <v>1</v>
      </c>
      <c r="S372" s="837">
        <v>0.33333333333333331</v>
      </c>
      <c r="T372" s="836">
        <v>0.5</v>
      </c>
      <c r="U372" s="838">
        <v>0.5</v>
      </c>
    </row>
    <row r="373" spans="1:21" ht="14.4" customHeight="1" x14ac:dyDescent="0.3">
      <c r="A373" s="831">
        <v>7</v>
      </c>
      <c r="B373" s="832" t="s">
        <v>1991</v>
      </c>
      <c r="C373" s="832" t="s">
        <v>1997</v>
      </c>
      <c r="D373" s="833" t="s">
        <v>3260</v>
      </c>
      <c r="E373" s="834" t="s">
        <v>2008</v>
      </c>
      <c r="F373" s="832" t="s">
        <v>1992</v>
      </c>
      <c r="G373" s="832" t="s">
        <v>2658</v>
      </c>
      <c r="H373" s="832" t="s">
        <v>670</v>
      </c>
      <c r="I373" s="832" t="s">
        <v>2672</v>
      </c>
      <c r="J373" s="832" t="s">
        <v>2671</v>
      </c>
      <c r="K373" s="832" t="s">
        <v>2665</v>
      </c>
      <c r="L373" s="835">
        <v>355.79</v>
      </c>
      <c r="M373" s="835">
        <v>711.58</v>
      </c>
      <c r="N373" s="832">
        <v>2</v>
      </c>
      <c r="O373" s="836">
        <v>1</v>
      </c>
      <c r="P373" s="835">
        <v>711.58</v>
      </c>
      <c r="Q373" s="837">
        <v>1</v>
      </c>
      <c r="R373" s="832">
        <v>2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7</v>
      </c>
      <c r="B374" s="832" t="s">
        <v>1991</v>
      </c>
      <c r="C374" s="832" t="s">
        <v>1997</v>
      </c>
      <c r="D374" s="833" t="s">
        <v>3260</v>
      </c>
      <c r="E374" s="834" t="s">
        <v>2008</v>
      </c>
      <c r="F374" s="832" t="s">
        <v>1992</v>
      </c>
      <c r="G374" s="832" t="s">
        <v>2658</v>
      </c>
      <c r="H374" s="832" t="s">
        <v>670</v>
      </c>
      <c r="I374" s="832" t="s">
        <v>2673</v>
      </c>
      <c r="J374" s="832" t="s">
        <v>2671</v>
      </c>
      <c r="K374" s="832" t="s">
        <v>2663</v>
      </c>
      <c r="L374" s="835">
        <v>552.64</v>
      </c>
      <c r="M374" s="835">
        <v>2210.56</v>
      </c>
      <c r="N374" s="832">
        <v>4</v>
      </c>
      <c r="O374" s="836">
        <v>2</v>
      </c>
      <c r="P374" s="835">
        <v>2210.56</v>
      </c>
      <c r="Q374" s="837">
        <v>1</v>
      </c>
      <c r="R374" s="832">
        <v>4</v>
      </c>
      <c r="S374" s="837">
        <v>1</v>
      </c>
      <c r="T374" s="836">
        <v>2</v>
      </c>
      <c r="U374" s="838">
        <v>1</v>
      </c>
    </row>
    <row r="375" spans="1:21" ht="14.4" customHeight="1" x14ac:dyDescent="0.3">
      <c r="A375" s="831">
        <v>7</v>
      </c>
      <c r="B375" s="832" t="s">
        <v>1991</v>
      </c>
      <c r="C375" s="832" t="s">
        <v>1997</v>
      </c>
      <c r="D375" s="833" t="s">
        <v>3260</v>
      </c>
      <c r="E375" s="834" t="s">
        <v>2008</v>
      </c>
      <c r="F375" s="832" t="s">
        <v>1992</v>
      </c>
      <c r="G375" s="832" t="s">
        <v>2658</v>
      </c>
      <c r="H375" s="832" t="s">
        <v>670</v>
      </c>
      <c r="I375" s="832" t="s">
        <v>2674</v>
      </c>
      <c r="J375" s="832" t="s">
        <v>2671</v>
      </c>
      <c r="K375" s="832" t="s">
        <v>2667</v>
      </c>
      <c r="L375" s="835">
        <v>1019.46</v>
      </c>
      <c r="M375" s="835">
        <v>2038.92</v>
      </c>
      <c r="N375" s="832">
        <v>2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7</v>
      </c>
      <c r="B376" s="832" t="s">
        <v>1991</v>
      </c>
      <c r="C376" s="832" t="s">
        <v>1997</v>
      </c>
      <c r="D376" s="833" t="s">
        <v>3260</v>
      </c>
      <c r="E376" s="834" t="s">
        <v>2008</v>
      </c>
      <c r="F376" s="832" t="s">
        <v>1992</v>
      </c>
      <c r="G376" s="832" t="s">
        <v>2204</v>
      </c>
      <c r="H376" s="832" t="s">
        <v>579</v>
      </c>
      <c r="I376" s="832" t="s">
        <v>2205</v>
      </c>
      <c r="J376" s="832" t="s">
        <v>718</v>
      </c>
      <c r="K376" s="832" t="s">
        <v>2206</v>
      </c>
      <c r="L376" s="835">
        <v>108.44</v>
      </c>
      <c r="M376" s="835">
        <v>4446.04</v>
      </c>
      <c r="N376" s="832">
        <v>41</v>
      </c>
      <c r="O376" s="836">
        <v>1</v>
      </c>
      <c r="P376" s="835">
        <v>4446.04</v>
      </c>
      <c r="Q376" s="837">
        <v>1</v>
      </c>
      <c r="R376" s="832">
        <v>41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7</v>
      </c>
      <c r="B377" s="832" t="s">
        <v>1991</v>
      </c>
      <c r="C377" s="832" t="s">
        <v>1997</v>
      </c>
      <c r="D377" s="833" t="s">
        <v>3260</v>
      </c>
      <c r="E377" s="834" t="s">
        <v>2008</v>
      </c>
      <c r="F377" s="832" t="s">
        <v>1992</v>
      </c>
      <c r="G377" s="832" t="s">
        <v>2679</v>
      </c>
      <c r="H377" s="832" t="s">
        <v>670</v>
      </c>
      <c r="I377" s="832" t="s">
        <v>2685</v>
      </c>
      <c r="J377" s="832" t="s">
        <v>2686</v>
      </c>
      <c r="K377" s="832" t="s">
        <v>2682</v>
      </c>
      <c r="L377" s="835">
        <v>597.88</v>
      </c>
      <c r="M377" s="835">
        <v>1793.6399999999999</v>
      </c>
      <c r="N377" s="832">
        <v>3</v>
      </c>
      <c r="O377" s="836">
        <v>2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7</v>
      </c>
      <c r="B378" s="832" t="s">
        <v>1991</v>
      </c>
      <c r="C378" s="832" t="s">
        <v>1997</v>
      </c>
      <c r="D378" s="833" t="s">
        <v>3260</v>
      </c>
      <c r="E378" s="834" t="s">
        <v>2008</v>
      </c>
      <c r="F378" s="832" t="s">
        <v>1992</v>
      </c>
      <c r="G378" s="832" t="s">
        <v>2679</v>
      </c>
      <c r="H378" s="832" t="s">
        <v>670</v>
      </c>
      <c r="I378" s="832" t="s">
        <v>2693</v>
      </c>
      <c r="J378" s="832" t="s">
        <v>2686</v>
      </c>
      <c r="K378" s="832" t="s">
        <v>2684</v>
      </c>
      <c r="L378" s="835">
        <v>1195.75</v>
      </c>
      <c r="M378" s="835">
        <v>10761.75</v>
      </c>
      <c r="N378" s="832">
        <v>9</v>
      </c>
      <c r="O378" s="836">
        <v>1</v>
      </c>
      <c r="P378" s="835">
        <v>7174.5</v>
      </c>
      <c r="Q378" s="837">
        <v>0.66666666666666663</v>
      </c>
      <c r="R378" s="832">
        <v>6</v>
      </c>
      <c r="S378" s="837">
        <v>0.66666666666666663</v>
      </c>
      <c r="T378" s="836">
        <v>0.5</v>
      </c>
      <c r="U378" s="838">
        <v>0.5</v>
      </c>
    </row>
    <row r="379" spans="1:21" ht="14.4" customHeight="1" x14ac:dyDescent="0.3">
      <c r="A379" s="831">
        <v>7</v>
      </c>
      <c r="B379" s="832" t="s">
        <v>1991</v>
      </c>
      <c r="C379" s="832" t="s">
        <v>1997</v>
      </c>
      <c r="D379" s="833" t="s">
        <v>3260</v>
      </c>
      <c r="E379" s="834" t="s">
        <v>2008</v>
      </c>
      <c r="F379" s="832" t="s">
        <v>1992</v>
      </c>
      <c r="G379" s="832" t="s">
        <v>2055</v>
      </c>
      <c r="H379" s="832" t="s">
        <v>670</v>
      </c>
      <c r="I379" s="832" t="s">
        <v>1862</v>
      </c>
      <c r="J379" s="832" t="s">
        <v>1863</v>
      </c>
      <c r="K379" s="832" t="s">
        <v>1864</v>
      </c>
      <c r="L379" s="835">
        <v>0</v>
      </c>
      <c r="M379" s="835">
        <v>0</v>
      </c>
      <c r="N379" s="832">
        <v>14</v>
      </c>
      <c r="O379" s="836">
        <v>4</v>
      </c>
      <c r="P379" s="835">
        <v>0</v>
      </c>
      <c r="Q379" s="837"/>
      <c r="R379" s="832">
        <v>12</v>
      </c>
      <c r="S379" s="837">
        <v>0.8571428571428571</v>
      </c>
      <c r="T379" s="836">
        <v>3.5</v>
      </c>
      <c r="U379" s="838">
        <v>0.875</v>
      </c>
    </row>
    <row r="380" spans="1:21" ht="14.4" customHeight="1" x14ac:dyDescent="0.3">
      <c r="A380" s="831">
        <v>7</v>
      </c>
      <c r="B380" s="832" t="s">
        <v>1991</v>
      </c>
      <c r="C380" s="832" t="s">
        <v>1997</v>
      </c>
      <c r="D380" s="833" t="s">
        <v>3260</v>
      </c>
      <c r="E380" s="834" t="s">
        <v>2008</v>
      </c>
      <c r="F380" s="832" t="s">
        <v>1992</v>
      </c>
      <c r="G380" s="832" t="s">
        <v>2710</v>
      </c>
      <c r="H380" s="832" t="s">
        <v>579</v>
      </c>
      <c r="I380" s="832" t="s">
        <v>2711</v>
      </c>
      <c r="J380" s="832" t="s">
        <v>2712</v>
      </c>
      <c r="K380" s="832" t="s">
        <v>2713</v>
      </c>
      <c r="L380" s="835">
        <v>355.79</v>
      </c>
      <c r="M380" s="835">
        <v>1423.16</v>
      </c>
      <c r="N380" s="832">
        <v>4</v>
      </c>
      <c r="O380" s="836">
        <v>2</v>
      </c>
      <c r="P380" s="835">
        <v>1067.3700000000001</v>
      </c>
      <c r="Q380" s="837">
        <v>0.75</v>
      </c>
      <c r="R380" s="832">
        <v>3</v>
      </c>
      <c r="S380" s="837">
        <v>0.75</v>
      </c>
      <c r="T380" s="836">
        <v>1</v>
      </c>
      <c r="U380" s="838">
        <v>0.5</v>
      </c>
    </row>
    <row r="381" spans="1:21" ht="14.4" customHeight="1" x14ac:dyDescent="0.3">
      <c r="A381" s="831">
        <v>7</v>
      </c>
      <c r="B381" s="832" t="s">
        <v>1991</v>
      </c>
      <c r="C381" s="832" t="s">
        <v>1997</v>
      </c>
      <c r="D381" s="833" t="s">
        <v>3260</v>
      </c>
      <c r="E381" s="834" t="s">
        <v>2008</v>
      </c>
      <c r="F381" s="832" t="s">
        <v>1992</v>
      </c>
      <c r="G381" s="832" t="s">
        <v>2725</v>
      </c>
      <c r="H381" s="832" t="s">
        <v>579</v>
      </c>
      <c r="I381" s="832" t="s">
        <v>2726</v>
      </c>
      <c r="J381" s="832" t="s">
        <v>2727</v>
      </c>
      <c r="K381" s="832" t="s">
        <v>2620</v>
      </c>
      <c r="L381" s="835">
        <v>38.56</v>
      </c>
      <c r="M381" s="835">
        <v>269.92</v>
      </c>
      <c r="N381" s="832">
        <v>7</v>
      </c>
      <c r="O381" s="836">
        <v>2</v>
      </c>
      <c r="P381" s="835">
        <v>231.36</v>
      </c>
      <c r="Q381" s="837">
        <v>0.8571428571428571</v>
      </c>
      <c r="R381" s="832">
        <v>6</v>
      </c>
      <c r="S381" s="837">
        <v>0.8571428571428571</v>
      </c>
      <c r="T381" s="836">
        <v>1</v>
      </c>
      <c r="U381" s="838">
        <v>0.5</v>
      </c>
    </row>
    <row r="382" spans="1:21" ht="14.4" customHeight="1" x14ac:dyDescent="0.3">
      <c r="A382" s="831">
        <v>7</v>
      </c>
      <c r="B382" s="832" t="s">
        <v>1991</v>
      </c>
      <c r="C382" s="832" t="s">
        <v>1997</v>
      </c>
      <c r="D382" s="833" t="s">
        <v>3260</v>
      </c>
      <c r="E382" s="834" t="s">
        <v>2008</v>
      </c>
      <c r="F382" s="832" t="s">
        <v>1992</v>
      </c>
      <c r="G382" s="832" t="s">
        <v>2744</v>
      </c>
      <c r="H382" s="832" t="s">
        <v>670</v>
      </c>
      <c r="I382" s="832" t="s">
        <v>2745</v>
      </c>
      <c r="J382" s="832" t="s">
        <v>1918</v>
      </c>
      <c r="K382" s="832" t="s">
        <v>2746</v>
      </c>
      <c r="L382" s="835">
        <v>80.53</v>
      </c>
      <c r="M382" s="835">
        <v>241.59</v>
      </c>
      <c r="N382" s="832">
        <v>3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7</v>
      </c>
      <c r="B383" s="832" t="s">
        <v>1991</v>
      </c>
      <c r="C383" s="832" t="s">
        <v>1997</v>
      </c>
      <c r="D383" s="833" t="s">
        <v>3260</v>
      </c>
      <c r="E383" s="834" t="s">
        <v>2008</v>
      </c>
      <c r="F383" s="832" t="s">
        <v>1992</v>
      </c>
      <c r="G383" s="832" t="s">
        <v>2137</v>
      </c>
      <c r="H383" s="832" t="s">
        <v>670</v>
      </c>
      <c r="I383" s="832" t="s">
        <v>1903</v>
      </c>
      <c r="J383" s="832" t="s">
        <v>1269</v>
      </c>
      <c r="K383" s="832" t="s">
        <v>1904</v>
      </c>
      <c r="L383" s="835">
        <v>0</v>
      </c>
      <c r="M383" s="835">
        <v>0</v>
      </c>
      <c r="N383" s="832">
        <v>2</v>
      </c>
      <c r="O383" s="836">
        <v>1</v>
      </c>
      <c r="P383" s="835">
        <v>0</v>
      </c>
      <c r="Q383" s="837"/>
      <c r="R383" s="832">
        <v>1</v>
      </c>
      <c r="S383" s="837">
        <v>0.5</v>
      </c>
      <c r="T383" s="836">
        <v>0.5</v>
      </c>
      <c r="U383" s="838">
        <v>0.5</v>
      </c>
    </row>
    <row r="384" spans="1:21" ht="14.4" customHeight="1" x14ac:dyDescent="0.3">
      <c r="A384" s="831">
        <v>7</v>
      </c>
      <c r="B384" s="832" t="s">
        <v>1991</v>
      </c>
      <c r="C384" s="832" t="s">
        <v>1997</v>
      </c>
      <c r="D384" s="833" t="s">
        <v>3260</v>
      </c>
      <c r="E384" s="834" t="s">
        <v>2008</v>
      </c>
      <c r="F384" s="832" t="s">
        <v>1992</v>
      </c>
      <c r="G384" s="832" t="s">
        <v>2056</v>
      </c>
      <c r="H384" s="832" t="s">
        <v>579</v>
      </c>
      <c r="I384" s="832" t="s">
        <v>2057</v>
      </c>
      <c r="J384" s="832" t="s">
        <v>2058</v>
      </c>
      <c r="K384" s="832" t="s">
        <v>2059</v>
      </c>
      <c r="L384" s="835">
        <v>99.94</v>
      </c>
      <c r="M384" s="835">
        <v>299.82</v>
      </c>
      <c r="N384" s="832">
        <v>3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7</v>
      </c>
      <c r="B385" s="832" t="s">
        <v>1991</v>
      </c>
      <c r="C385" s="832" t="s">
        <v>1997</v>
      </c>
      <c r="D385" s="833" t="s">
        <v>3260</v>
      </c>
      <c r="E385" s="834" t="s">
        <v>2008</v>
      </c>
      <c r="F385" s="832" t="s">
        <v>1992</v>
      </c>
      <c r="G385" s="832" t="s">
        <v>2056</v>
      </c>
      <c r="H385" s="832" t="s">
        <v>579</v>
      </c>
      <c r="I385" s="832" t="s">
        <v>2233</v>
      </c>
      <c r="J385" s="832" t="s">
        <v>2058</v>
      </c>
      <c r="K385" s="832" t="s">
        <v>2234</v>
      </c>
      <c r="L385" s="835">
        <v>299.83999999999997</v>
      </c>
      <c r="M385" s="835">
        <v>1199.3599999999999</v>
      </c>
      <c r="N385" s="832">
        <v>4</v>
      </c>
      <c r="O385" s="836">
        <v>1</v>
      </c>
      <c r="P385" s="835">
        <v>1199.3599999999999</v>
      </c>
      <c r="Q385" s="837">
        <v>1</v>
      </c>
      <c r="R385" s="832">
        <v>4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7</v>
      </c>
      <c r="B386" s="832" t="s">
        <v>1991</v>
      </c>
      <c r="C386" s="832" t="s">
        <v>1997</v>
      </c>
      <c r="D386" s="833" t="s">
        <v>3260</v>
      </c>
      <c r="E386" s="834" t="s">
        <v>2008</v>
      </c>
      <c r="F386" s="832" t="s">
        <v>1992</v>
      </c>
      <c r="G386" s="832" t="s">
        <v>2056</v>
      </c>
      <c r="H386" s="832" t="s">
        <v>579</v>
      </c>
      <c r="I386" s="832" t="s">
        <v>2447</v>
      </c>
      <c r="J386" s="832" t="s">
        <v>1262</v>
      </c>
      <c r="K386" s="832" t="s">
        <v>2448</v>
      </c>
      <c r="L386" s="835">
        <v>50.32</v>
      </c>
      <c r="M386" s="835">
        <v>201.28</v>
      </c>
      <c r="N386" s="832">
        <v>4</v>
      </c>
      <c r="O386" s="836">
        <v>1.5</v>
      </c>
      <c r="P386" s="835">
        <v>50.32</v>
      </c>
      <c r="Q386" s="837">
        <v>0.25</v>
      </c>
      <c r="R386" s="832">
        <v>1</v>
      </c>
      <c r="S386" s="837">
        <v>0.25</v>
      </c>
      <c r="T386" s="836">
        <v>0.5</v>
      </c>
      <c r="U386" s="838">
        <v>0.33333333333333331</v>
      </c>
    </row>
    <row r="387" spans="1:21" ht="14.4" customHeight="1" x14ac:dyDescent="0.3">
      <c r="A387" s="831">
        <v>7</v>
      </c>
      <c r="B387" s="832" t="s">
        <v>1991</v>
      </c>
      <c r="C387" s="832" t="s">
        <v>1997</v>
      </c>
      <c r="D387" s="833" t="s">
        <v>3260</v>
      </c>
      <c r="E387" s="834" t="s">
        <v>2008</v>
      </c>
      <c r="F387" s="832" t="s">
        <v>1992</v>
      </c>
      <c r="G387" s="832" t="s">
        <v>2783</v>
      </c>
      <c r="H387" s="832" t="s">
        <v>579</v>
      </c>
      <c r="I387" s="832" t="s">
        <v>2787</v>
      </c>
      <c r="J387" s="832" t="s">
        <v>2785</v>
      </c>
      <c r="K387" s="832" t="s">
        <v>2788</v>
      </c>
      <c r="L387" s="835">
        <v>1391.97</v>
      </c>
      <c r="M387" s="835">
        <v>4175.91</v>
      </c>
      <c r="N387" s="832">
        <v>3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7</v>
      </c>
      <c r="B388" s="832" t="s">
        <v>1991</v>
      </c>
      <c r="C388" s="832" t="s">
        <v>1997</v>
      </c>
      <c r="D388" s="833" t="s">
        <v>3260</v>
      </c>
      <c r="E388" s="834" t="s">
        <v>2010</v>
      </c>
      <c r="F388" s="832" t="s">
        <v>1992</v>
      </c>
      <c r="G388" s="832" t="s">
        <v>2071</v>
      </c>
      <c r="H388" s="832" t="s">
        <v>670</v>
      </c>
      <c r="I388" s="832" t="s">
        <v>2072</v>
      </c>
      <c r="J388" s="832" t="s">
        <v>2073</v>
      </c>
      <c r="K388" s="832" t="s">
        <v>2074</v>
      </c>
      <c r="L388" s="835">
        <v>93.27</v>
      </c>
      <c r="M388" s="835">
        <v>93.27</v>
      </c>
      <c r="N388" s="832">
        <v>1</v>
      </c>
      <c r="O388" s="836">
        <v>1</v>
      </c>
      <c r="P388" s="835">
        <v>93.27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7</v>
      </c>
      <c r="B389" s="832" t="s">
        <v>1991</v>
      </c>
      <c r="C389" s="832" t="s">
        <v>1997</v>
      </c>
      <c r="D389" s="833" t="s">
        <v>3260</v>
      </c>
      <c r="E389" s="834" t="s">
        <v>2010</v>
      </c>
      <c r="F389" s="832" t="s">
        <v>1992</v>
      </c>
      <c r="G389" s="832" t="s">
        <v>2105</v>
      </c>
      <c r="H389" s="832" t="s">
        <v>670</v>
      </c>
      <c r="I389" s="832" t="s">
        <v>2276</v>
      </c>
      <c r="J389" s="832" t="s">
        <v>1931</v>
      </c>
      <c r="K389" s="832" t="s">
        <v>2277</v>
      </c>
      <c r="L389" s="835">
        <v>176.32</v>
      </c>
      <c r="M389" s="835">
        <v>176.32</v>
      </c>
      <c r="N389" s="832">
        <v>1</v>
      </c>
      <c r="O389" s="836">
        <v>1</v>
      </c>
      <c r="P389" s="835">
        <v>176.32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7</v>
      </c>
      <c r="B390" s="832" t="s">
        <v>1991</v>
      </c>
      <c r="C390" s="832" t="s">
        <v>1997</v>
      </c>
      <c r="D390" s="833" t="s">
        <v>3260</v>
      </c>
      <c r="E390" s="834" t="s">
        <v>2010</v>
      </c>
      <c r="F390" s="832" t="s">
        <v>1992</v>
      </c>
      <c r="G390" s="832" t="s">
        <v>2807</v>
      </c>
      <c r="H390" s="832" t="s">
        <v>670</v>
      </c>
      <c r="I390" s="832" t="s">
        <v>2808</v>
      </c>
      <c r="J390" s="832" t="s">
        <v>2809</v>
      </c>
      <c r="K390" s="832" t="s">
        <v>2810</v>
      </c>
      <c r="L390" s="835">
        <v>77.790000000000006</v>
      </c>
      <c r="M390" s="835">
        <v>77.790000000000006</v>
      </c>
      <c r="N390" s="832">
        <v>1</v>
      </c>
      <c r="O390" s="836">
        <v>1</v>
      </c>
      <c r="P390" s="835">
        <v>77.790000000000006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7</v>
      </c>
      <c r="B391" s="832" t="s">
        <v>1991</v>
      </c>
      <c r="C391" s="832" t="s">
        <v>1997</v>
      </c>
      <c r="D391" s="833" t="s">
        <v>3260</v>
      </c>
      <c r="E391" s="834" t="s">
        <v>2010</v>
      </c>
      <c r="F391" s="832" t="s">
        <v>1992</v>
      </c>
      <c r="G391" s="832" t="s">
        <v>2051</v>
      </c>
      <c r="H391" s="832" t="s">
        <v>579</v>
      </c>
      <c r="I391" s="832" t="s">
        <v>2263</v>
      </c>
      <c r="J391" s="832" t="s">
        <v>954</v>
      </c>
      <c r="K391" s="832" t="s">
        <v>2199</v>
      </c>
      <c r="L391" s="835">
        <v>103.67</v>
      </c>
      <c r="M391" s="835">
        <v>103.67</v>
      </c>
      <c r="N391" s="832">
        <v>1</v>
      </c>
      <c r="O391" s="836">
        <v>1</v>
      </c>
      <c r="P391" s="835">
        <v>103.67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7</v>
      </c>
      <c r="B392" s="832" t="s">
        <v>1991</v>
      </c>
      <c r="C392" s="832" t="s">
        <v>1997</v>
      </c>
      <c r="D392" s="833" t="s">
        <v>3260</v>
      </c>
      <c r="E392" s="834" t="s">
        <v>2010</v>
      </c>
      <c r="F392" s="832" t="s">
        <v>1993</v>
      </c>
      <c r="G392" s="832" t="s">
        <v>2811</v>
      </c>
      <c r="H392" s="832" t="s">
        <v>579</v>
      </c>
      <c r="I392" s="832" t="s">
        <v>2812</v>
      </c>
      <c r="J392" s="832" t="s">
        <v>2771</v>
      </c>
      <c r="K392" s="832"/>
      <c r="L392" s="835">
        <v>0</v>
      </c>
      <c r="M392" s="835">
        <v>0</v>
      </c>
      <c r="N392" s="832">
        <v>1</v>
      </c>
      <c r="O392" s="836">
        <v>1</v>
      </c>
      <c r="P392" s="835">
        <v>0</v>
      </c>
      <c r="Q392" s="837"/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7</v>
      </c>
      <c r="B393" s="832" t="s">
        <v>1991</v>
      </c>
      <c r="C393" s="832" t="s">
        <v>1997</v>
      </c>
      <c r="D393" s="833" t="s">
        <v>3260</v>
      </c>
      <c r="E393" s="834" t="s">
        <v>2012</v>
      </c>
      <c r="F393" s="832" t="s">
        <v>1992</v>
      </c>
      <c r="G393" s="832" t="s">
        <v>2510</v>
      </c>
      <c r="H393" s="832" t="s">
        <v>579</v>
      </c>
      <c r="I393" s="832" t="s">
        <v>2511</v>
      </c>
      <c r="J393" s="832" t="s">
        <v>2512</v>
      </c>
      <c r="K393" s="832" t="s">
        <v>2513</v>
      </c>
      <c r="L393" s="835">
        <v>55.77</v>
      </c>
      <c r="M393" s="835">
        <v>111.54</v>
      </c>
      <c r="N393" s="832">
        <v>2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7</v>
      </c>
      <c r="B394" s="832" t="s">
        <v>1991</v>
      </c>
      <c r="C394" s="832" t="s">
        <v>1997</v>
      </c>
      <c r="D394" s="833" t="s">
        <v>3260</v>
      </c>
      <c r="E394" s="834" t="s">
        <v>2012</v>
      </c>
      <c r="F394" s="832" t="s">
        <v>1992</v>
      </c>
      <c r="G394" s="832" t="s">
        <v>2514</v>
      </c>
      <c r="H394" s="832" t="s">
        <v>579</v>
      </c>
      <c r="I394" s="832" t="s">
        <v>2515</v>
      </c>
      <c r="J394" s="832" t="s">
        <v>2516</v>
      </c>
      <c r="K394" s="832" t="s">
        <v>2517</v>
      </c>
      <c r="L394" s="835">
        <v>55.95</v>
      </c>
      <c r="M394" s="835">
        <v>167.85000000000002</v>
      </c>
      <c r="N394" s="832">
        <v>3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7</v>
      </c>
      <c r="B395" s="832" t="s">
        <v>1991</v>
      </c>
      <c r="C395" s="832" t="s">
        <v>1997</v>
      </c>
      <c r="D395" s="833" t="s">
        <v>3260</v>
      </c>
      <c r="E395" s="834" t="s">
        <v>2012</v>
      </c>
      <c r="F395" s="832" t="s">
        <v>1992</v>
      </c>
      <c r="G395" s="832" t="s">
        <v>2148</v>
      </c>
      <c r="H395" s="832" t="s">
        <v>579</v>
      </c>
      <c r="I395" s="832" t="s">
        <v>2149</v>
      </c>
      <c r="J395" s="832" t="s">
        <v>2150</v>
      </c>
      <c r="K395" s="832" t="s">
        <v>2151</v>
      </c>
      <c r="L395" s="835">
        <v>29.13</v>
      </c>
      <c r="M395" s="835">
        <v>87.39</v>
      </c>
      <c r="N395" s="832">
        <v>3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7</v>
      </c>
      <c r="B396" s="832" t="s">
        <v>1991</v>
      </c>
      <c r="C396" s="832" t="s">
        <v>1997</v>
      </c>
      <c r="D396" s="833" t="s">
        <v>3260</v>
      </c>
      <c r="E396" s="834" t="s">
        <v>2012</v>
      </c>
      <c r="F396" s="832" t="s">
        <v>1992</v>
      </c>
      <c r="G396" s="832" t="s">
        <v>2552</v>
      </c>
      <c r="H396" s="832" t="s">
        <v>579</v>
      </c>
      <c r="I396" s="832" t="s">
        <v>2565</v>
      </c>
      <c r="J396" s="832" t="s">
        <v>2554</v>
      </c>
      <c r="K396" s="832" t="s">
        <v>2566</v>
      </c>
      <c r="L396" s="835">
        <v>969.48</v>
      </c>
      <c r="M396" s="835">
        <v>1938.96</v>
      </c>
      <c r="N396" s="832">
        <v>2</v>
      </c>
      <c r="O396" s="836">
        <v>1</v>
      </c>
      <c r="P396" s="835">
        <v>1938.96</v>
      </c>
      <c r="Q396" s="837">
        <v>1</v>
      </c>
      <c r="R396" s="832">
        <v>2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7</v>
      </c>
      <c r="B397" s="832" t="s">
        <v>1991</v>
      </c>
      <c r="C397" s="832" t="s">
        <v>1997</v>
      </c>
      <c r="D397" s="833" t="s">
        <v>3260</v>
      </c>
      <c r="E397" s="834" t="s">
        <v>2012</v>
      </c>
      <c r="F397" s="832" t="s">
        <v>1992</v>
      </c>
      <c r="G397" s="832" t="s">
        <v>2552</v>
      </c>
      <c r="H397" s="832" t="s">
        <v>579</v>
      </c>
      <c r="I397" s="832" t="s">
        <v>2567</v>
      </c>
      <c r="J397" s="832" t="s">
        <v>2568</v>
      </c>
      <c r="K397" s="832" t="s">
        <v>2569</v>
      </c>
      <c r="L397" s="835">
        <v>484.75</v>
      </c>
      <c r="M397" s="835">
        <v>2908.5</v>
      </c>
      <c r="N397" s="832">
        <v>6</v>
      </c>
      <c r="O397" s="836"/>
      <c r="P397" s="835">
        <v>2908.5</v>
      </c>
      <c r="Q397" s="837">
        <v>1</v>
      </c>
      <c r="R397" s="832">
        <v>6</v>
      </c>
      <c r="S397" s="837">
        <v>1</v>
      </c>
      <c r="T397" s="836"/>
      <c r="U397" s="838"/>
    </row>
    <row r="398" spans="1:21" ht="14.4" customHeight="1" x14ac:dyDescent="0.3">
      <c r="A398" s="831">
        <v>7</v>
      </c>
      <c r="B398" s="832" t="s">
        <v>1991</v>
      </c>
      <c r="C398" s="832" t="s">
        <v>1997</v>
      </c>
      <c r="D398" s="833" t="s">
        <v>3260</v>
      </c>
      <c r="E398" s="834" t="s">
        <v>2012</v>
      </c>
      <c r="F398" s="832" t="s">
        <v>1992</v>
      </c>
      <c r="G398" s="832" t="s">
        <v>2163</v>
      </c>
      <c r="H398" s="832" t="s">
        <v>579</v>
      </c>
      <c r="I398" s="832" t="s">
        <v>2164</v>
      </c>
      <c r="J398" s="832" t="s">
        <v>1253</v>
      </c>
      <c r="K398" s="832" t="s">
        <v>2165</v>
      </c>
      <c r="L398" s="835">
        <v>34.15</v>
      </c>
      <c r="M398" s="835">
        <v>34.15</v>
      </c>
      <c r="N398" s="832">
        <v>1</v>
      </c>
      <c r="O398" s="836">
        <v>0.5</v>
      </c>
      <c r="P398" s="835">
        <v>34.15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7</v>
      </c>
      <c r="B399" s="832" t="s">
        <v>1991</v>
      </c>
      <c r="C399" s="832" t="s">
        <v>1997</v>
      </c>
      <c r="D399" s="833" t="s">
        <v>3260</v>
      </c>
      <c r="E399" s="834" t="s">
        <v>2012</v>
      </c>
      <c r="F399" s="832" t="s">
        <v>1992</v>
      </c>
      <c r="G399" s="832" t="s">
        <v>2625</v>
      </c>
      <c r="H399" s="832" t="s">
        <v>579</v>
      </c>
      <c r="I399" s="832" t="s">
        <v>2813</v>
      </c>
      <c r="J399" s="832" t="s">
        <v>2627</v>
      </c>
      <c r="K399" s="832" t="s">
        <v>2814</v>
      </c>
      <c r="L399" s="835">
        <v>64.56</v>
      </c>
      <c r="M399" s="835">
        <v>193.68</v>
      </c>
      <c r="N399" s="832">
        <v>3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7</v>
      </c>
      <c r="B400" s="832" t="s">
        <v>1991</v>
      </c>
      <c r="C400" s="832" t="s">
        <v>1997</v>
      </c>
      <c r="D400" s="833" t="s">
        <v>3260</v>
      </c>
      <c r="E400" s="834" t="s">
        <v>2012</v>
      </c>
      <c r="F400" s="832" t="s">
        <v>1992</v>
      </c>
      <c r="G400" s="832" t="s">
        <v>2658</v>
      </c>
      <c r="H400" s="832" t="s">
        <v>670</v>
      </c>
      <c r="I400" s="832" t="s">
        <v>2670</v>
      </c>
      <c r="J400" s="832" t="s">
        <v>2671</v>
      </c>
      <c r="K400" s="832" t="s">
        <v>2661</v>
      </c>
      <c r="L400" s="835">
        <v>2038.93</v>
      </c>
      <c r="M400" s="835">
        <v>8155.72</v>
      </c>
      <c r="N400" s="832">
        <v>4</v>
      </c>
      <c r="O400" s="836"/>
      <c r="P400" s="835"/>
      <c r="Q400" s="837">
        <v>0</v>
      </c>
      <c r="R400" s="832"/>
      <c r="S400" s="837">
        <v>0</v>
      </c>
      <c r="T400" s="836"/>
      <c r="U400" s="838"/>
    </row>
    <row r="401" spans="1:21" ht="14.4" customHeight="1" x14ac:dyDescent="0.3">
      <c r="A401" s="831">
        <v>7</v>
      </c>
      <c r="B401" s="832" t="s">
        <v>1991</v>
      </c>
      <c r="C401" s="832" t="s">
        <v>1997</v>
      </c>
      <c r="D401" s="833" t="s">
        <v>3260</v>
      </c>
      <c r="E401" s="834" t="s">
        <v>2012</v>
      </c>
      <c r="F401" s="832" t="s">
        <v>1992</v>
      </c>
      <c r="G401" s="832" t="s">
        <v>2679</v>
      </c>
      <c r="H401" s="832" t="s">
        <v>670</v>
      </c>
      <c r="I401" s="832" t="s">
        <v>2693</v>
      </c>
      <c r="J401" s="832" t="s">
        <v>2686</v>
      </c>
      <c r="K401" s="832" t="s">
        <v>2684</v>
      </c>
      <c r="L401" s="835">
        <v>1195.75</v>
      </c>
      <c r="M401" s="835">
        <v>4783</v>
      </c>
      <c r="N401" s="832">
        <v>4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7</v>
      </c>
      <c r="B402" s="832" t="s">
        <v>1991</v>
      </c>
      <c r="C402" s="832" t="s">
        <v>1997</v>
      </c>
      <c r="D402" s="833" t="s">
        <v>3260</v>
      </c>
      <c r="E402" s="834" t="s">
        <v>2012</v>
      </c>
      <c r="F402" s="832" t="s">
        <v>1992</v>
      </c>
      <c r="G402" s="832" t="s">
        <v>2679</v>
      </c>
      <c r="H402" s="832" t="s">
        <v>579</v>
      </c>
      <c r="I402" s="832" t="s">
        <v>2815</v>
      </c>
      <c r="J402" s="832" t="s">
        <v>2681</v>
      </c>
      <c r="K402" s="832" t="s">
        <v>2816</v>
      </c>
      <c r="L402" s="835">
        <v>1793.62</v>
      </c>
      <c r="M402" s="835">
        <v>3587.24</v>
      </c>
      <c r="N402" s="832">
        <v>2</v>
      </c>
      <c r="O402" s="836">
        <v>0.5</v>
      </c>
      <c r="P402" s="835">
        <v>3587.24</v>
      </c>
      <c r="Q402" s="837">
        <v>1</v>
      </c>
      <c r="R402" s="832">
        <v>2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7</v>
      </c>
      <c r="B403" s="832" t="s">
        <v>1991</v>
      </c>
      <c r="C403" s="832" t="s">
        <v>1997</v>
      </c>
      <c r="D403" s="833" t="s">
        <v>3260</v>
      </c>
      <c r="E403" s="834" t="s">
        <v>2012</v>
      </c>
      <c r="F403" s="832" t="s">
        <v>1992</v>
      </c>
      <c r="G403" s="832" t="s">
        <v>2728</v>
      </c>
      <c r="H403" s="832" t="s">
        <v>579</v>
      </c>
      <c r="I403" s="832" t="s">
        <v>2729</v>
      </c>
      <c r="J403" s="832" t="s">
        <v>2730</v>
      </c>
      <c r="K403" s="832" t="s">
        <v>2731</v>
      </c>
      <c r="L403" s="835">
        <v>140.94999999999999</v>
      </c>
      <c r="M403" s="835">
        <v>140.94999999999999</v>
      </c>
      <c r="N403" s="832">
        <v>1</v>
      </c>
      <c r="O403" s="836">
        <v>1</v>
      </c>
      <c r="P403" s="835">
        <v>140.94999999999999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7</v>
      </c>
      <c r="B404" s="832" t="s">
        <v>1991</v>
      </c>
      <c r="C404" s="832" t="s">
        <v>1997</v>
      </c>
      <c r="D404" s="833" t="s">
        <v>3260</v>
      </c>
      <c r="E404" s="834" t="s">
        <v>2012</v>
      </c>
      <c r="F404" s="832" t="s">
        <v>1992</v>
      </c>
      <c r="G404" s="832" t="s">
        <v>2744</v>
      </c>
      <c r="H404" s="832" t="s">
        <v>670</v>
      </c>
      <c r="I404" s="832" t="s">
        <v>2745</v>
      </c>
      <c r="J404" s="832" t="s">
        <v>1918</v>
      </c>
      <c r="K404" s="832" t="s">
        <v>2746</v>
      </c>
      <c r="L404" s="835">
        <v>80.53</v>
      </c>
      <c r="M404" s="835">
        <v>241.59</v>
      </c>
      <c r="N404" s="832">
        <v>3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7</v>
      </c>
      <c r="B405" s="832" t="s">
        <v>1991</v>
      </c>
      <c r="C405" s="832" t="s">
        <v>1997</v>
      </c>
      <c r="D405" s="833" t="s">
        <v>3260</v>
      </c>
      <c r="E405" s="834" t="s">
        <v>2012</v>
      </c>
      <c r="F405" s="832" t="s">
        <v>1992</v>
      </c>
      <c r="G405" s="832" t="s">
        <v>2137</v>
      </c>
      <c r="H405" s="832" t="s">
        <v>670</v>
      </c>
      <c r="I405" s="832" t="s">
        <v>1903</v>
      </c>
      <c r="J405" s="832" t="s">
        <v>1269</v>
      </c>
      <c r="K405" s="832" t="s">
        <v>1904</v>
      </c>
      <c r="L405" s="835">
        <v>0</v>
      </c>
      <c r="M405" s="835">
        <v>0</v>
      </c>
      <c r="N405" s="832">
        <v>2</v>
      </c>
      <c r="O405" s="836">
        <v>1</v>
      </c>
      <c r="P405" s="835">
        <v>0</v>
      </c>
      <c r="Q405" s="837"/>
      <c r="R405" s="832">
        <v>2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7</v>
      </c>
      <c r="B406" s="832" t="s">
        <v>1991</v>
      </c>
      <c r="C406" s="832" t="s">
        <v>1997</v>
      </c>
      <c r="D406" s="833" t="s">
        <v>3260</v>
      </c>
      <c r="E406" s="834" t="s">
        <v>2012</v>
      </c>
      <c r="F406" s="832" t="s">
        <v>1992</v>
      </c>
      <c r="G406" s="832" t="s">
        <v>2056</v>
      </c>
      <c r="H406" s="832" t="s">
        <v>579</v>
      </c>
      <c r="I406" s="832" t="s">
        <v>2057</v>
      </c>
      <c r="J406" s="832" t="s">
        <v>2058</v>
      </c>
      <c r="K406" s="832" t="s">
        <v>2059</v>
      </c>
      <c r="L406" s="835">
        <v>99.94</v>
      </c>
      <c r="M406" s="835">
        <v>1199.28</v>
      </c>
      <c r="N406" s="832">
        <v>12</v>
      </c>
      <c r="O406" s="836">
        <v>1.5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7</v>
      </c>
      <c r="B407" s="832" t="s">
        <v>1991</v>
      </c>
      <c r="C407" s="832" t="s">
        <v>1997</v>
      </c>
      <c r="D407" s="833" t="s">
        <v>3260</v>
      </c>
      <c r="E407" s="834" t="s">
        <v>2012</v>
      </c>
      <c r="F407" s="832" t="s">
        <v>1992</v>
      </c>
      <c r="G407" s="832" t="s">
        <v>2056</v>
      </c>
      <c r="H407" s="832" t="s">
        <v>579</v>
      </c>
      <c r="I407" s="832" t="s">
        <v>2447</v>
      </c>
      <c r="J407" s="832" t="s">
        <v>1262</v>
      </c>
      <c r="K407" s="832" t="s">
        <v>2448</v>
      </c>
      <c r="L407" s="835">
        <v>50.32</v>
      </c>
      <c r="M407" s="835">
        <v>50.32</v>
      </c>
      <c r="N407" s="832">
        <v>1</v>
      </c>
      <c r="O407" s="836">
        <v>1</v>
      </c>
      <c r="P407" s="835">
        <v>50.32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7</v>
      </c>
      <c r="B408" s="832" t="s">
        <v>1991</v>
      </c>
      <c r="C408" s="832" t="s">
        <v>1997</v>
      </c>
      <c r="D408" s="833" t="s">
        <v>3260</v>
      </c>
      <c r="E408" s="834" t="s">
        <v>2012</v>
      </c>
      <c r="F408" s="832" t="s">
        <v>1992</v>
      </c>
      <c r="G408" s="832" t="s">
        <v>2434</v>
      </c>
      <c r="H408" s="832" t="s">
        <v>670</v>
      </c>
      <c r="I408" s="832" t="s">
        <v>2817</v>
      </c>
      <c r="J408" s="832" t="s">
        <v>2778</v>
      </c>
      <c r="K408" s="832" t="s">
        <v>2818</v>
      </c>
      <c r="L408" s="835">
        <v>21.79</v>
      </c>
      <c r="M408" s="835">
        <v>43.58</v>
      </c>
      <c r="N408" s="832">
        <v>2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7</v>
      </c>
      <c r="B409" s="832" t="s">
        <v>1991</v>
      </c>
      <c r="C409" s="832" t="s">
        <v>1997</v>
      </c>
      <c r="D409" s="833" t="s">
        <v>3260</v>
      </c>
      <c r="E409" s="834" t="s">
        <v>2014</v>
      </c>
      <c r="F409" s="832" t="s">
        <v>1992</v>
      </c>
      <c r="G409" s="832" t="s">
        <v>2060</v>
      </c>
      <c r="H409" s="832" t="s">
        <v>579</v>
      </c>
      <c r="I409" s="832" t="s">
        <v>2819</v>
      </c>
      <c r="J409" s="832" t="s">
        <v>2062</v>
      </c>
      <c r="K409" s="832" t="s">
        <v>2169</v>
      </c>
      <c r="L409" s="835">
        <v>32.28</v>
      </c>
      <c r="M409" s="835">
        <v>96.84</v>
      </c>
      <c r="N409" s="832">
        <v>3</v>
      </c>
      <c r="O409" s="836">
        <v>3</v>
      </c>
      <c r="P409" s="835">
        <v>96.84</v>
      </c>
      <c r="Q409" s="837">
        <v>1</v>
      </c>
      <c r="R409" s="832">
        <v>3</v>
      </c>
      <c r="S409" s="837">
        <v>1</v>
      </c>
      <c r="T409" s="836">
        <v>3</v>
      </c>
      <c r="U409" s="838">
        <v>1</v>
      </c>
    </row>
    <row r="410" spans="1:21" ht="14.4" customHeight="1" x14ac:dyDescent="0.3">
      <c r="A410" s="831">
        <v>7</v>
      </c>
      <c r="B410" s="832" t="s">
        <v>1991</v>
      </c>
      <c r="C410" s="832" t="s">
        <v>1997</v>
      </c>
      <c r="D410" s="833" t="s">
        <v>3260</v>
      </c>
      <c r="E410" s="834" t="s">
        <v>2014</v>
      </c>
      <c r="F410" s="832" t="s">
        <v>1992</v>
      </c>
      <c r="G410" s="832" t="s">
        <v>2060</v>
      </c>
      <c r="H410" s="832" t="s">
        <v>579</v>
      </c>
      <c r="I410" s="832" t="s">
        <v>2061</v>
      </c>
      <c r="J410" s="832" t="s">
        <v>2062</v>
      </c>
      <c r="K410" s="832" t="s">
        <v>2063</v>
      </c>
      <c r="L410" s="835">
        <v>96.84</v>
      </c>
      <c r="M410" s="835">
        <v>484.20000000000005</v>
      </c>
      <c r="N410" s="832">
        <v>5</v>
      </c>
      <c r="O410" s="836">
        <v>1.5</v>
      </c>
      <c r="P410" s="835">
        <v>387.36</v>
      </c>
      <c r="Q410" s="837">
        <v>0.79999999999999993</v>
      </c>
      <c r="R410" s="832">
        <v>4</v>
      </c>
      <c r="S410" s="837">
        <v>0.8</v>
      </c>
      <c r="T410" s="836">
        <v>1</v>
      </c>
      <c r="U410" s="838">
        <v>0.66666666666666663</v>
      </c>
    </row>
    <row r="411" spans="1:21" ht="14.4" customHeight="1" x14ac:dyDescent="0.3">
      <c r="A411" s="831">
        <v>7</v>
      </c>
      <c r="B411" s="832" t="s">
        <v>1991</v>
      </c>
      <c r="C411" s="832" t="s">
        <v>1997</v>
      </c>
      <c r="D411" s="833" t="s">
        <v>3260</v>
      </c>
      <c r="E411" s="834" t="s">
        <v>2014</v>
      </c>
      <c r="F411" s="832" t="s">
        <v>1992</v>
      </c>
      <c r="G411" s="832" t="s">
        <v>2510</v>
      </c>
      <c r="H411" s="832" t="s">
        <v>579</v>
      </c>
      <c r="I411" s="832" t="s">
        <v>2511</v>
      </c>
      <c r="J411" s="832" t="s">
        <v>2512</v>
      </c>
      <c r="K411" s="832" t="s">
        <v>2513</v>
      </c>
      <c r="L411" s="835">
        <v>55.77</v>
      </c>
      <c r="M411" s="835">
        <v>613.47</v>
      </c>
      <c r="N411" s="832">
        <v>11</v>
      </c>
      <c r="O411" s="836">
        <v>4.5</v>
      </c>
      <c r="P411" s="835">
        <v>167.31</v>
      </c>
      <c r="Q411" s="837">
        <v>0.27272727272727271</v>
      </c>
      <c r="R411" s="832">
        <v>3</v>
      </c>
      <c r="S411" s="837">
        <v>0.27272727272727271</v>
      </c>
      <c r="T411" s="836">
        <v>1.5</v>
      </c>
      <c r="U411" s="838">
        <v>0.33333333333333331</v>
      </c>
    </row>
    <row r="412" spans="1:21" ht="14.4" customHeight="1" x14ac:dyDescent="0.3">
      <c r="A412" s="831">
        <v>7</v>
      </c>
      <c r="B412" s="832" t="s">
        <v>1991</v>
      </c>
      <c r="C412" s="832" t="s">
        <v>1997</v>
      </c>
      <c r="D412" s="833" t="s">
        <v>3260</v>
      </c>
      <c r="E412" s="834" t="s">
        <v>2014</v>
      </c>
      <c r="F412" s="832" t="s">
        <v>1992</v>
      </c>
      <c r="G412" s="832" t="s">
        <v>2522</v>
      </c>
      <c r="H412" s="832" t="s">
        <v>579</v>
      </c>
      <c r="I412" s="832" t="s">
        <v>2523</v>
      </c>
      <c r="J412" s="832" t="s">
        <v>2524</v>
      </c>
      <c r="K412" s="832" t="s">
        <v>2525</v>
      </c>
      <c r="L412" s="835">
        <v>754.04</v>
      </c>
      <c r="M412" s="835">
        <v>33931.800000000003</v>
      </c>
      <c r="N412" s="832">
        <v>45</v>
      </c>
      <c r="O412" s="836">
        <v>12</v>
      </c>
      <c r="P412" s="835">
        <v>24883.32</v>
      </c>
      <c r="Q412" s="837">
        <v>0.73333333333333328</v>
      </c>
      <c r="R412" s="832">
        <v>33</v>
      </c>
      <c r="S412" s="837">
        <v>0.73333333333333328</v>
      </c>
      <c r="T412" s="836">
        <v>10</v>
      </c>
      <c r="U412" s="838">
        <v>0.83333333333333337</v>
      </c>
    </row>
    <row r="413" spans="1:21" ht="14.4" customHeight="1" x14ac:dyDescent="0.3">
      <c r="A413" s="831">
        <v>7</v>
      </c>
      <c r="B413" s="832" t="s">
        <v>1991</v>
      </c>
      <c r="C413" s="832" t="s">
        <v>1997</v>
      </c>
      <c r="D413" s="833" t="s">
        <v>3260</v>
      </c>
      <c r="E413" s="834" t="s">
        <v>2014</v>
      </c>
      <c r="F413" s="832" t="s">
        <v>1992</v>
      </c>
      <c r="G413" s="832" t="s">
        <v>2522</v>
      </c>
      <c r="H413" s="832" t="s">
        <v>579</v>
      </c>
      <c r="I413" s="832" t="s">
        <v>2526</v>
      </c>
      <c r="J413" s="832" t="s">
        <v>2524</v>
      </c>
      <c r="K413" s="832" t="s">
        <v>2527</v>
      </c>
      <c r="L413" s="835">
        <v>1131.06</v>
      </c>
      <c r="M413" s="835">
        <v>13572.72</v>
      </c>
      <c r="N413" s="832">
        <v>12</v>
      </c>
      <c r="O413" s="836">
        <v>2</v>
      </c>
      <c r="P413" s="835">
        <v>13572.72</v>
      </c>
      <c r="Q413" s="837">
        <v>1</v>
      </c>
      <c r="R413" s="832">
        <v>12</v>
      </c>
      <c r="S413" s="837">
        <v>1</v>
      </c>
      <c r="T413" s="836">
        <v>2</v>
      </c>
      <c r="U413" s="838">
        <v>1</v>
      </c>
    </row>
    <row r="414" spans="1:21" ht="14.4" customHeight="1" x14ac:dyDescent="0.3">
      <c r="A414" s="831">
        <v>7</v>
      </c>
      <c r="B414" s="832" t="s">
        <v>1991</v>
      </c>
      <c r="C414" s="832" t="s">
        <v>1997</v>
      </c>
      <c r="D414" s="833" t="s">
        <v>3260</v>
      </c>
      <c r="E414" s="834" t="s">
        <v>2014</v>
      </c>
      <c r="F414" s="832" t="s">
        <v>1992</v>
      </c>
      <c r="G414" s="832" t="s">
        <v>2522</v>
      </c>
      <c r="H414" s="832" t="s">
        <v>579</v>
      </c>
      <c r="I414" s="832" t="s">
        <v>2528</v>
      </c>
      <c r="J414" s="832" t="s">
        <v>2524</v>
      </c>
      <c r="K414" s="832" t="s">
        <v>2529</v>
      </c>
      <c r="L414" s="835">
        <v>1508.08</v>
      </c>
      <c r="M414" s="835">
        <v>9048.48</v>
      </c>
      <c r="N414" s="832">
        <v>6</v>
      </c>
      <c r="O414" s="836">
        <v>1</v>
      </c>
      <c r="P414" s="835">
        <v>9048.48</v>
      </c>
      <c r="Q414" s="837">
        <v>1</v>
      </c>
      <c r="R414" s="832">
        <v>6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7</v>
      </c>
      <c r="B415" s="832" t="s">
        <v>1991</v>
      </c>
      <c r="C415" s="832" t="s">
        <v>1997</v>
      </c>
      <c r="D415" s="833" t="s">
        <v>3260</v>
      </c>
      <c r="E415" s="834" t="s">
        <v>2014</v>
      </c>
      <c r="F415" s="832" t="s">
        <v>1992</v>
      </c>
      <c r="G415" s="832" t="s">
        <v>2820</v>
      </c>
      <c r="H415" s="832" t="s">
        <v>579</v>
      </c>
      <c r="I415" s="832" t="s">
        <v>2821</v>
      </c>
      <c r="J415" s="832" t="s">
        <v>2822</v>
      </c>
      <c r="K415" s="832" t="s">
        <v>2823</v>
      </c>
      <c r="L415" s="835">
        <v>154.05000000000001</v>
      </c>
      <c r="M415" s="835">
        <v>462.15000000000003</v>
      </c>
      <c r="N415" s="832">
        <v>3</v>
      </c>
      <c r="O415" s="836">
        <v>1</v>
      </c>
      <c r="P415" s="835">
        <v>462.15000000000003</v>
      </c>
      <c r="Q415" s="837">
        <v>1</v>
      </c>
      <c r="R415" s="832">
        <v>3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7</v>
      </c>
      <c r="B416" s="832" t="s">
        <v>1991</v>
      </c>
      <c r="C416" s="832" t="s">
        <v>1997</v>
      </c>
      <c r="D416" s="833" t="s">
        <v>3260</v>
      </c>
      <c r="E416" s="834" t="s">
        <v>2014</v>
      </c>
      <c r="F416" s="832" t="s">
        <v>1992</v>
      </c>
      <c r="G416" s="832" t="s">
        <v>2144</v>
      </c>
      <c r="H416" s="832" t="s">
        <v>670</v>
      </c>
      <c r="I416" s="832" t="s">
        <v>2534</v>
      </c>
      <c r="J416" s="832" t="s">
        <v>2535</v>
      </c>
      <c r="K416" s="832" t="s">
        <v>1928</v>
      </c>
      <c r="L416" s="835">
        <v>65.989999999999995</v>
      </c>
      <c r="M416" s="835">
        <v>131.97999999999999</v>
      </c>
      <c r="N416" s="832">
        <v>2</v>
      </c>
      <c r="O416" s="836">
        <v>1</v>
      </c>
      <c r="P416" s="835">
        <v>131.97999999999999</v>
      </c>
      <c r="Q416" s="837">
        <v>1</v>
      </c>
      <c r="R416" s="832">
        <v>2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7</v>
      </c>
      <c r="B417" s="832" t="s">
        <v>1991</v>
      </c>
      <c r="C417" s="832" t="s">
        <v>1997</v>
      </c>
      <c r="D417" s="833" t="s">
        <v>3260</v>
      </c>
      <c r="E417" s="834" t="s">
        <v>2014</v>
      </c>
      <c r="F417" s="832" t="s">
        <v>1992</v>
      </c>
      <c r="G417" s="832" t="s">
        <v>2824</v>
      </c>
      <c r="H417" s="832" t="s">
        <v>579</v>
      </c>
      <c r="I417" s="832" t="s">
        <v>2825</v>
      </c>
      <c r="J417" s="832" t="s">
        <v>2826</v>
      </c>
      <c r="K417" s="832" t="s">
        <v>2827</v>
      </c>
      <c r="L417" s="835">
        <v>236.03</v>
      </c>
      <c r="M417" s="835">
        <v>236.03</v>
      </c>
      <c r="N417" s="832">
        <v>1</v>
      </c>
      <c r="O417" s="836">
        <v>0.5</v>
      </c>
      <c r="P417" s="835">
        <v>236.03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7</v>
      </c>
      <c r="B418" s="832" t="s">
        <v>1991</v>
      </c>
      <c r="C418" s="832" t="s">
        <v>1997</v>
      </c>
      <c r="D418" s="833" t="s">
        <v>3260</v>
      </c>
      <c r="E418" s="834" t="s">
        <v>2014</v>
      </c>
      <c r="F418" s="832" t="s">
        <v>1992</v>
      </c>
      <c r="G418" s="832" t="s">
        <v>2272</v>
      </c>
      <c r="H418" s="832" t="s">
        <v>579</v>
      </c>
      <c r="I418" s="832" t="s">
        <v>2538</v>
      </c>
      <c r="J418" s="832" t="s">
        <v>2274</v>
      </c>
      <c r="K418" s="832" t="s">
        <v>2539</v>
      </c>
      <c r="L418" s="835">
        <v>140.94999999999999</v>
      </c>
      <c r="M418" s="835">
        <v>704.75</v>
      </c>
      <c r="N418" s="832">
        <v>5</v>
      </c>
      <c r="O418" s="836">
        <v>1.5</v>
      </c>
      <c r="P418" s="835">
        <v>281.89999999999998</v>
      </c>
      <c r="Q418" s="837">
        <v>0.39999999999999997</v>
      </c>
      <c r="R418" s="832">
        <v>2</v>
      </c>
      <c r="S418" s="837">
        <v>0.4</v>
      </c>
      <c r="T418" s="836">
        <v>1</v>
      </c>
      <c r="U418" s="838">
        <v>0.66666666666666663</v>
      </c>
    </row>
    <row r="419" spans="1:21" ht="14.4" customHeight="1" x14ac:dyDescent="0.3">
      <c r="A419" s="831">
        <v>7</v>
      </c>
      <c r="B419" s="832" t="s">
        <v>1991</v>
      </c>
      <c r="C419" s="832" t="s">
        <v>1997</v>
      </c>
      <c r="D419" s="833" t="s">
        <v>3260</v>
      </c>
      <c r="E419" s="834" t="s">
        <v>2014</v>
      </c>
      <c r="F419" s="832" t="s">
        <v>1992</v>
      </c>
      <c r="G419" s="832" t="s">
        <v>2272</v>
      </c>
      <c r="H419" s="832" t="s">
        <v>579</v>
      </c>
      <c r="I419" s="832" t="s">
        <v>2273</v>
      </c>
      <c r="J419" s="832" t="s">
        <v>2274</v>
      </c>
      <c r="K419" s="832" t="s">
        <v>2275</v>
      </c>
      <c r="L419" s="835">
        <v>281.88</v>
      </c>
      <c r="M419" s="835">
        <v>281.88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7</v>
      </c>
      <c r="B420" s="832" t="s">
        <v>1991</v>
      </c>
      <c r="C420" s="832" t="s">
        <v>1997</v>
      </c>
      <c r="D420" s="833" t="s">
        <v>3260</v>
      </c>
      <c r="E420" s="834" t="s">
        <v>2014</v>
      </c>
      <c r="F420" s="832" t="s">
        <v>1992</v>
      </c>
      <c r="G420" s="832" t="s">
        <v>2083</v>
      </c>
      <c r="H420" s="832" t="s">
        <v>579</v>
      </c>
      <c r="I420" s="832" t="s">
        <v>2828</v>
      </c>
      <c r="J420" s="832" t="s">
        <v>2829</v>
      </c>
      <c r="K420" s="832" t="s">
        <v>2830</v>
      </c>
      <c r="L420" s="835">
        <v>32.28</v>
      </c>
      <c r="M420" s="835">
        <v>32.28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7</v>
      </c>
      <c r="B421" s="832" t="s">
        <v>1991</v>
      </c>
      <c r="C421" s="832" t="s">
        <v>1997</v>
      </c>
      <c r="D421" s="833" t="s">
        <v>3260</v>
      </c>
      <c r="E421" s="834" t="s">
        <v>2014</v>
      </c>
      <c r="F421" s="832" t="s">
        <v>1992</v>
      </c>
      <c r="G421" s="832" t="s">
        <v>2148</v>
      </c>
      <c r="H421" s="832" t="s">
        <v>579</v>
      </c>
      <c r="I421" s="832" t="s">
        <v>2149</v>
      </c>
      <c r="J421" s="832" t="s">
        <v>2150</v>
      </c>
      <c r="K421" s="832" t="s">
        <v>2151</v>
      </c>
      <c r="L421" s="835">
        <v>29.13</v>
      </c>
      <c r="M421" s="835">
        <v>466.08000000000004</v>
      </c>
      <c r="N421" s="832">
        <v>16</v>
      </c>
      <c r="O421" s="836">
        <v>4</v>
      </c>
      <c r="P421" s="835">
        <v>174.78</v>
      </c>
      <c r="Q421" s="837">
        <v>0.37499999999999994</v>
      </c>
      <c r="R421" s="832">
        <v>6</v>
      </c>
      <c r="S421" s="837">
        <v>0.375</v>
      </c>
      <c r="T421" s="836">
        <v>1.5</v>
      </c>
      <c r="U421" s="838">
        <v>0.375</v>
      </c>
    </row>
    <row r="422" spans="1:21" ht="14.4" customHeight="1" x14ac:dyDescent="0.3">
      <c r="A422" s="831">
        <v>7</v>
      </c>
      <c r="B422" s="832" t="s">
        <v>1991</v>
      </c>
      <c r="C422" s="832" t="s">
        <v>1997</v>
      </c>
      <c r="D422" s="833" t="s">
        <v>3260</v>
      </c>
      <c r="E422" s="834" t="s">
        <v>2014</v>
      </c>
      <c r="F422" s="832" t="s">
        <v>1992</v>
      </c>
      <c r="G422" s="832" t="s">
        <v>2148</v>
      </c>
      <c r="H422" s="832" t="s">
        <v>579</v>
      </c>
      <c r="I422" s="832" t="s">
        <v>2540</v>
      </c>
      <c r="J422" s="832" t="s">
        <v>2150</v>
      </c>
      <c r="K422" s="832" t="s">
        <v>2541</v>
      </c>
      <c r="L422" s="835">
        <v>80.319999999999993</v>
      </c>
      <c r="M422" s="835">
        <v>80.319999999999993</v>
      </c>
      <c r="N422" s="832">
        <v>1</v>
      </c>
      <c r="O422" s="836">
        <v>0.5</v>
      </c>
      <c r="P422" s="835">
        <v>80.319999999999993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7</v>
      </c>
      <c r="B423" s="832" t="s">
        <v>1991</v>
      </c>
      <c r="C423" s="832" t="s">
        <v>1997</v>
      </c>
      <c r="D423" s="833" t="s">
        <v>3260</v>
      </c>
      <c r="E423" s="834" t="s">
        <v>2014</v>
      </c>
      <c r="F423" s="832" t="s">
        <v>1992</v>
      </c>
      <c r="G423" s="832" t="s">
        <v>2542</v>
      </c>
      <c r="H423" s="832" t="s">
        <v>670</v>
      </c>
      <c r="I423" s="832" t="s">
        <v>2543</v>
      </c>
      <c r="J423" s="832" t="s">
        <v>2544</v>
      </c>
      <c r="K423" s="832" t="s">
        <v>2545</v>
      </c>
      <c r="L423" s="835">
        <v>561.76</v>
      </c>
      <c r="M423" s="835">
        <v>6179.36</v>
      </c>
      <c r="N423" s="832">
        <v>11</v>
      </c>
      <c r="O423" s="836">
        <v>3.5</v>
      </c>
      <c r="P423" s="835">
        <v>6179.36</v>
      </c>
      <c r="Q423" s="837">
        <v>1</v>
      </c>
      <c r="R423" s="832">
        <v>11</v>
      </c>
      <c r="S423" s="837">
        <v>1</v>
      </c>
      <c r="T423" s="836">
        <v>3.5</v>
      </c>
      <c r="U423" s="838">
        <v>1</v>
      </c>
    </row>
    <row r="424" spans="1:21" ht="14.4" customHeight="1" x14ac:dyDescent="0.3">
      <c r="A424" s="831">
        <v>7</v>
      </c>
      <c r="B424" s="832" t="s">
        <v>1991</v>
      </c>
      <c r="C424" s="832" t="s">
        <v>1997</v>
      </c>
      <c r="D424" s="833" t="s">
        <v>3260</v>
      </c>
      <c r="E424" s="834" t="s">
        <v>2014</v>
      </c>
      <c r="F424" s="832" t="s">
        <v>1992</v>
      </c>
      <c r="G424" s="832" t="s">
        <v>2542</v>
      </c>
      <c r="H424" s="832" t="s">
        <v>670</v>
      </c>
      <c r="I424" s="832" t="s">
        <v>2831</v>
      </c>
      <c r="J424" s="832" t="s">
        <v>2544</v>
      </c>
      <c r="K424" s="832" t="s">
        <v>2832</v>
      </c>
      <c r="L424" s="835">
        <v>70.23</v>
      </c>
      <c r="M424" s="835">
        <v>140.46</v>
      </c>
      <c r="N424" s="832">
        <v>2</v>
      </c>
      <c r="O424" s="836">
        <v>0.5</v>
      </c>
      <c r="P424" s="835">
        <v>140.46</v>
      </c>
      <c r="Q424" s="837">
        <v>1</v>
      </c>
      <c r="R424" s="832">
        <v>2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7</v>
      </c>
      <c r="B425" s="832" t="s">
        <v>1991</v>
      </c>
      <c r="C425" s="832" t="s">
        <v>1997</v>
      </c>
      <c r="D425" s="833" t="s">
        <v>3260</v>
      </c>
      <c r="E425" s="834" t="s">
        <v>2014</v>
      </c>
      <c r="F425" s="832" t="s">
        <v>1992</v>
      </c>
      <c r="G425" s="832" t="s">
        <v>2552</v>
      </c>
      <c r="H425" s="832" t="s">
        <v>579</v>
      </c>
      <c r="I425" s="832" t="s">
        <v>2553</v>
      </c>
      <c r="J425" s="832" t="s">
        <v>2554</v>
      </c>
      <c r="K425" s="832" t="s">
        <v>2555</v>
      </c>
      <c r="L425" s="835">
        <v>232.68</v>
      </c>
      <c r="M425" s="835">
        <v>232.68</v>
      </c>
      <c r="N425" s="832">
        <v>1</v>
      </c>
      <c r="O425" s="836">
        <v>1</v>
      </c>
      <c r="P425" s="835">
        <v>232.68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7</v>
      </c>
      <c r="B426" s="832" t="s">
        <v>1991</v>
      </c>
      <c r="C426" s="832" t="s">
        <v>1997</v>
      </c>
      <c r="D426" s="833" t="s">
        <v>3260</v>
      </c>
      <c r="E426" s="834" t="s">
        <v>2014</v>
      </c>
      <c r="F426" s="832" t="s">
        <v>1992</v>
      </c>
      <c r="G426" s="832" t="s">
        <v>2552</v>
      </c>
      <c r="H426" s="832" t="s">
        <v>579</v>
      </c>
      <c r="I426" s="832" t="s">
        <v>2833</v>
      </c>
      <c r="J426" s="832" t="s">
        <v>2568</v>
      </c>
      <c r="K426" s="832" t="s">
        <v>2578</v>
      </c>
      <c r="L426" s="835">
        <v>969.48</v>
      </c>
      <c r="M426" s="835">
        <v>969.48</v>
      </c>
      <c r="N426" s="832">
        <v>1</v>
      </c>
      <c r="O426" s="836">
        <v>1</v>
      </c>
      <c r="P426" s="835">
        <v>969.48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7</v>
      </c>
      <c r="B427" s="832" t="s">
        <v>1991</v>
      </c>
      <c r="C427" s="832" t="s">
        <v>1997</v>
      </c>
      <c r="D427" s="833" t="s">
        <v>3260</v>
      </c>
      <c r="E427" s="834" t="s">
        <v>2014</v>
      </c>
      <c r="F427" s="832" t="s">
        <v>1992</v>
      </c>
      <c r="G427" s="832" t="s">
        <v>2552</v>
      </c>
      <c r="H427" s="832" t="s">
        <v>579</v>
      </c>
      <c r="I427" s="832" t="s">
        <v>2556</v>
      </c>
      <c r="J427" s="832" t="s">
        <v>2557</v>
      </c>
      <c r="K427" s="832" t="s">
        <v>2558</v>
      </c>
      <c r="L427" s="835">
        <v>5322.08</v>
      </c>
      <c r="M427" s="835">
        <v>5322.08</v>
      </c>
      <c r="N427" s="832">
        <v>1</v>
      </c>
      <c r="O427" s="836">
        <v>1</v>
      </c>
      <c r="P427" s="835">
        <v>5322.08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7</v>
      </c>
      <c r="B428" s="832" t="s">
        <v>1991</v>
      </c>
      <c r="C428" s="832" t="s">
        <v>1997</v>
      </c>
      <c r="D428" s="833" t="s">
        <v>3260</v>
      </c>
      <c r="E428" s="834" t="s">
        <v>2014</v>
      </c>
      <c r="F428" s="832" t="s">
        <v>1992</v>
      </c>
      <c r="G428" s="832" t="s">
        <v>2552</v>
      </c>
      <c r="H428" s="832" t="s">
        <v>579</v>
      </c>
      <c r="I428" s="832" t="s">
        <v>2559</v>
      </c>
      <c r="J428" s="832" t="s">
        <v>2554</v>
      </c>
      <c r="K428" s="832" t="s">
        <v>2560</v>
      </c>
      <c r="L428" s="835">
        <v>1938.97</v>
      </c>
      <c r="M428" s="835">
        <v>73680.86</v>
      </c>
      <c r="N428" s="832">
        <v>38</v>
      </c>
      <c r="O428" s="836">
        <v>7</v>
      </c>
      <c r="P428" s="835">
        <v>62047.040000000001</v>
      </c>
      <c r="Q428" s="837">
        <v>0.84210526315789469</v>
      </c>
      <c r="R428" s="832">
        <v>32</v>
      </c>
      <c r="S428" s="837">
        <v>0.84210526315789469</v>
      </c>
      <c r="T428" s="836">
        <v>6</v>
      </c>
      <c r="U428" s="838">
        <v>0.8571428571428571</v>
      </c>
    </row>
    <row r="429" spans="1:21" ht="14.4" customHeight="1" x14ac:dyDescent="0.3">
      <c r="A429" s="831">
        <v>7</v>
      </c>
      <c r="B429" s="832" t="s">
        <v>1991</v>
      </c>
      <c r="C429" s="832" t="s">
        <v>1997</v>
      </c>
      <c r="D429" s="833" t="s">
        <v>3260</v>
      </c>
      <c r="E429" s="834" t="s">
        <v>2014</v>
      </c>
      <c r="F429" s="832" t="s">
        <v>1992</v>
      </c>
      <c r="G429" s="832" t="s">
        <v>2552</v>
      </c>
      <c r="H429" s="832" t="s">
        <v>579</v>
      </c>
      <c r="I429" s="832" t="s">
        <v>2561</v>
      </c>
      <c r="J429" s="832" t="s">
        <v>2554</v>
      </c>
      <c r="K429" s="832" t="s">
        <v>2562</v>
      </c>
      <c r="L429" s="835">
        <v>1454.23</v>
      </c>
      <c r="M429" s="835">
        <v>20359.22</v>
      </c>
      <c r="N429" s="832">
        <v>14</v>
      </c>
      <c r="O429" s="836">
        <v>3</v>
      </c>
      <c r="P429" s="835">
        <v>20359.22</v>
      </c>
      <c r="Q429" s="837">
        <v>1</v>
      </c>
      <c r="R429" s="832">
        <v>14</v>
      </c>
      <c r="S429" s="837">
        <v>1</v>
      </c>
      <c r="T429" s="836">
        <v>3</v>
      </c>
      <c r="U429" s="838">
        <v>1</v>
      </c>
    </row>
    <row r="430" spans="1:21" ht="14.4" customHeight="1" x14ac:dyDescent="0.3">
      <c r="A430" s="831">
        <v>7</v>
      </c>
      <c r="B430" s="832" t="s">
        <v>1991</v>
      </c>
      <c r="C430" s="832" t="s">
        <v>1997</v>
      </c>
      <c r="D430" s="833" t="s">
        <v>3260</v>
      </c>
      <c r="E430" s="834" t="s">
        <v>2014</v>
      </c>
      <c r="F430" s="832" t="s">
        <v>1992</v>
      </c>
      <c r="G430" s="832" t="s">
        <v>2552</v>
      </c>
      <c r="H430" s="832" t="s">
        <v>579</v>
      </c>
      <c r="I430" s="832" t="s">
        <v>2563</v>
      </c>
      <c r="J430" s="832" t="s">
        <v>2554</v>
      </c>
      <c r="K430" s="832" t="s">
        <v>2564</v>
      </c>
      <c r="L430" s="835">
        <v>484.75</v>
      </c>
      <c r="M430" s="835">
        <v>23268</v>
      </c>
      <c r="N430" s="832">
        <v>48</v>
      </c>
      <c r="O430" s="836">
        <v>12</v>
      </c>
      <c r="P430" s="835">
        <v>17451</v>
      </c>
      <c r="Q430" s="837">
        <v>0.75</v>
      </c>
      <c r="R430" s="832">
        <v>36</v>
      </c>
      <c r="S430" s="837">
        <v>0.75</v>
      </c>
      <c r="T430" s="836">
        <v>10</v>
      </c>
      <c r="U430" s="838">
        <v>0.83333333333333337</v>
      </c>
    </row>
    <row r="431" spans="1:21" ht="14.4" customHeight="1" x14ac:dyDescent="0.3">
      <c r="A431" s="831">
        <v>7</v>
      </c>
      <c r="B431" s="832" t="s">
        <v>1991</v>
      </c>
      <c r="C431" s="832" t="s">
        <v>1997</v>
      </c>
      <c r="D431" s="833" t="s">
        <v>3260</v>
      </c>
      <c r="E431" s="834" t="s">
        <v>2014</v>
      </c>
      <c r="F431" s="832" t="s">
        <v>1992</v>
      </c>
      <c r="G431" s="832" t="s">
        <v>2552</v>
      </c>
      <c r="H431" s="832" t="s">
        <v>579</v>
      </c>
      <c r="I431" s="832" t="s">
        <v>2565</v>
      </c>
      <c r="J431" s="832" t="s">
        <v>2554</v>
      </c>
      <c r="K431" s="832" t="s">
        <v>2566</v>
      </c>
      <c r="L431" s="835">
        <v>969.48</v>
      </c>
      <c r="M431" s="835">
        <v>11633.76</v>
      </c>
      <c r="N431" s="832">
        <v>12</v>
      </c>
      <c r="O431" s="836">
        <v>3</v>
      </c>
      <c r="P431" s="835">
        <v>11633.76</v>
      </c>
      <c r="Q431" s="837">
        <v>1</v>
      </c>
      <c r="R431" s="832">
        <v>12</v>
      </c>
      <c r="S431" s="837">
        <v>1</v>
      </c>
      <c r="T431" s="836">
        <v>3</v>
      </c>
      <c r="U431" s="838">
        <v>1</v>
      </c>
    </row>
    <row r="432" spans="1:21" ht="14.4" customHeight="1" x14ac:dyDescent="0.3">
      <c r="A432" s="831">
        <v>7</v>
      </c>
      <c r="B432" s="832" t="s">
        <v>1991</v>
      </c>
      <c r="C432" s="832" t="s">
        <v>1997</v>
      </c>
      <c r="D432" s="833" t="s">
        <v>3260</v>
      </c>
      <c r="E432" s="834" t="s">
        <v>2014</v>
      </c>
      <c r="F432" s="832" t="s">
        <v>1992</v>
      </c>
      <c r="G432" s="832" t="s">
        <v>2552</v>
      </c>
      <c r="H432" s="832" t="s">
        <v>579</v>
      </c>
      <c r="I432" s="832" t="s">
        <v>2834</v>
      </c>
      <c r="J432" s="832" t="s">
        <v>2571</v>
      </c>
      <c r="K432" s="832" t="s">
        <v>2835</v>
      </c>
      <c r="L432" s="835">
        <v>484.75</v>
      </c>
      <c r="M432" s="835">
        <v>5817</v>
      </c>
      <c r="N432" s="832">
        <v>12</v>
      </c>
      <c r="O432" s="836">
        <v>2</v>
      </c>
      <c r="P432" s="835">
        <v>5817</v>
      </c>
      <c r="Q432" s="837">
        <v>1</v>
      </c>
      <c r="R432" s="832">
        <v>12</v>
      </c>
      <c r="S432" s="837">
        <v>1</v>
      </c>
      <c r="T432" s="836">
        <v>2</v>
      </c>
      <c r="U432" s="838">
        <v>1</v>
      </c>
    </row>
    <row r="433" spans="1:21" ht="14.4" customHeight="1" x14ac:dyDescent="0.3">
      <c r="A433" s="831">
        <v>7</v>
      </c>
      <c r="B433" s="832" t="s">
        <v>1991</v>
      </c>
      <c r="C433" s="832" t="s">
        <v>1997</v>
      </c>
      <c r="D433" s="833" t="s">
        <v>3260</v>
      </c>
      <c r="E433" s="834" t="s">
        <v>2014</v>
      </c>
      <c r="F433" s="832" t="s">
        <v>1992</v>
      </c>
      <c r="G433" s="832" t="s">
        <v>2552</v>
      </c>
      <c r="H433" s="832" t="s">
        <v>670</v>
      </c>
      <c r="I433" s="832" t="s">
        <v>2573</v>
      </c>
      <c r="J433" s="832" t="s">
        <v>2574</v>
      </c>
      <c r="K433" s="832" t="s">
        <v>2569</v>
      </c>
      <c r="L433" s="835">
        <v>484.75</v>
      </c>
      <c r="M433" s="835">
        <v>5817</v>
      </c>
      <c r="N433" s="832">
        <v>12</v>
      </c>
      <c r="O433" s="836">
        <v>2</v>
      </c>
      <c r="P433" s="835">
        <v>5817</v>
      </c>
      <c r="Q433" s="837">
        <v>1</v>
      </c>
      <c r="R433" s="832">
        <v>12</v>
      </c>
      <c r="S433" s="837">
        <v>1</v>
      </c>
      <c r="T433" s="836">
        <v>2</v>
      </c>
      <c r="U433" s="838">
        <v>1</v>
      </c>
    </row>
    <row r="434" spans="1:21" ht="14.4" customHeight="1" x14ac:dyDescent="0.3">
      <c r="A434" s="831">
        <v>7</v>
      </c>
      <c r="B434" s="832" t="s">
        <v>1991</v>
      </c>
      <c r="C434" s="832" t="s">
        <v>1997</v>
      </c>
      <c r="D434" s="833" t="s">
        <v>3260</v>
      </c>
      <c r="E434" s="834" t="s">
        <v>2014</v>
      </c>
      <c r="F434" s="832" t="s">
        <v>1992</v>
      </c>
      <c r="G434" s="832" t="s">
        <v>2552</v>
      </c>
      <c r="H434" s="832" t="s">
        <v>670</v>
      </c>
      <c r="I434" s="832" t="s">
        <v>2581</v>
      </c>
      <c r="J434" s="832" t="s">
        <v>2574</v>
      </c>
      <c r="K434" s="832" t="s">
        <v>2582</v>
      </c>
      <c r="L434" s="835">
        <v>1454.23</v>
      </c>
      <c r="M434" s="835">
        <v>1454.23</v>
      </c>
      <c r="N434" s="832">
        <v>1</v>
      </c>
      <c r="O434" s="836">
        <v>1</v>
      </c>
      <c r="P434" s="835">
        <v>1454.23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7</v>
      </c>
      <c r="B435" s="832" t="s">
        <v>1991</v>
      </c>
      <c r="C435" s="832" t="s">
        <v>1997</v>
      </c>
      <c r="D435" s="833" t="s">
        <v>3260</v>
      </c>
      <c r="E435" s="834" t="s">
        <v>2014</v>
      </c>
      <c r="F435" s="832" t="s">
        <v>1992</v>
      </c>
      <c r="G435" s="832" t="s">
        <v>2156</v>
      </c>
      <c r="H435" s="832" t="s">
        <v>579</v>
      </c>
      <c r="I435" s="832" t="s">
        <v>2583</v>
      </c>
      <c r="J435" s="832" t="s">
        <v>2158</v>
      </c>
      <c r="K435" s="832" t="s">
        <v>2584</v>
      </c>
      <c r="L435" s="835">
        <v>565.94000000000005</v>
      </c>
      <c r="M435" s="835">
        <v>10752.86</v>
      </c>
      <c r="N435" s="832">
        <v>19</v>
      </c>
      <c r="O435" s="836">
        <v>4.5</v>
      </c>
      <c r="P435" s="835">
        <v>1697.8200000000002</v>
      </c>
      <c r="Q435" s="837">
        <v>0.15789473684210528</v>
      </c>
      <c r="R435" s="832">
        <v>3</v>
      </c>
      <c r="S435" s="837">
        <v>0.15789473684210525</v>
      </c>
      <c r="T435" s="836">
        <v>0.5</v>
      </c>
      <c r="U435" s="838">
        <v>0.1111111111111111</v>
      </c>
    </row>
    <row r="436" spans="1:21" ht="14.4" customHeight="1" x14ac:dyDescent="0.3">
      <c r="A436" s="831">
        <v>7</v>
      </c>
      <c r="B436" s="832" t="s">
        <v>1991</v>
      </c>
      <c r="C436" s="832" t="s">
        <v>1997</v>
      </c>
      <c r="D436" s="833" t="s">
        <v>3260</v>
      </c>
      <c r="E436" s="834" t="s">
        <v>2014</v>
      </c>
      <c r="F436" s="832" t="s">
        <v>1992</v>
      </c>
      <c r="G436" s="832" t="s">
        <v>2156</v>
      </c>
      <c r="H436" s="832" t="s">
        <v>579</v>
      </c>
      <c r="I436" s="832" t="s">
        <v>2836</v>
      </c>
      <c r="J436" s="832" t="s">
        <v>2158</v>
      </c>
      <c r="K436" s="832" t="s">
        <v>2837</v>
      </c>
      <c r="L436" s="835">
        <v>107.42</v>
      </c>
      <c r="M436" s="835">
        <v>322.26</v>
      </c>
      <c r="N436" s="832">
        <v>3</v>
      </c>
      <c r="O436" s="836">
        <v>0.5</v>
      </c>
      <c r="P436" s="835">
        <v>322.26</v>
      </c>
      <c r="Q436" s="837">
        <v>1</v>
      </c>
      <c r="R436" s="832">
        <v>3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7</v>
      </c>
      <c r="B437" s="832" t="s">
        <v>1991</v>
      </c>
      <c r="C437" s="832" t="s">
        <v>1997</v>
      </c>
      <c r="D437" s="833" t="s">
        <v>3260</v>
      </c>
      <c r="E437" s="834" t="s">
        <v>2014</v>
      </c>
      <c r="F437" s="832" t="s">
        <v>1992</v>
      </c>
      <c r="G437" s="832" t="s">
        <v>2156</v>
      </c>
      <c r="H437" s="832" t="s">
        <v>579</v>
      </c>
      <c r="I437" s="832" t="s">
        <v>2585</v>
      </c>
      <c r="J437" s="832" t="s">
        <v>2158</v>
      </c>
      <c r="K437" s="832" t="s">
        <v>2586</v>
      </c>
      <c r="L437" s="835">
        <v>537.12</v>
      </c>
      <c r="M437" s="835">
        <v>6445.4400000000005</v>
      </c>
      <c r="N437" s="832">
        <v>12</v>
      </c>
      <c r="O437" s="836">
        <v>3.5</v>
      </c>
      <c r="P437" s="835">
        <v>3222.7200000000003</v>
      </c>
      <c r="Q437" s="837">
        <v>0.5</v>
      </c>
      <c r="R437" s="832">
        <v>6</v>
      </c>
      <c r="S437" s="837">
        <v>0.5</v>
      </c>
      <c r="T437" s="836">
        <v>2.5</v>
      </c>
      <c r="U437" s="838">
        <v>0.7142857142857143</v>
      </c>
    </row>
    <row r="438" spans="1:21" ht="14.4" customHeight="1" x14ac:dyDescent="0.3">
      <c r="A438" s="831">
        <v>7</v>
      </c>
      <c r="B438" s="832" t="s">
        <v>1991</v>
      </c>
      <c r="C438" s="832" t="s">
        <v>1997</v>
      </c>
      <c r="D438" s="833" t="s">
        <v>3260</v>
      </c>
      <c r="E438" s="834" t="s">
        <v>2014</v>
      </c>
      <c r="F438" s="832" t="s">
        <v>1992</v>
      </c>
      <c r="G438" s="832" t="s">
        <v>2156</v>
      </c>
      <c r="H438" s="832" t="s">
        <v>579</v>
      </c>
      <c r="I438" s="832" t="s">
        <v>2587</v>
      </c>
      <c r="J438" s="832" t="s">
        <v>2158</v>
      </c>
      <c r="K438" s="832" t="s">
        <v>2588</v>
      </c>
      <c r="L438" s="835">
        <v>424.24</v>
      </c>
      <c r="M438" s="835">
        <v>848.48</v>
      </c>
      <c r="N438" s="832">
        <v>2</v>
      </c>
      <c r="O438" s="836">
        <v>1.5</v>
      </c>
      <c r="P438" s="835">
        <v>424.24</v>
      </c>
      <c r="Q438" s="837">
        <v>0.5</v>
      </c>
      <c r="R438" s="832">
        <v>1</v>
      </c>
      <c r="S438" s="837">
        <v>0.5</v>
      </c>
      <c r="T438" s="836">
        <v>0.5</v>
      </c>
      <c r="U438" s="838">
        <v>0.33333333333333331</v>
      </c>
    </row>
    <row r="439" spans="1:21" ht="14.4" customHeight="1" x14ac:dyDescent="0.3">
      <c r="A439" s="831">
        <v>7</v>
      </c>
      <c r="B439" s="832" t="s">
        <v>1991</v>
      </c>
      <c r="C439" s="832" t="s">
        <v>1997</v>
      </c>
      <c r="D439" s="833" t="s">
        <v>3260</v>
      </c>
      <c r="E439" s="834" t="s">
        <v>2014</v>
      </c>
      <c r="F439" s="832" t="s">
        <v>1992</v>
      </c>
      <c r="G439" s="832" t="s">
        <v>2156</v>
      </c>
      <c r="H439" s="832" t="s">
        <v>579</v>
      </c>
      <c r="I439" s="832" t="s">
        <v>2157</v>
      </c>
      <c r="J439" s="832" t="s">
        <v>2158</v>
      </c>
      <c r="K439" s="832" t="s">
        <v>2159</v>
      </c>
      <c r="L439" s="835">
        <v>848.49</v>
      </c>
      <c r="M439" s="835">
        <v>18666.78</v>
      </c>
      <c r="N439" s="832">
        <v>22</v>
      </c>
      <c r="O439" s="836">
        <v>5</v>
      </c>
      <c r="P439" s="835">
        <v>6787.92</v>
      </c>
      <c r="Q439" s="837">
        <v>0.36363636363636365</v>
      </c>
      <c r="R439" s="832">
        <v>8</v>
      </c>
      <c r="S439" s="837">
        <v>0.36363636363636365</v>
      </c>
      <c r="T439" s="836">
        <v>2.5</v>
      </c>
      <c r="U439" s="838">
        <v>0.5</v>
      </c>
    </row>
    <row r="440" spans="1:21" ht="14.4" customHeight="1" x14ac:dyDescent="0.3">
      <c r="A440" s="831">
        <v>7</v>
      </c>
      <c r="B440" s="832" t="s">
        <v>1991</v>
      </c>
      <c r="C440" s="832" t="s">
        <v>1997</v>
      </c>
      <c r="D440" s="833" t="s">
        <v>3260</v>
      </c>
      <c r="E440" s="834" t="s">
        <v>2014</v>
      </c>
      <c r="F440" s="832" t="s">
        <v>1992</v>
      </c>
      <c r="G440" s="832" t="s">
        <v>2156</v>
      </c>
      <c r="H440" s="832" t="s">
        <v>579</v>
      </c>
      <c r="I440" s="832" t="s">
        <v>2802</v>
      </c>
      <c r="J440" s="832" t="s">
        <v>2803</v>
      </c>
      <c r="K440" s="832" t="s">
        <v>2159</v>
      </c>
      <c r="L440" s="835">
        <v>848.49</v>
      </c>
      <c r="M440" s="835">
        <v>9333.39</v>
      </c>
      <c r="N440" s="832">
        <v>11</v>
      </c>
      <c r="O440" s="836">
        <v>4</v>
      </c>
      <c r="P440" s="835">
        <v>9333.39</v>
      </c>
      <c r="Q440" s="837">
        <v>1</v>
      </c>
      <c r="R440" s="832">
        <v>11</v>
      </c>
      <c r="S440" s="837">
        <v>1</v>
      </c>
      <c r="T440" s="836">
        <v>4</v>
      </c>
      <c r="U440" s="838">
        <v>1</v>
      </c>
    </row>
    <row r="441" spans="1:21" ht="14.4" customHeight="1" x14ac:dyDescent="0.3">
      <c r="A441" s="831">
        <v>7</v>
      </c>
      <c r="B441" s="832" t="s">
        <v>1991</v>
      </c>
      <c r="C441" s="832" t="s">
        <v>1997</v>
      </c>
      <c r="D441" s="833" t="s">
        <v>3260</v>
      </c>
      <c r="E441" s="834" t="s">
        <v>2014</v>
      </c>
      <c r="F441" s="832" t="s">
        <v>1992</v>
      </c>
      <c r="G441" s="832" t="s">
        <v>2156</v>
      </c>
      <c r="H441" s="832" t="s">
        <v>579</v>
      </c>
      <c r="I441" s="832" t="s">
        <v>2838</v>
      </c>
      <c r="J441" s="832" t="s">
        <v>2590</v>
      </c>
      <c r="K441" s="832" t="s">
        <v>2839</v>
      </c>
      <c r="L441" s="835">
        <v>679.11</v>
      </c>
      <c r="M441" s="835">
        <v>3395.55</v>
      </c>
      <c r="N441" s="832">
        <v>5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7</v>
      </c>
      <c r="B442" s="832" t="s">
        <v>1991</v>
      </c>
      <c r="C442" s="832" t="s">
        <v>1997</v>
      </c>
      <c r="D442" s="833" t="s">
        <v>3260</v>
      </c>
      <c r="E442" s="834" t="s">
        <v>2014</v>
      </c>
      <c r="F442" s="832" t="s">
        <v>1992</v>
      </c>
      <c r="G442" s="832" t="s">
        <v>2593</v>
      </c>
      <c r="H442" s="832" t="s">
        <v>579</v>
      </c>
      <c r="I442" s="832" t="s">
        <v>2594</v>
      </c>
      <c r="J442" s="832" t="s">
        <v>2595</v>
      </c>
      <c r="K442" s="832" t="s">
        <v>2596</v>
      </c>
      <c r="L442" s="835">
        <v>0</v>
      </c>
      <c r="M442" s="835">
        <v>0</v>
      </c>
      <c r="N442" s="832">
        <v>1</v>
      </c>
      <c r="O442" s="836">
        <v>0.5</v>
      </c>
      <c r="P442" s="835">
        <v>0</v>
      </c>
      <c r="Q442" s="837"/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7</v>
      </c>
      <c r="B443" s="832" t="s">
        <v>1991</v>
      </c>
      <c r="C443" s="832" t="s">
        <v>1997</v>
      </c>
      <c r="D443" s="833" t="s">
        <v>3260</v>
      </c>
      <c r="E443" s="834" t="s">
        <v>2014</v>
      </c>
      <c r="F443" s="832" t="s">
        <v>1992</v>
      </c>
      <c r="G443" s="832" t="s">
        <v>2597</v>
      </c>
      <c r="H443" s="832" t="s">
        <v>579</v>
      </c>
      <c r="I443" s="832" t="s">
        <v>2840</v>
      </c>
      <c r="J443" s="832" t="s">
        <v>2599</v>
      </c>
      <c r="K443" s="832" t="s">
        <v>2841</v>
      </c>
      <c r="L443" s="835">
        <v>509.74</v>
      </c>
      <c r="M443" s="835">
        <v>1529.22</v>
      </c>
      <c r="N443" s="832">
        <v>3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7</v>
      </c>
      <c r="B444" s="832" t="s">
        <v>1991</v>
      </c>
      <c r="C444" s="832" t="s">
        <v>1997</v>
      </c>
      <c r="D444" s="833" t="s">
        <v>3260</v>
      </c>
      <c r="E444" s="834" t="s">
        <v>2014</v>
      </c>
      <c r="F444" s="832" t="s">
        <v>1992</v>
      </c>
      <c r="G444" s="832" t="s">
        <v>2597</v>
      </c>
      <c r="H444" s="832" t="s">
        <v>579</v>
      </c>
      <c r="I444" s="832" t="s">
        <v>2598</v>
      </c>
      <c r="J444" s="832" t="s">
        <v>2599</v>
      </c>
      <c r="K444" s="832" t="s">
        <v>2600</v>
      </c>
      <c r="L444" s="835">
        <v>552.64</v>
      </c>
      <c r="M444" s="835">
        <v>2210.56</v>
      </c>
      <c r="N444" s="832">
        <v>4</v>
      </c>
      <c r="O444" s="836">
        <v>2</v>
      </c>
      <c r="P444" s="835">
        <v>552.64</v>
      </c>
      <c r="Q444" s="837">
        <v>0.25</v>
      </c>
      <c r="R444" s="832">
        <v>1</v>
      </c>
      <c r="S444" s="837">
        <v>0.25</v>
      </c>
      <c r="T444" s="836">
        <v>1</v>
      </c>
      <c r="U444" s="838">
        <v>0.5</v>
      </c>
    </row>
    <row r="445" spans="1:21" ht="14.4" customHeight="1" x14ac:dyDescent="0.3">
      <c r="A445" s="831">
        <v>7</v>
      </c>
      <c r="B445" s="832" t="s">
        <v>1991</v>
      </c>
      <c r="C445" s="832" t="s">
        <v>1997</v>
      </c>
      <c r="D445" s="833" t="s">
        <v>3260</v>
      </c>
      <c r="E445" s="834" t="s">
        <v>2014</v>
      </c>
      <c r="F445" s="832" t="s">
        <v>1992</v>
      </c>
      <c r="G445" s="832" t="s">
        <v>2597</v>
      </c>
      <c r="H445" s="832" t="s">
        <v>579</v>
      </c>
      <c r="I445" s="832" t="s">
        <v>2842</v>
      </c>
      <c r="J445" s="832" t="s">
        <v>2599</v>
      </c>
      <c r="K445" s="832" t="s">
        <v>2843</v>
      </c>
      <c r="L445" s="835">
        <v>276.33</v>
      </c>
      <c r="M445" s="835">
        <v>276.33</v>
      </c>
      <c r="N445" s="832">
        <v>1</v>
      </c>
      <c r="O445" s="836">
        <v>1</v>
      </c>
      <c r="P445" s="835">
        <v>276.33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7</v>
      </c>
      <c r="B446" s="832" t="s">
        <v>1991</v>
      </c>
      <c r="C446" s="832" t="s">
        <v>1997</v>
      </c>
      <c r="D446" s="833" t="s">
        <v>3260</v>
      </c>
      <c r="E446" s="834" t="s">
        <v>2014</v>
      </c>
      <c r="F446" s="832" t="s">
        <v>1992</v>
      </c>
      <c r="G446" s="832" t="s">
        <v>2597</v>
      </c>
      <c r="H446" s="832" t="s">
        <v>579</v>
      </c>
      <c r="I446" s="832" t="s">
        <v>2603</v>
      </c>
      <c r="J446" s="832" t="s">
        <v>2599</v>
      </c>
      <c r="K446" s="832" t="s">
        <v>2604</v>
      </c>
      <c r="L446" s="835">
        <v>2863.58</v>
      </c>
      <c r="M446" s="835">
        <v>17181.48</v>
      </c>
      <c r="N446" s="832">
        <v>6</v>
      </c>
      <c r="O446" s="836">
        <v>2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7</v>
      </c>
      <c r="B447" s="832" t="s">
        <v>1991</v>
      </c>
      <c r="C447" s="832" t="s">
        <v>1997</v>
      </c>
      <c r="D447" s="833" t="s">
        <v>3260</v>
      </c>
      <c r="E447" s="834" t="s">
        <v>2014</v>
      </c>
      <c r="F447" s="832" t="s">
        <v>1992</v>
      </c>
      <c r="G447" s="832" t="s">
        <v>2597</v>
      </c>
      <c r="H447" s="832" t="s">
        <v>579</v>
      </c>
      <c r="I447" s="832" t="s">
        <v>2844</v>
      </c>
      <c r="J447" s="832" t="s">
        <v>2599</v>
      </c>
      <c r="K447" s="832" t="s">
        <v>2845</v>
      </c>
      <c r="L447" s="835">
        <v>2038.93</v>
      </c>
      <c r="M447" s="835">
        <v>6116.79</v>
      </c>
      <c r="N447" s="832">
        <v>3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7</v>
      </c>
      <c r="B448" s="832" t="s">
        <v>1991</v>
      </c>
      <c r="C448" s="832" t="s">
        <v>1997</v>
      </c>
      <c r="D448" s="833" t="s">
        <v>3260</v>
      </c>
      <c r="E448" s="834" t="s">
        <v>2014</v>
      </c>
      <c r="F448" s="832" t="s">
        <v>1992</v>
      </c>
      <c r="G448" s="832" t="s">
        <v>2846</v>
      </c>
      <c r="H448" s="832" t="s">
        <v>670</v>
      </c>
      <c r="I448" s="832" t="s">
        <v>2847</v>
      </c>
      <c r="J448" s="832" t="s">
        <v>2848</v>
      </c>
      <c r="K448" s="832" t="s">
        <v>2849</v>
      </c>
      <c r="L448" s="835">
        <v>434.19</v>
      </c>
      <c r="M448" s="835">
        <v>434.19</v>
      </c>
      <c r="N448" s="832">
        <v>1</v>
      </c>
      <c r="O448" s="836">
        <v>1</v>
      </c>
      <c r="P448" s="835">
        <v>434.19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7</v>
      </c>
      <c r="B449" s="832" t="s">
        <v>1991</v>
      </c>
      <c r="C449" s="832" t="s">
        <v>1997</v>
      </c>
      <c r="D449" s="833" t="s">
        <v>3260</v>
      </c>
      <c r="E449" s="834" t="s">
        <v>2014</v>
      </c>
      <c r="F449" s="832" t="s">
        <v>1992</v>
      </c>
      <c r="G449" s="832" t="s">
        <v>2609</v>
      </c>
      <c r="H449" s="832" t="s">
        <v>670</v>
      </c>
      <c r="I449" s="832" t="s">
        <v>2610</v>
      </c>
      <c r="J449" s="832" t="s">
        <v>2611</v>
      </c>
      <c r="K449" s="832" t="s">
        <v>2612</v>
      </c>
      <c r="L449" s="835">
        <v>102.9</v>
      </c>
      <c r="M449" s="835">
        <v>411.6</v>
      </c>
      <c r="N449" s="832">
        <v>4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7</v>
      </c>
      <c r="B450" s="832" t="s">
        <v>1991</v>
      </c>
      <c r="C450" s="832" t="s">
        <v>1997</v>
      </c>
      <c r="D450" s="833" t="s">
        <v>3260</v>
      </c>
      <c r="E450" s="834" t="s">
        <v>2014</v>
      </c>
      <c r="F450" s="832" t="s">
        <v>1992</v>
      </c>
      <c r="G450" s="832" t="s">
        <v>2618</v>
      </c>
      <c r="H450" s="832" t="s">
        <v>579</v>
      </c>
      <c r="I450" s="832" t="s">
        <v>2619</v>
      </c>
      <c r="J450" s="832" t="s">
        <v>1172</v>
      </c>
      <c r="K450" s="832" t="s">
        <v>2620</v>
      </c>
      <c r="L450" s="835">
        <v>38.590000000000003</v>
      </c>
      <c r="M450" s="835">
        <v>308.72000000000003</v>
      </c>
      <c r="N450" s="832">
        <v>8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7</v>
      </c>
      <c r="B451" s="832" t="s">
        <v>1991</v>
      </c>
      <c r="C451" s="832" t="s">
        <v>1997</v>
      </c>
      <c r="D451" s="833" t="s">
        <v>3260</v>
      </c>
      <c r="E451" s="834" t="s">
        <v>2014</v>
      </c>
      <c r="F451" s="832" t="s">
        <v>1992</v>
      </c>
      <c r="G451" s="832" t="s">
        <v>2182</v>
      </c>
      <c r="H451" s="832" t="s">
        <v>670</v>
      </c>
      <c r="I451" s="832" t="s">
        <v>2850</v>
      </c>
      <c r="J451" s="832" t="s">
        <v>2851</v>
      </c>
      <c r="K451" s="832" t="s">
        <v>2852</v>
      </c>
      <c r="L451" s="835">
        <v>118.65</v>
      </c>
      <c r="M451" s="835">
        <v>118.65</v>
      </c>
      <c r="N451" s="832">
        <v>1</v>
      </c>
      <c r="O451" s="836">
        <v>1</v>
      </c>
      <c r="P451" s="835">
        <v>118.65</v>
      </c>
      <c r="Q451" s="837">
        <v>1</v>
      </c>
      <c r="R451" s="832">
        <v>1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7</v>
      </c>
      <c r="B452" s="832" t="s">
        <v>1991</v>
      </c>
      <c r="C452" s="832" t="s">
        <v>1997</v>
      </c>
      <c r="D452" s="833" t="s">
        <v>3260</v>
      </c>
      <c r="E452" s="834" t="s">
        <v>2014</v>
      </c>
      <c r="F452" s="832" t="s">
        <v>1992</v>
      </c>
      <c r="G452" s="832" t="s">
        <v>2182</v>
      </c>
      <c r="H452" s="832" t="s">
        <v>579</v>
      </c>
      <c r="I452" s="832" t="s">
        <v>2853</v>
      </c>
      <c r="J452" s="832" t="s">
        <v>2851</v>
      </c>
      <c r="K452" s="832" t="s">
        <v>2854</v>
      </c>
      <c r="L452" s="835">
        <v>118.65</v>
      </c>
      <c r="M452" s="835">
        <v>118.65</v>
      </c>
      <c r="N452" s="832">
        <v>1</v>
      </c>
      <c r="O452" s="836">
        <v>1</v>
      </c>
      <c r="P452" s="835">
        <v>118.65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7</v>
      </c>
      <c r="B453" s="832" t="s">
        <v>1991</v>
      </c>
      <c r="C453" s="832" t="s">
        <v>1997</v>
      </c>
      <c r="D453" s="833" t="s">
        <v>3260</v>
      </c>
      <c r="E453" s="834" t="s">
        <v>2014</v>
      </c>
      <c r="F453" s="832" t="s">
        <v>1992</v>
      </c>
      <c r="G453" s="832" t="s">
        <v>2186</v>
      </c>
      <c r="H453" s="832" t="s">
        <v>579</v>
      </c>
      <c r="I453" s="832" t="s">
        <v>2187</v>
      </c>
      <c r="J453" s="832" t="s">
        <v>2188</v>
      </c>
      <c r="K453" s="832" t="s">
        <v>1669</v>
      </c>
      <c r="L453" s="835">
        <v>38.56</v>
      </c>
      <c r="M453" s="835">
        <v>38.56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7</v>
      </c>
      <c r="B454" s="832" t="s">
        <v>1991</v>
      </c>
      <c r="C454" s="832" t="s">
        <v>1997</v>
      </c>
      <c r="D454" s="833" t="s">
        <v>3260</v>
      </c>
      <c r="E454" s="834" t="s">
        <v>2014</v>
      </c>
      <c r="F454" s="832" t="s">
        <v>1992</v>
      </c>
      <c r="G454" s="832" t="s">
        <v>2637</v>
      </c>
      <c r="H454" s="832" t="s">
        <v>670</v>
      </c>
      <c r="I454" s="832" t="s">
        <v>2638</v>
      </c>
      <c r="J454" s="832" t="s">
        <v>2639</v>
      </c>
      <c r="K454" s="832" t="s">
        <v>1915</v>
      </c>
      <c r="L454" s="835">
        <v>161.06</v>
      </c>
      <c r="M454" s="835">
        <v>322.12</v>
      </c>
      <c r="N454" s="832">
        <v>2</v>
      </c>
      <c r="O454" s="836">
        <v>0.5</v>
      </c>
      <c r="P454" s="835">
        <v>322.12</v>
      </c>
      <c r="Q454" s="837">
        <v>1</v>
      </c>
      <c r="R454" s="832">
        <v>2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7</v>
      </c>
      <c r="B455" s="832" t="s">
        <v>1991</v>
      </c>
      <c r="C455" s="832" t="s">
        <v>1997</v>
      </c>
      <c r="D455" s="833" t="s">
        <v>3260</v>
      </c>
      <c r="E455" s="834" t="s">
        <v>2014</v>
      </c>
      <c r="F455" s="832" t="s">
        <v>1992</v>
      </c>
      <c r="G455" s="832" t="s">
        <v>2640</v>
      </c>
      <c r="H455" s="832" t="s">
        <v>579</v>
      </c>
      <c r="I455" s="832" t="s">
        <v>2855</v>
      </c>
      <c r="J455" s="832" t="s">
        <v>2642</v>
      </c>
      <c r="K455" s="832" t="s">
        <v>2856</v>
      </c>
      <c r="L455" s="835">
        <v>127</v>
      </c>
      <c r="M455" s="835">
        <v>1143</v>
      </c>
      <c r="N455" s="832">
        <v>9</v>
      </c>
      <c r="O455" s="836">
        <v>1</v>
      </c>
      <c r="P455" s="835">
        <v>1143</v>
      </c>
      <c r="Q455" s="837">
        <v>1</v>
      </c>
      <c r="R455" s="832">
        <v>9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7</v>
      </c>
      <c r="B456" s="832" t="s">
        <v>1991</v>
      </c>
      <c r="C456" s="832" t="s">
        <v>1997</v>
      </c>
      <c r="D456" s="833" t="s">
        <v>3260</v>
      </c>
      <c r="E456" s="834" t="s">
        <v>2014</v>
      </c>
      <c r="F456" s="832" t="s">
        <v>1992</v>
      </c>
      <c r="G456" s="832" t="s">
        <v>2640</v>
      </c>
      <c r="H456" s="832" t="s">
        <v>579</v>
      </c>
      <c r="I456" s="832" t="s">
        <v>2857</v>
      </c>
      <c r="J456" s="832" t="s">
        <v>2642</v>
      </c>
      <c r="K456" s="832" t="s">
        <v>2858</v>
      </c>
      <c r="L456" s="835">
        <v>233.95</v>
      </c>
      <c r="M456" s="835">
        <v>2105.5499999999997</v>
      </c>
      <c r="N456" s="832">
        <v>9</v>
      </c>
      <c r="O456" s="836">
        <v>1</v>
      </c>
      <c r="P456" s="835">
        <v>2105.5499999999997</v>
      </c>
      <c r="Q456" s="837">
        <v>1</v>
      </c>
      <c r="R456" s="832">
        <v>9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7</v>
      </c>
      <c r="B457" s="832" t="s">
        <v>1991</v>
      </c>
      <c r="C457" s="832" t="s">
        <v>1997</v>
      </c>
      <c r="D457" s="833" t="s">
        <v>3260</v>
      </c>
      <c r="E457" s="834" t="s">
        <v>2014</v>
      </c>
      <c r="F457" s="832" t="s">
        <v>1992</v>
      </c>
      <c r="G457" s="832" t="s">
        <v>2647</v>
      </c>
      <c r="H457" s="832" t="s">
        <v>579</v>
      </c>
      <c r="I457" s="832" t="s">
        <v>2648</v>
      </c>
      <c r="J457" s="832" t="s">
        <v>2649</v>
      </c>
      <c r="K457" s="832" t="s">
        <v>2650</v>
      </c>
      <c r="L457" s="835">
        <v>155.24</v>
      </c>
      <c r="M457" s="835">
        <v>931.44</v>
      </c>
      <c r="N457" s="832">
        <v>6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7</v>
      </c>
      <c r="B458" s="832" t="s">
        <v>1991</v>
      </c>
      <c r="C458" s="832" t="s">
        <v>1997</v>
      </c>
      <c r="D458" s="833" t="s">
        <v>3260</v>
      </c>
      <c r="E458" s="834" t="s">
        <v>2014</v>
      </c>
      <c r="F458" s="832" t="s">
        <v>1992</v>
      </c>
      <c r="G458" s="832" t="s">
        <v>2647</v>
      </c>
      <c r="H458" s="832" t="s">
        <v>579</v>
      </c>
      <c r="I458" s="832" t="s">
        <v>2859</v>
      </c>
      <c r="J458" s="832" t="s">
        <v>2649</v>
      </c>
      <c r="K458" s="832" t="s">
        <v>2737</v>
      </c>
      <c r="L458" s="835">
        <v>77.62</v>
      </c>
      <c r="M458" s="835">
        <v>77.62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7</v>
      </c>
      <c r="B459" s="832" t="s">
        <v>1991</v>
      </c>
      <c r="C459" s="832" t="s">
        <v>1997</v>
      </c>
      <c r="D459" s="833" t="s">
        <v>3260</v>
      </c>
      <c r="E459" s="834" t="s">
        <v>2014</v>
      </c>
      <c r="F459" s="832" t="s">
        <v>1992</v>
      </c>
      <c r="G459" s="832" t="s">
        <v>2651</v>
      </c>
      <c r="H459" s="832" t="s">
        <v>579</v>
      </c>
      <c r="I459" s="832" t="s">
        <v>2652</v>
      </c>
      <c r="J459" s="832" t="s">
        <v>2653</v>
      </c>
      <c r="K459" s="832" t="s">
        <v>2654</v>
      </c>
      <c r="L459" s="835">
        <v>113.93</v>
      </c>
      <c r="M459" s="835">
        <v>227.86</v>
      </c>
      <c r="N459" s="832">
        <v>2</v>
      </c>
      <c r="O459" s="836">
        <v>1</v>
      </c>
      <c r="P459" s="835">
        <v>227.86</v>
      </c>
      <c r="Q459" s="837">
        <v>1</v>
      </c>
      <c r="R459" s="832">
        <v>2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7</v>
      </c>
      <c r="B460" s="832" t="s">
        <v>1991</v>
      </c>
      <c r="C460" s="832" t="s">
        <v>1997</v>
      </c>
      <c r="D460" s="833" t="s">
        <v>3260</v>
      </c>
      <c r="E460" s="834" t="s">
        <v>2014</v>
      </c>
      <c r="F460" s="832" t="s">
        <v>1992</v>
      </c>
      <c r="G460" s="832" t="s">
        <v>2651</v>
      </c>
      <c r="H460" s="832" t="s">
        <v>579</v>
      </c>
      <c r="I460" s="832" t="s">
        <v>2860</v>
      </c>
      <c r="J460" s="832" t="s">
        <v>2653</v>
      </c>
      <c r="K460" s="832" t="s">
        <v>2861</v>
      </c>
      <c r="L460" s="835">
        <v>75.95</v>
      </c>
      <c r="M460" s="835">
        <v>151.9</v>
      </c>
      <c r="N460" s="832">
        <v>2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7</v>
      </c>
      <c r="B461" s="832" t="s">
        <v>1991</v>
      </c>
      <c r="C461" s="832" t="s">
        <v>1997</v>
      </c>
      <c r="D461" s="833" t="s">
        <v>3260</v>
      </c>
      <c r="E461" s="834" t="s">
        <v>2014</v>
      </c>
      <c r="F461" s="832" t="s">
        <v>1992</v>
      </c>
      <c r="G461" s="832" t="s">
        <v>2651</v>
      </c>
      <c r="H461" s="832" t="s">
        <v>579</v>
      </c>
      <c r="I461" s="832" t="s">
        <v>2862</v>
      </c>
      <c r="J461" s="832" t="s">
        <v>2653</v>
      </c>
      <c r="K461" s="832" t="s">
        <v>2863</v>
      </c>
      <c r="L461" s="835">
        <v>37.979999999999997</v>
      </c>
      <c r="M461" s="835">
        <v>75.959999999999994</v>
      </c>
      <c r="N461" s="832">
        <v>2</v>
      </c>
      <c r="O461" s="836">
        <v>1</v>
      </c>
      <c r="P461" s="835">
        <v>75.959999999999994</v>
      </c>
      <c r="Q461" s="837">
        <v>1</v>
      </c>
      <c r="R461" s="832">
        <v>2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7</v>
      </c>
      <c r="B462" s="832" t="s">
        <v>1991</v>
      </c>
      <c r="C462" s="832" t="s">
        <v>1997</v>
      </c>
      <c r="D462" s="833" t="s">
        <v>3260</v>
      </c>
      <c r="E462" s="834" t="s">
        <v>2014</v>
      </c>
      <c r="F462" s="832" t="s">
        <v>1992</v>
      </c>
      <c r="G462" s="832" t="s">
        <v>2658</v>
      </c>
      <c r="H462" s="832" t="s">
        <v>579</v>
      </c>
      <c r="I462" s="832" t="s">
        <v>2659</v>
      </c>
      <c r="J462" s="832" t="s">
        <v>2660</v>
      </c>
      <c r="K462" s="832" t="s">
        <v>2661</v>
      </c>
      <c r="L462" s="835">
        <v>2038.93</v>
      </c>
      <c r="M462" s="835">
        <v>10194.65</v>
      </c>
      <c r="N462" s="832">
        <v>5</v>
      </c>
      <c r="O462" s="836">
        <v>1</v>
      </c>
      <c r="P462" s="835">
        <v>10194.65</v>
      </c>
      <c r="Q462" s="837">
        <v>1</v>
      </c>
      <c r="R462" s="832">
        <v>5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7</v>
      </c>
      <c r="B463" s="832" t="s">
        <v>1991</v>
      </c>
      <c r="C463" s="832" t="s">
        <v>1997</v>
      </c>
      <c r="D463" s="833" t="s">
        <v>3260</v>
      </c>
      <c r="E463" s="834" t="s">
        <v>2014</v>
      </c>
      <c r="F463" s="832" t="s">
        <v>1992</v>
      </c>
      <c r="G463" s="832" t="s">
        <v>2658</v>
      </c>
      <c r="H463" s="832" t="s">
        <v>579</v>
      </c>
      <c r="I463" s="832" t="s">
        <v>2662</v>
      </c>
      <c r="J463" s="832" t="s">
        <v>2660</v>
      </c>
      <c r="K463" s="832" t="s">
        <v>2663</v>
      </c>
      <c r="L463" s="835">
        <v>552.64</v>
      </c>
      <c r="M463" s="835">
        <v>2210.56</v>
      </c>
      <c r="N463" s="832">
        <v>4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7</v>
      </c>
      <c r="B464" s="832" t="s">
        <v>1991</v>
      </c>
      <c r="C464" s="832" t="s">
        <v>1997</v>
      </c>
      <c r="D464" s="833" t="s">
        <v>3260</v>
      </c>
      <c r="E464" s="834" t="s">
        <v>2014</v>
      </c>
      <c r="F464" s="832" t="s">
        <v>1992</v>
      </c>
      <c r="G464" s="832" t="s">
        <v>2658</v>
      </c>
      <c r="H464" s="832" t="s">
        <v>579</v>
      </c>
      <c r="I464" s="832" t="s">
        <v>2664</v>
      </c>
      <c r="J464" s="832" t="s">
        <v>2660</v>
      </c>
      <c r="K464" s="832" t="s">
        <v>2665</v>
      </c>
      <c r="L464" s="835">
        <v>355.79</v>
      </c>
      <c r="M464" s="835">
        <v>355.79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7</v>
      </c>
      <c r="B465" s="832" t="s">
        <v>1991</v>
      </c>
      <c r="C465" s="832" t="s">
        <v>1997</v>
      </c>
      <c r="D465" s="833" t="s">
        <v>3260</v>
      </c>
      <c r="E465" s="834" t="s">
        <v>2014</v>
      </c>
      <c r="F465" s="832" t="s">
        <v>1992</v>
      </c>
      <c r="G465" s="832" t="s">
        <v>2658</v>
      </c>
      <c r="H465" s="832" t="s">
        <v>579</v>
      </c>
      <c r="I465" s="832" t="s">
        <v>2864</v>
      </c>
      <c r="J465" s="832" t="s">
        <v>2669</v>
      </c>
      <c r="K465" s="832" t="s">
        <v>2667</v>
      </c>
      <c r="L465" s="835">
        <v>1019.46</v>
      </c>
      <c r="M465" s="835">
        <v>6116.76</v>
      </c>
      <c r="N465" s="832">
        <v>6</v>
      </c>
      <c r="O465" s="836">
        <v>2</v>
      </c>
      <c r="P465" s="835">
        <v>6116.76</v>
      </c>
      <c r="Q465" s="837">
        <v>1</v>
      </c>
      <c r="R465" s="832">
        <v>6</v>
      </c>
      <c r="S465" s="837">
        <v>1</v>
      </c>
      <c r="T465" s="836">
        <v>2</v>
      </c>
      <c r="U465" s="838">
        <v>1</v>
      </c>
    </row>
    <row r="466" spans="1:21" ht="14.4" customHeight="1" x14ac:dyDescent="0.3">
      <c r="A466" s="831">
        <v>7</v>
      </c>
      <c r="B466" s="832" t="s">
        <v>1991</v>
      </c>
      <c r="C466" s="832" t="s">
        <v>1997</v>
      </c>
      <c r="D466" s="833" t="s">
        <v>3260</v>
      </c>
      <c r="E466" s="834" t="s">
        <v>2014</v>
      </c>
      <c r="F466" s="832" t="s">
        <v>1992</v>
      </c>
      <c r="G466" s="832" t="s">
        <v>2658</v>
      </c>
      <c r="H466" s="832" t="s">
        <v>670</v>
      </c>
      <c r="I466" s="832" t="s">
        <v>2670</v>
      </c>
      <c r="J466" s="832" t="s">
        <v>2671</v>
      </c>
      <c r="K466" s="832" t="s">
        <v>2661</v>
      </c>
      <c r="L466" s="835">
        <v>2038.93</v>
      </c>
      <c r="M466" s="835">
        <v>8155.72</v>
      </c>
      <c r="N466" s="832">
        <v>4</v>
      </c>
      <c r="O466" s="836">
        <v>2</v>
      </c>
      <c r="P466" s="835">
        <v>8155.72</v>
      </c>
      <c r="Q466" s="837">
        <v>1</v>
      </c>
      <c r="R466" s="832">
        <v>4</v>
      </c>
      <c r="S466" s="837">
        <v>1</v>
      </c>
      <c r="T466" s="836">
        <v>2</v>
      </c>
      <c r="U466" s="838">
        <v>1</v>
      </c>
    </row>
    <row r="467" spans="1:21" ht="14.4" customHeight="1" x14ac:dyDescent="0.3">
      <c r="A467" s="831">
        <v>7</v>
      </c>
      <c r="B467" s="832" t="s">
        <v>1991</v>
      </c>
      <c r="C467" s="832" t="s">
        <v>1997</v>
      </c>
      <c r="D467" s="833" t="s">
        <v>3260</v>
      </c>
      <c r="E467" s="834" t="s">
        <v>2014</v>
      </c>
      <c r="F467" s="832" t="s">
        <v>1992</v>
      </c>
      <c r="G467" s="832" t="s">
        <v>2658</v>
      </c>
      <c r="H467" s="832" t="s">
        <v>670</v>
      </c>
      <c r="I467" s="832" t="s">
        <v>2672</v>
      </c>
      <c r="J467" s="832" t="s">
        <v>2671</v>
      </c>
      <c r="K467" s="832" t="s">
        <v>2665</v>
      </c>
      <c r="L467" s="835">
        <v>355.79</v>
      </c>
      <c r="M467" s="835">
        <v>4269.4800000000005</v>
      </c>
      <c r="N467" s="832">
        <v>12</v>
      </c>
      <c r="O467" s="836">
        <v>4</v>
      </c>
      <c r="P467" s="835">
        <v>4269.4800000000005</v>
      </c>
      <c r="Q467" s="837">
        <v>1</v>
      </c>
      <c r="R467" s="832">
        <v>12</v>
      </c>
      <c r="S467" s="837">
        <v>1</v>
      </c>
      <c r="T467" s="836">
        <v>4</v>
      </c>
      <c r="U467" s="838">
        <v>1</v>
      </c>
    </row>
    <row r="468" spans="1:21" ht="14.4" customHeight="1" x14ac:dyDescent="0.3">
      <c r="A468" s="831">
        <v>7</v>
      </c>
      <c r="B468" s="832" t="s">
        <v>1991</v>
      </c>
      <c r="C468" s="832" t="s">
        <v>1997</v>
      </c>
      <c r="D468" s="833" t="s">
        <v>3260</v>
      </c>
      <c r="E468" s="834" t="s">
        <v>2014</v>
      </c>
      <c r="F468" s="832" t="s">
        <v>1992</v>
      </c>
      <c r="G468" s="832" t="s">
        <v>2658</v>
      </c>
      <c r="H468" s="832" t="s">
        <v>670</v>
      </c>
      <c r="I468" s="832" t="s">
        <v>2673</v>
      </c>
      <c r="J468" s="832" t="s">
        <v>2671</v>
      </c>
      <c r="K468" s="832" t="s">
        <v>2663</v>
      </c>
      <c r="L468" s="835">
        <v>552.64</v>
      </c>
      <c r="M468" s="835">
        <v>12158.08</v>
      </c>
      <c r="N468" s="832">
        <v>22</v>
      </c>
      <c r="O468" s="836">
        <v>8</v>
      </c>
      <c r="P468" s="835">
        <v>9947.52</v>
      </c>
      <c r="Q468" s="837">
        <v>0.81818181818181823</v>
      </c>
      <c r="R468" s="832">
        <v>18</v>
      </c>
      <c r="S468" s="837">
        <v>0.81818181818181823</v>
      </c>
      <c r="T468" s="836">
        <v>6</v>
      </c>
      <c r="U468" s="838">
        <v>0.75</v>
      </c>
    </row>
    <row r="469" spans="1:21" ht="14.4" customHeight="1" x14ac:dyDescent="0.3">
      <c r="A469" s="831">
        <v>7</v>
      </c>
      <c r="B469" s="832" t="s">
        <v>1991</v>
      </c>
      <c r="C469" s="832" t="s">
        <v>1997</v>
      </c>
      <c r="D469" s="833" t="s">
        <v>3260</v>
      </c>
      <c r="E469" s="834" t="s">
        <v>2014</v>
      </c>
      <c r="F469" s="832" t="s">
        <v>1992</v>
      </c>
      <c r="G469" s="832" t="s">
        <v>2658</v>
      </c>
      <c r="H469" s="832" t="s">
        <v>670</v>
      </c>
      <c r="I469" s="832" t="s">
        <v>2674</v>
      </c>
      <c r="J469" s="832" t="s">
        <v>2671</v>
      </c>
      <c r="K469" s="832" t="s">
        <v>2667</v>
      </c>
      <c r="L469" s="835">
        <v>1019.46</v>
      </c>
      <c r="M469" s="835">
        <v>5097.3</v>
      </c>
      <c r="N469" s="832">
        <v>5</v>
      </c>
      <c r="O469" s="836">
        <v>2</v>
      </c>
      <c r="P469" s="835">
        <v>5097.3</v>
      </c>
      <c r="Q469" s="837">
        <v>1</v>
      </c>
      <c r="R469" s="832">
        <v>5</v>
      </c>
      <c r="S469" s="837">
        <v>1</v>
      </c>
      <c r="T469" s="836">
        <v>2</v>
      </c>
      <c r="U469" s="838">
        <v>1</v>
      </c>
    </row>
    <row r="470" spans="1:21" ht="14.4" customHeight="1" x14ac:dyDescent="0.3">
      <c r="A470" s="831">
        <v>7</v>
      </c>
      <c r="B470" s="832" t="s">
        <v>1991</v>
      </c>
      <c r="C470" s="832" t="s">
        <v>1997</v>
      </c>
      <c r="D470" s="833" t="s">
        <v>3260</v>
      </c>
      <c r="E470" s="834" t="s">
        <v>2014</v>
      </c>
      <c r="F470" s="832" t="s">
        <v>1992</v>
      </c>
      <c r="G470" s="832" t="s">
        <v>2658</v>
      </c>
      <c r="H470" s="832" t="s">
        <v>579</v>
      </c>
      <c r="I470" s="832" t="s">
        <v>2675</v>
      </c>
      <c r="J470" s="832" t="s">
        <v>2669</v>
      </c>
      <c r="K470" s="832" t="s">
        <v>2665</v>
      </c>
      <c r="L470" s="835">
        <v>355.79</v>
      </c>
      <c r="M470" s="835">
        <v>1067.3700000000001</v>
      </c>
      <c r="N470" s="832">
        <v>3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7</v>
      </c>
      <c r="B471" s="832" t="s">
        <v>1991</v>
      </c>
      <c r="C471" s="832" t="s">
        <v>1997</v>
      </c>
      <c r="D471" s="833" t="s">
        <v>3260</v>
      </c>
      <c r="E471" s="834" t="s">
        <v>2014</v>
      </c>
      <c r="F471" s="832" t="s">
        <v>1992</v>
      </c>
      <c r="G471" s="832" t="s">
        <v>2865</v>
      </c>
      <c r="H471" s="832" t="s">
        <v>670</v>
      </c>
      <c r="I471" s="832" t="s">
        <v>2866</v>
      </c>
      <c r="J471" s="832" t="s">
        <v>2867</v>
      </c>
      <c r="K471" s="832" t="s">
        <v>1907</v>
      </c>
      <c r="L471" s="835">
        <v>132</v>
      </c>
      <c r="M471" s="835">
        <v>264</v>
      </c>
      <c r="N471" s="832">
        <v>2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7</v>
      </c>
      <c r="B472" s="832" t="s">
        <v>1991</v>
      </c>
      <c r="C472" s="832" t="s">
        <v>1997</v>
      </c>
      <c r="D472" s="833" t="s">
        <v>3260</v>
      </c>
      <c r="E472" s="834" t="s">
        <v>2014</v>
      </c>
      <c r="F472" s="832" t="s">
        <v>1992</v>
      </c>
      <c r="G472" s="832" t="s">
        <v>2204</v>
      </c>
      <c r="H472" s="832" t="s">
        <v>579</v>
      </c>
      <c r="I472" s="832" t="s">
        <v>2205</v>
      </c>
      <c r="J472" s="832" t="s">
        <v>718</v>
      </c>
      <c r="K472" s="832" t="s">
        <v>2206</v>
      </c>
      <c r="L472" s="835">
        <v>108.44</v>
      </c>
      <c r="M472" s="835">
        <v>216.88</v>
      </c>
      <c r="N472" s="832">
        <v>2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7</v>
      </c>
      <c r="B473" s="832" t="s">
        <v>1991</v>
      </c>
      <c r="C473" s="832" t="s">
        <v>1997</v>
      </c>
      <c r="D473" s="833" t="s">
        <v>3260</v>
      </c>
      <c r="E473" s="834" t="s">
        <v>2014</v>
      </c>
      <c r="F473" s="832" t="s">
        <v>1992</v>
      </c>
      <c r="G473" s="832" t="s">
        <v>2204</v>
      </c>
      <c r="H473" s="832" t="s">
        <v>579</v>
      </c>
      <c r="I473" s="832" t="s">
        <v>2464</v>
      </c>
      <c r="J473" s="832" t="s">
        <v>718</v>
      </c>
      <c r="K473" s="832" t="s">
        <v>2465</v>
      </c>
      <c r="L473" s="835">
        <v>52.61</v>
      </c>
      <c r="M473" s="835">
        <v>210.44</v>
      </c>
      <c r="N473" s="832">
        <v>4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7</v>
      </c>
      <c r="B474" s="832" t="s">
        <v>1991</v>
      </c>
      <c r="C474" s="832" t="s">
        <v>1997</v>
      </c>
      <c r="D474" s="833" t="s">
        <v>3260</v>
      </c>
      <c r="E474" s="834" t="s">
        <v>2014</v>
      </c>
      <c r="F474" s="832" t="s">
        <v>1992</v>
      </c>
      <c r="G474" s="832" t="s">
        <v>2204</v>
      </c>
      <c r="H474" s="832" t="s">
        <v>579</v>
      </c>
      <c r="I474" s="832" t="s">
        <v>2676</v>
      </c>
      <c r="J474" s="832" t="s">
        <v>2677</v>
      </c>
      <c r="K474" s="832" t="s">
        <v>2678</v>
      </c>
      <c r="L474" s="835">
        <v>42.09</v>
      </c>
      <c r="M474" s="835">
        <v>210.45000000000002</v>
      </c>
      <c r="N474" s="832">
        <v>5</v>
      </c>
      <c r="O474" s="836">
        <v>1</v>
      </c>
      <c r="P474" s="835">
        <v>210.45000000000002</v>
      </c>
      <c r="Q474" s="837">
        <v>1</v>
      </c>
      <c r="R474" s="832">
        <v>5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7</v>
      </c>
      <c r="B475" s="832" t="s">
        <v>1991</v>
      </c>
      <c r="C475" s="832" t="s">
        <v>1997</v>
      </c>
      <c r="D475" s="833" t="s">
        <v>3260</v>
      </c>
      <c r="E475" s="834" t="s">
        <v>2014</v>
      </c>
      <c r="F475" s="832" t="s">
        <v>1992</v>
      </c>
      <c r="G475" s="832" t="s">
        <v>2679</v>
      </c>
      <c r="H475" s="832" t="s">
        <v>579</v>
      </c>
      <c r="I475" s="832" t="s">
        <v>2683</v>
      </c>
      <c r="J475" s="832" t="s">
        <v>2681</v>
      </c>
      <c r="K475" s="832" t="s">
        <v>2684</v>
      </c>
      <c r="L475" s="835">
        <v>1195.75</v>
      </c>
      <c r="M475" s="835">
        <v>2391.5</v>
      </c>
      <c r="N475" s="832">
        <v>2</v>
      </c>
      <c r="O475" s="836">
        <v>0.5</v>
      </c>
      <c r="P475" s="835">
        <v>2391.5</v>
      </c>
      <c r="Q475" s="837">
        <v>1</v>
      </c>
      <c r="R475" s="832">
        <v>2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7</v>
      </c>
      <c r="B476" s="832" t="s">
        <v>1991</v>
      </c>
      <c r="C476" s="832" t="s">
        <v>1997</v>
      </c>
      <c r="D476" s="833" t="s">
        <v>3260</v>
      </c>
      <c r="E476" s="834" t="s">
        <v>2014</v>
      </c>
      <c r="F476" s="832" t="s">
        <v>1992</v>
      </c>
      <c r="G476" s="832" t="s">
        <v>2679</v>
      </c>
      <c r="H476" s="832" t="s">
        <v>579</v>
      </c>
      <c r="I476" s="832" t="s">
        <v>2868</v>
      </c>
      <c r="J476" s="832" t="s">
        <v>2681</v>
      </c>
      <c r="K476" s="832" t="s">
        <v>2869</v>
      </c>
      <c r="L476" s="835">
        <v>1195.75</v>
      </c>
      <c r="M476" s="835">
        <v>2391.5</v>
      </c>
      <c r="N476" s="832">
        <v>2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7</v>
      </c>
      <c r="B477" s="832" t="s">
        <v>1991</v>
      </c>
      <c r="C477" s="832" t="s">
        <v>1997</v>
      </c>
      <c r="D477" s="833" t="s">
        <v>3260</v>
      </c>
      <c r="E477" s="834" t="s">
        <v>2014</v>
      </c>
      <c r="F477" s="832" t="s">
        <v>1992</v>
      </c>
      <c r="G477" s="832" t="s">
        <v>2679</v>
      </c>
      <c r="H477" s="832" t="s">
        <v>579</v>
      </c>
      <c r="I477" s="832" t="s">
        <v>2870</v>
      </c>
      <c r="J477" s="832" t="s">
        <v>2871</v>
      </c>
      <c r="K477" s="832" t="s">
        <v>2682</v>
      </c>
      <c r="L477" s="835">
        <v>597.88</v>
      </c>
      <c r="M477" s="835">
        <v>597.88</v>
      </c>
      <c r="N477" s="832">
        <v>1</v>
      </c>
      <c r="O477" s="836">
        <v>0.5</v>
      </c>
      <c r="P477" s="835">
        <v>597.88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7</v>
      </c>
      <c r="B478" s="832" t="s">
        <v>1991</v>
      </c>
      <c r="C478" s="832" t="s">
        <v>1997</v>
      </c>
      <c r="D478" s="833" t="s">
        <v>3260</v>
      </c>
      <c r="E478" s="834" t="s">
        <v>2014</v>
      </c>
      <c r="F478" s="832" t="s">
        <v>1992</v>
      </c>
      <c r="G478" s="832" t="s">
        <v>2679</v>
      </c>
      <c r="H478" s="832" t="s">
        <v>670</v>
      </c>
      <c r="I478" s="832" t="s">
        <v>2685</v>
      </c>
      <c r="J478" s="832" t="s">
        <v>2686</v>
      </c>
      <c r="K478" s="832" t="s">
        <v>2682</v>
      </c>
      <c r="L478" s="835">
        <v>597.88</v>
      </c>
      <c r="M478" s="835">
        <v>4783.0399999999991</v>
      </c>
      <c r="N478" s="832">
        <v>8</v>
      </c>
      <c r="O478" s="836">
        <v>3.5</v>
      </c>
      <c r="P478" s="835">
        <v>4783.0399999999991</v>
      </c>
      <c r="Q478" s="837">
        <v>1</v>
      </c>
      <c r="R478" s="832">
        <v>8</v>
      </c>
      <c r="S478" s="837">
        <v>1</v>
      </c>
      <c r="T478" s="836">
        <v>3.5</v>
      </c>
      <c r="U478" s="838">
        <v>1</v>
      </c>
    </row>
    <row r="479" spans="1:21" ht="14.4" customHeight="1" x14ac:dyDescent="0.3">
      <c r="A479" s="831">
        <v>7</v>
      </c>
      <c r="B479" s="832" t="s">
        <v>1991</v>
      </c>
      <c r="C479" s="832" t="s">
        <v>1997</v>
      </c>
      <c r="D479" s="833" t="s">
        <v>3260</v>
      </c>
      <c r="E479" s="834" t="s">
        <v>2014</v>
      </c>
      <c r="F479" s="832" t="s">
        <v>1992</v>
      </c>
      <c r="G479" s="832" t="s">
        <v>2679</v>
      </c>
      <c r="H479" s="832" t="s">
        <v>579</v>
      </c>
      <c r="I479" s="832" t="s">
        <v>2690</v>
      </c>
      <c r="J479" s="832" t="s">
        <v>2691</v>
      </c>
      <c r="K479" s="832" t="s">
        <v>2684</v>
      </c>
      <c r="L479" s="835">
        <v>1715.48</v>
      </c>
      <c r="M479" s="835">
        <v>17154.800000000003</v>
      </c>
      <c r="N479" s="832">
        <v>10</v>
      </c>
      <c r="O479" s="836">
        <v>1.5</v>
      </c>
      <c r="P479" s="835">
        <v>17154.800000000003</v>
      </c>
      <c r="Q479" s="837">
        <v>1</v>
      </c>
      <c r="R479" s="832">
        <v>10</v>
      </c>
      <c r="S479" s="837">
        <v>1</v>
      </c>
      <c r="T479" s="836">
        <v>1.5</v>
      </c>
      <c r="U479" s="838">
        <v>1</v>
      </c>
    </row>
    <row r="480" spans="1:21" ht="14.4" customHeight="1" x14ac:dyDescent="0.3">
      <c r="A480" s="831">
        <v>7</v>
      </c>
      <c r="B480" s="832" t="s">
        <v>1991</v>
      </c>
      <c r="C480" s="832" t="s">
        <v>1997</v>
      </c>
      <c r="D480" s="833" t="s">
        <v>3260</v>
      </c>
      <c r="E480" s="834" t="s">
        <v>2014</v>
      </c>
      <c r="F480" s="832" t="s">
        <v>1992</v>
      </c>
      <c r="G480" s="832" t="s">
        <v>2679</v>
      </c>
      <c r="H480" s="832" t="s">
        <v>670</v>
      </c>
      <c r="I480" s="832" t="s">
        <v>2694</v>
      </c>
      <c r="J480" s="832" t="s">
        <v>2686</v>
      </c>
      <c r="K480" s="832" t="s">
        <v>2695</v>
      </c>
      <c r="L480" s="835">
        <v>1286.6199999999999</v>
      </c>
      <c r="M480" s="835">
        <v>1286.6199999999999</v>
      </c>
      <c r="N480" s="832">
        <v>1</v>
      </c>
      <c r="O480" s="836">
        <v>1</v>
      </c>
      <c r="P480" s="835">
        <v>1286.6199999999999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7</v>
      </c>
      <c r="B481" s="832" t="s">
        <v>1991</v>
      </c>
      <c r="C481" s="832" t="s">
        <v>1997</v>
      </c>
      <c r="D481" s="833" t="s">
        <v>3260</v>
      </c>
      <c r="E481" s="834" t="s">
        <v>2014</v>
      </c>
      <c r="F481" s="832" t="s">
        <v>1992</v>
      </c>
      <c r="G481" s="832" t="s">
        <v>2679</v>
      </c>
      <c r="H481" s="832" t="s">
        <v>670</v>
      </c>
      <c r="I481" s="832" t="s">
        <v>2696</v>
      </c>
      <c r="J481" s="832" t="s">
        <v>2686</v>
      </c>
      <c r="K481" s="832" t="s">
        <v>2697</v>
      </c>
      <c r="L481" s="835">
        <v>2391.48</v>
      </c>
      <c r="M481" s="835">
        <v>16740.36</v>
      </c>
      <c r="N481" s="832">
        <v>7</v>
      </c>
      <c r="O481" s="836">
        <v>1.5</v>
      </c>
      <c r="P481" s="835">
        <v>9565.92</v>
      </c>
      <c r="Q481" s="837">
        <v>0.5714285714285714</v>
      </c>
      <c r="R481" s="832">
        <v>4</v>
      </c>
      <c r="S481" s="837">
        <v>0.5714285714285714</v>
      </c>
      <c r="T481" s="836">
        <v>1</v>
      </c>
      <c r="U481" s="838">
        <v>0.66666666666666663</v>
      </c>
    </row>
    <row r="482" spans="1:21" ht="14.4" customHeight="1" x14ac:dyDescent="0.3">
      <c r="A482" s="831">
        <v>7</v>
      </c>
      <c r="B482" s="832" t="s">
        <v>1991</v>
      </c>
      <c r="C482" s="832" t="s">
        <v>1997</v>
      </c>
      <c r="D482" s="833" t="s">
        <v>3260</v>
      </c>
      <c r="E482" s="834" t="s">
        <v>2014</v>
      </c>
      <c r="F482" s="832" t="s">
        <v>1992</v>
      </c>
      <c r="G482" s="832" t="s">
        <v>2055</v>
      </c>
      <c r="H482" s="832" t="s">
        <v>670</v>
      </c>
      <c r="I482" s="832" t="s">
        <v>1862</v>
      </c>
      <c r="J482" s="832" t="s">
        <v>1863</v>
      </c>
      <c r="K482" s="832" t="s">
        <v>1864</v>
      </c>
      <c r="L482" s="835">
        <v>0</v>
      </c>
      <c r="M482" s="835">
        <v>0</v>
      </c>
      <c r="N482" s="832">
        <v>17</v>
      </c>
      <c r="O482" s="836">
        <v>5.5</v>
      </c>
      <c r="P482" s="835">
        <v>0</v>
      </c>
      <c r="Q482" s="837"/>
      <c r="R482" s="832">
        <v>14</v>
      </c>
      <c r="S482" s="837">
        <v>0.82352941176470584</v>
      </c>
      <c r="T482" s="836">
        <v>4.5</v>
      </c>
      <c r="U482" s="838">
        <v>0.81818181818181823</v>
      </c>
    </row>
    <row r="483" spans="1:21" ht="14.4" customHeight="1" x14ac:dyDescent="0.3">
      <c r="A483" s="831">
        <v>7</v>
      </c>
      <c r="B483" s="832" t="s">
        <v>1991</v>
      </c>
      <c r="C483" s="832" t="s">
        <v>1997</v>
      </c>
      <c r="D483" s="833" t="s">
        <v>3260</v>
      </c>
      <c r="E483" s="834" t="s">
        <v>2014</v>
      </c>
      <c r="F483" s="832" t="s">
        <v>1992</v>
      </c>
      <c r="G483" s="832" t="s">
        <v>2055</v>
      </c>
      <c r="H483" s="832" t="s">
        <v>579</v>
      </c>
      <c r="I483" s="832" t="s">
        <v>2702</v>
      </c>
      <c r="J483" s="832" t="s">
        <v>2703</v>
      </c>
      <c r="K483" s="832" t="s">
        <v>2704</v>
      </c>
      <c r="L483" s="835">
        <v>227.69</v>
      </c>
      <c r="M483" s="835">
        <v>227.69</v>
      </c>
      <c r="N483" s="832">
        <v>1</v>
      </c>
      <c r="O483" s="836">
        <v>0.5</v>
      </c>
      <c r="P483" s="835">
        <v>227.69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7</v>
      </c>
      <c r="B484" s="832" t="s">
        <v>1991</v>
      </c>
      <c r="C484" s="832" t="s">
        <v>1997</v>
      </c>
      <c r="D484" s="833" t="s">
        <v>3260</v>
      </c>
      <c r="E484" s="834" t="s">
        <v>2014</v>
      </c>
      <c r="F484" s="832" t="s">
        <v>1992</v>
      </c>
      <c r="G484" s="832" t="s">
        <v>2055</v>
      </c>
      <c r="H484" s="832" t="s">
        <v>579</v>
      </c>
      <c r="I484" s="832" t="s">
        <v>2872</v>
      </c>
      <c r="J484" s="832" t="s">
        <v>2703</v>
      </c>
      <c r="K484" s="832" t="s">
        <v>2873</v>
      </c>
      <c r="L484" s="835">
        <v>0</v>
      </c>
      <c r="M484" s="835">
        <v>0</v>
      </c>
      <c r="N484" s="832">
        <v>2</v>
      </c>
      <c r="O484" s="836">
        <v>0.5</v>
      </c>
      <c r="P484" s="835">
        <v>0</v>
      </c>
      <c r="Q484" s="837"/>
      <c r="R484" s="832">
        <v>2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7</v>
      </c>
      <c r="B485" s="832" t="s">
        <v>1991</v>
      </c>
      <c r="C485" s="832" t="s">
        <v>1997</v>
      </c>
      <c r="D485" s="833" t="s">
        <v>3260</v>
      </c>
      <c r="E485" s="834" t="s">
        <v>2014</v>
      </c>
      <c r="F485" s="832" t="s">
        <v>1992</v>
      </c>
      <c r="G485" s="832" t="s">
        <v>2710</v>
      </c>
      <c r="H485" s="832" t="s">
        <v>579</v>
      </c>
      <c r="I485" s="832" t="s">
        <v>2711</v>
      </c>
      <c r="J485" s="832" t="s">
        <v>2712</v>
      </c>
      <c r="K485" s="832" t="s">
        <v>2713</v>
      </c>
      <c r="L485" s="835">
        <v>355.79</v>
      </c>
      <c r="M485" s="835">
        <v>3202.11</v>
      </c>
      <c r="N485" s="832">
        <v>9</v>
      </c>
      <c r="O485" s="836">
        <v>2</v>
      </c>
      <c r="P485" s="835">
        <v>1778.95</v>
      </c>
      <c r="Q485" s="837">
        <v>0.55555555555555558</v>
      </c>
      <c r="R485" s="832">
        <v>5</v>
      </c>
      <c r="S485" s="837">
        <v>0.55555555555555558</v>
      </c>
      <c r="T485" s="836">
        <v>1</v>
      </c>
      <c r="U485" s="838">
        <v>0.5</v>
      </c>
    </row>
    <row r="486" spans="1:21" ht="14.4" customHeight="1" x14ac:dyDescent="0.3">
      <c r="A486" s="831">
        <v>7</v>
      </c>
      <c r="B486" s="832" t="s">
        <v>1991</v>
      </c>
      <c r="C486" s="832" t="s">
        <v>1997</v>
      </c>
      <c r="D486" s="833" t="s">
        <v>3260</v>
      </c>
      <c r="E486" s="834" t="s">
        <v>2014</v>
      </c>
      <c r="F486" s="832" t="s">
        <v>1992</v>
      </c>
      <c r="G486" s="832" t="s">
        <v>2710</v>
      </c>
      <c r="H486" s="832" t="s">
        <v>579</v>
      </c>
      <c r="I486" s="832" t="s">
        <v>2714</v>
      </c>
      <c r="J486" s="832" t="s">
        <v>2712</v>
      </c>
      <c r="K486" s="832" t="s">
        <v>2715</v>
      </c>
      <c r="L486" s="835">
        <v>552.64</v>
      </c>
      <c r="M486" s="835">
        <v>1105.28</v>
      </c>
      <c r="N486" s="832">
        <v>2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7</v>
      </c>
      <c r="B487" s="832" t="s">
        <v>1991</v>
      </c>
      <c r="C487" s="832" t="s">
        <v>1997</v>
      </c>
      <c r="D487" s="833" t="s">
        <v>3260</v>
      </c>
      <c r="E487" s="834" t="s">
        <v>2014</v>
      </c>
      <c r="F487" s="832" t="s">
        <v>1992</v>
      </c>
      <c r="G487" s="832" t="s">
        <v>2710</v>
      </c>
      <c r="H487" s="832" t="s">
        <v>579</v>
      </c>
      <c r="I487" s="832" t="s">
        <v>2718</v>
      </c>
      <c r="J487" s="832" t="s">
        <v>2712</v>
      </c>
      <c r="K487" s="832" t="s">
        <v>2719</v>
      </c>
      <c r="L487" s="835">
        <v>764.6</v>
      </c>
      <c r="M487" s="835">
        <v>4587.6000000000004</v>
      </c>
      <c r="N487" s="832">
        <v>6</v>
      </c>
      <c r="O487" s="836">
        <v>2</v>
      </c>
      <c r="P487" s="835">
        <v>4587.6000000000004</v>
      </c>
      <c r="Q487" s="837">
        <v>1</v>
      </c>
      <c r="R487" s="832">
        <v>6</v>
      </c>
      <c r="S487" s="837">
        <v>1</v>
      </c>
      <c r="T487" s="836">
        <v>2</v>
      </c>
      <c r="U487" s="838">
        <v>1</v>
      </c>
    </row>
    <row r="488" spans="1:21" ht="14.4" customHeight="1" x14ac:dyDescent="0.3">
      <c r="A488" s="831">
        <v>7</v>
      </c>
      <c r="B488" s="832" t="s">
        <v>1991</v>
      </c>
      <c r="C488" s="832" t="s">
        <v>1997</v>
      </c>
      <c r="D488" s="833" t="s">
        <v>3260</v>
      </c>
      <c r="E488" s="834" t="s">
        <v>2014</v>
      </c>
      <c r="F488" s="832" t="s">
        <v>1992</v>
      </c>
      <c r="G488" s="832" t="s">
        <v>2728</v>
      </c>
      <c r="H488" s="832" t="s">
        <v>579</v>
      </c>
      <c r="I488" s="832" t="s">
        <v>2732</v>
      </c>
      <c r="J488" s="832" t="s">
        <v>2733</v>
      </c>
      <c r="K488" s="832" t="s">
        <v>2734</v>
      </c>
      <c r="L488" s="835">
        <v>93.96</v>
      </c>
      <c r="M488" s="835">
        <v>845.6400000000001</v>
      </c>
      <c r="N488" s="832">
        <v>9</v>
      </c>
      <c r="O488" s="836">
        <v>3.5</v>
      </c>
      <c r="P488" s="835">
        <v>751.68000000000006</v>
      </c>
      <c r="Q488" s="837">
        <v>0.88888888888888884</v>
      </c>
      <c r="R488" s="832">
        <v>8</v>
      </c>
      <c r="S488" s="837">
        <v>0.88888888888888884</v>
      </c>
      <c r="T488" s="836">
        <v>2.5</v>
      </c>
      <c r="U488" s="838">
        <v>0.7142857142857143</v>
      </c>
    </row>
    <row r="489" spans="1:21" ht="14.4" customHeight="1" x14ac:dyDescent="0.3">
      <c r="A489" s="831">
        <v>7</v>
      </c>
      <c r="B489" s="832" t="s">
        <v>1991</v>
      </c>
      <c r="C489" s="832" t="s">
        <v>1997</v>
      </c>
      <c r="D489" s="833" t="s">
        <v>3260</v>
      </c>
      <c r="E489" s="834" t="s">
        <v>2014</v>
      </c>
      <c r="F489" s="832" t="s">
        <v>1992</v>
      </c>
      <c r="G489" s="832" t="s">
        <v>2728</v>
      </c>
      <c r="H489" s="832" t="s">
        <v>579</v>
      </c>
      <c r="I489" s="832" t="s">
        <v>2874</v>
      </c>
      <c r="J489" s="832" t="s">
        <v>2875</v>
      </c>
      <c r="K489" s="832" t="s">
        <v>2876</v>
      </c>
      <c r="L489" s="835">
        <v>93.96</v>
      </c>
      <c r="M489" s="835">
        <v>563.76</v>
      </c>
      <c r="N489" s="832">
        <v>6</v>
      </c>
      <c r="O489" s="836">
        <v>0.5</v>
      </c>
      <c r="P489" s="835">
        <v>563.76</v>
      </c>
      <c r="Q489" s="837">
        <v>1</v>
      </c>
      <c r="R489" s="832">
        <v>6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7</v>
      </c>
      <c r="B490" s="832" t="s">
        <v>1991</v>
      </c>
      <c r="C490" s="832" t="s">
        <v>1997</v>
      </c>
      <c r="D490" s="833" t="s">
        <v>3260</v>
      </c>
      <c r="E490" s="834" t="s">
        <v>2014</v>
      </c>
      <c r="F490" s="832" t="s">
        <v>1992</v>
      </c>
      <c r="G490" s="832" t="s">
        <v>2744</v>
      </c>
      <c r="H490" s="832" t="s">
        <v>670</v>
      </c>
      <c r="I490" s="832" t="s">
        <v>2745</v>
      </c>
      <c r="J490" s="832" t="s">
        <v>1918</v>
      </c>
      <c r="K490" s="832" t="s">
        <v>2746</v>
      </c>
      <c r="L490" s="835">
        <v>80.53</v>
      </c>
      <c r="M490" s="835">
        <v>322.12</v>
      </c>
      <c r="N490" s="832">
        <v>4</v>
      </c>
      <c r="O490" s="836">
        <v>1</v>
      </c>
      <c r="P490" s="835">
        <v>322.12</v>
      </c>
      <c r="Q490" s="837">
        <v>1</v>
      </c>
      <c r="R490" s="832">
        <v>4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7</v>
      </c>
      <c r="B491" s="832" t="s">
        <v>1991</v>
      </c>
      <c r="C491" s="832" t="s">
        <v>1997</v>
      </c>
      <c r="D491" s="833" t="s">
        <v>3260</v>
      </c>
      <c r="E491" s="834" t="s">
        <v>2014</v>
      </c>
      <c r="F491" s="832" t="s">
        <v>1992</v>
      </c>
      <c r="G491" s="832" t="s">
        <v>2137</v>
      </c>
      <c r="H491" s="832" t="s">
        <v>670</v>
      </c>
      <c r="I491" s="832" t="s">
        <v>1903</v>
      </c>
      <c r="J491" s="832" t="s">
        <v>1269</v>
      </c>
      <c r="K491" s="832" t="s">
        <v>1904</v>
      </c>
      <c r="L491" s="835">
        <v>0</v>
      </c>
      <c r="M491" s="835">
        <v>0</v>
      </c>
      <c r="N491" s="832">
        <v>4</v>
      </c>
      <c r="O491" s="836">
        <v>2</v>
      </c>
      <c r="P491" s="835">
        <v>0</v>
      </c>
      <c r="Q491" s="837"/>
      <c r="R491" s="832">
        <v>4</v>
      </c>
      <c r="S491" s="837">
        <v>1</v>
      </c>
      <c r="T491" s="836">
        <v>2</v>
      </c>
      <c r="U491" s="838">
        <v>1</v>
      </c>
    </row>
    <row r="492" spans="1:21" ht="14.4" customHeight="1" x14ac:dyDescent="0.3">
      <c r="A492" s="831">
        <v>7</v>
      </c>
      <c r="B492" s="832" t="s">
        <v>1991</v>
      </c>
      <c r="C492" s="832" t="s">
        <v>1997</v>
      </c>
      <c r="D492" s="833" t="s">
        <v>3260</v>
      </c>
      <c r="E492" s="834" t="s">
        <v>2014</v>
      </c>
      <c r="F492" s="832" t="s">
        <v>1992</v>
      </c>
      <c r="G492" s="832" t="s">
        <v>2056</v>
      </c>
      <c r="H492" s="832" t="s">
        <v>579</v>
      </c>
      <c r="I492" s="832" t="s">
        <v>2877</v>
      </c>
      <c r="J492" s="832" t="s">
        <v>2058</v>
      </c>
      <c r="K492" s="832" t="s">
        <v>2878</v>
      </c>
      <c r="L492" s="835">
        <v>50.32</v>
      </c>
      <c r="M492" s="835">
        <v>150.96</v>
      </c>
      <c r="N492" s="832">
        <v>3</v>
      </c>
      <c r="O492" s="836">
        <v>1</v>
      </c>
      <c r="P492" s="835">
        <v>150.96</v>
      </c>
      <c r="Q492" s="837">
        <v>1</v>
      </c>
      <c r="R492" s="832">
        <v>3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7</v>
      </c>
      <c r="B493" s="832" t="s">
        <v>1991</v>
      </c>
      <c r="C493" s="832" t="s">
        <v>1997</v>
      </c>
      <c r="D493" s="833" t="s">
        <v>3260</v>
      </c>
      <c r="E493" s="834" t="s">
        <v>2014</v>
      </c>
      <c r="F493" s="832" t="s">
        <v>1992</v>
      </c>
      <c r="G493" s="832" t="s">
        <v>2056</v>
      </c>
      <c r="H493" s="832" t="s">
        <v>579</v>
      </c>
      <c r="I493" s="832" t="s">
        <v>2057</v>
      </c>
      <c r="J493" s="832" t="s">
        <v>2058</v>
      </c>
      <c r="K493" s="832" t="s">
        <v>2059</v>
      </c>
      <c r="L493" s="835">
        <v>99.94</v>
      </c>
      <c r="M493" s="835">
        <v>699.57999999999993</v>
      </c>
      <c r="N493" s="832">
        <v>7</v>
      </c>
      <c r="O493" s="836">
        <v>3</v>
      </c>
      <c r="P493" s="835">
        <v>699.57999999999993</v>
      </c>
      <c r="Q493" s="837">
        <v>1</v>
      </c>
      <c r="R493" s="832">
        <v>7</v>
      </c>
      <c r="S493" s="837">
        <v>1</v>
      </c>
      <c r="T493" s="836">
        <v>3</v>
      </c>
      <c r="U493" s="838">
        <v>1</v>
      </c>
    </row>
    <row r="494" spans="1:21" ht="14.4" customHeight="1" x14ac:dyDescent="0.3">
      <c r="A494" s="831">
        <v>7</v>
      </c>
      <c r="B494" s="832" t="s">
        <v>1991</v>
      </c>
      <c r="C494" s="832" t="s">
        <v>1997</v>
      </c>
      <c r="D494" s="833" t="s">
        <v>3260</v>
      </c>
      <c r="E494" s="834" t="s">
        <v>2014</v>
      </c>
      <c r="F494" s="832" t="s">
        <v>1992</v>
      </c>
      <c r="G494" s="832" t="s">
        <v>2056</v>
      </c>
      <c r="H494" s="832" t="s">
        <v>579</v>
      </c>
      <c r="I494" s="832" t="s">
        <v>2879</v>
      </c>
      <c r="J494" s="832" t="s">
        <v>2775</v>
      </c>
      <c r="K494" s="832" t="s">
        <v>2878</v>
      </c>
      <c r="L494" s="835">
        <v>50.32</v>
      </c>
      <c r="M494" s="835">
        <v>100.64</v>
      </c>
      <c r="N494" s="832">
        <v>2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7</v>
      </c>
      <c r="B495" s="832" t="s">
        <v>1991</v>
      </c>
      <c r="C495" s="832" t="s">
        <v>1997</v>
      </c>
      <c r="D495" s="833" t="s">
        <v>3260</v>
      </c>
      <c r="E495" s="834" t="s">
        <v>2014</v>
      </c>
      <c r="F495" s="832" t="s">
        <v>1992</v>
      </c>
      <c r="G495" s="832" t="s">
        <v>2056</v>
      </c>
      <c r="H495" s="832" t="s">
        <v>579</v>
      </c>
      <c r="I495" s="832" t="s">
        <v>2880</v>
      </c>
      <c r="J495" s="832" t="s">
        <v>2058</v>
      </c>
      <c r="K495" s="832" t="s">
        <v>2881</v>
      </c>
      <c r="L495" s="835">
        <v>150.94</v>
      </c>
      <c r="M495" s="835">
        <v>301.88</v>
      </c>
      <c r="N495" s="832">
        <v>2</v>
      </c>
      <c r="O495" s="836">
        <v>0.5</v>
      </c>
      <c r="P495" s="835">
        <v>301.88</v>
      </c>
      <c r="Q495" s="837">
        <v>1</v>
      </c>
      <c r="R495" s="832">
        <v>2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7</v>
      </c>
      <c r="B496" s="832" t="s">
        <v>1991</v>
      </c>
      <c r="C496" s="832" t="s">
        <v>1997</v>
      </c>
      <c r="D496" s="833" t="s">
        <v>3260</v>
      </c>
      <c r="E496" s="834" t="s">
        <v>2014</v>
      </c>
      <c r="F496" s="832" t="s">
        <v>1992</v>
      </c>
      <c r="G496" s="832" t="s">
        <v>2056</v>
      </c>
      <c r="H496" s="832" t="s">
        <v>579</v>
      </c>
      <c r="I496" s="832" t="s">
        <v>2762</v>
      </c>
      <c r="J496" s="832" t="s">
        <v>2763</v>
      </c>
      <c r="K496" s="832" t="s">
        <v>2764</v>
      </c>
      <c r="L496" s="835">
        <v>99.94</v>
      </c>
      <c r="M496" s="835">
        <v>1199.28</v>
      </c>
      <c r="N496" s="832">
        <v>12</v>
      </c>
      <c r="O496" s="836">
        <v>3.5</v>
      </c>
      <c r="P496" s="835">
        <v>399.76</v>
      </c>
      <c r="Q496" s="837">
        <v>0.33333333333333331</v>
      </c>
      <c r="R496" s="832">
        <v>4</v>
      </c>
      <c r="S496" s="837">
        <v>0.33333333333333331</v>
      </c>
      <c r="T496" s="836">
        <v>1</v>
      </c>
      <c r="U496" s="838">
        <v>0.2857142857142857</v>
      </c>
    </row>
    <row r="497" spans="1:21" ht="14.4" customHeight="1" x14ac:dyDescent="0.3">
      <c r="A497" s="831">
        <v>7</v>
      </c>
      <c r="B497" s="832" t="s">
        <v>1991</v>
      </c>
      <c r="C497" s="832" t="s">
        <v>1997</v>
      </c>
      <c r="D497" s="833" t="s">
        <v>3260</v>
      </c>
      <c r="E497" s="834" t="s">
        <v>2014</v>
      </c>
      <c r="F497" s="832" t="s">
        <v>1992</v>
      </c>
      <c r="G497" s="832" t="s">
        <v>2056</v>
      </c>
      <c r="H497" s="832" t="s">
        <v>579</v>
      </c>
      <c r="I497" s="832" t="s">
        <v>2447</v>
      </c>
      <c r="J497" s="832" t="s">
        <v>1262</v>
      </c>
      <c r="K497" s="832" t="s">
        <v>2448</v>
      </c>
      <c r="L497" s="835">
        <v>50.32</v>
      </c>
      <c r="M497" s="835">
        <v>855.44</v>
      </c>
      <c r="N497" s="832">
        <v>17</v>
      </c>
      <c r="O497" s="836">
        <v>6.5</v>
      </c>
      <c r="P497" s="835">
        <v>352.24</v>
      </c>
      <c r="Q497" s="837">
        <v>0.41176470588235292</v>
      </c>
      <c r="R497" s="832">
        <v>7</v>
      </c>
      <c r="S497" s="837">
        <v>0.41176470588235292</v>
      </c>
      <c r="T497" s="836">
        <v>2.5</v>
      </c>
      <c r="U497" s="838">
        <v>0.38461538461538464</v>
      </c>
    </row>
    <row r="498" spans="1:21" ht="14.4" customHeight="1" x14ac:dyDescent="0.3">
      <c r="A498" s="831">
        <v>7</v>
      </c>
      <c r="B498" s="832" t="s">
        <v>1991</v>
      </c>
      <c r="C498" s="832" t="s">
        <v>1997</v>
      </c>
      <c r="D498" s="833" t="s">
        <v>3260</v>
      </c>
      <c r="E498" s="834" t="s">
        <v>2014</v>
      </c>
      <c r="F498" s="832" t="s">
        <v>1992</v>
      </c>
      <c r="G498" s="832" t="s">
        <v>2056</v>
      </c>
      <c r="H498" s="832" t="s">
        <v>579</v>
      </c>
      <c r="I498" s="832" t="s">
        <v>2768</v>
      </c>
      <c r="J498" s="832" t="s">
        <v>2766</v>
      </c>
      <c r="K498" s="832" t="s">
        <v>2769</v>
      </c>
      <c r="L498" s="835">
        <v>199.89</v>
      </c>
      <c r="M498" s="835">
        <v>1599.12</v>
      </c>
      <c r="N498" s="832">
        <v>8</v>
      </c>
      <c r="O498" s="836">
        <v>4</v>
      </c>
      <c r="P498" s="835">
        <v>999.44999999999993</v>
      </c>
      <c r="Q498" s="837">
        <v>0.625</v>
      </c>
      <c r="R498" s="832">
        <v>5</v>
      </c>
      <c r="S498" s="837">
        <v>0.625</v>
      </c>
      <c r="T498" s="836">
        <v>1.5</v>
      </c>
      <c r="U498" s="838">
        <v>0.375</v>
      </c>
    </row>
    <row r="499" spans="1:21" ht="14.4" customHeight="1" x14ac:dyDescent="0.3">
      <c r="A499" s="831">
        <v>7</v>
      </c>
      <c r="B499" s="832" t="s">
        <v>1991</v>
      </c>
      <c r="C499" s="832" t="s">
        <v>1997</v>
      </c>
      <c r="D499" s="833" t="s">
        <v>3260</v>
      </c>
      <c r="E499" s="834" t="s">
        <v>2014</v>
      </c>
      <c r="F499" s="832" t="s">
        <v>1992</v>
      </c>
      <c r="G499" s="832" t="s">
        <v>2056</v>
      </c>
      <c r="H499" s="832" t="s">
        <v>579</v>
      </c>
      <c r="I499" s="832" t="s">
        <v>2882</v>
      </c>
      <c r="J499" s="832" t="s">
        <v>2766</v>
      </c>
      <c r="K499" s="832" t="s">
        <v>2883</v>
      </c>
      <c r="L499" s="835">
        <v>63.52</v>
      </c>
      <c r="M499" s="835">
        <v>63.52</v>
      </c>
      <c r="N499" s="832">
        <v>1</v>
      </c>
      <c r="O499" s="836">
        <v>0.5</v>
      </c>
      <c r="P499" s="835">
        <v>63.52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7</v>
      </c>
      <c r="B500" s="832" t="s">
        <v>1991</v>
      </c>
      <c r="C500" s="832" t="s">
        <v>1997</v>
      </c>
      <c r="D500" s="833" t="s">
        <v>3260</v>
      </c>
      <c r="E500" s="834" t="s">
        <v>2014</v>
      </c>
      <c r="F500" s="832" t="s">
        <v>1992</v>
      </c>
      <c r="G500" s="832" t="s">
        <v>2783</v>
      </c>
      <c r="H500" s="832" t="s">
        <v>579</v>
      </c>
      <c r="I500" s="832" t="s">
        <v>2784</v>
      </c>
      <c r="J500" s="832" t="s">
        <v>2785</v>
      </c>
      <c r="K500" s="832" t="s">
        <v>2786</v>
      </c>
      <c r="L500" s="835">
        <v>775.17</v>
      </c>
      <c r="M500" s="835">
        <v>775.17</v>
      </c>
      <c r="N500" s="832">
        <v>1</v>
      </c>
      <c r="O500" s="836">
        <v>1</v>
      </c>
      <c r="P500" s="835">
        <v>775.17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7</v>
      </c>
      <c r="B501" s="832" t="s">
        <v>1991</v>
      </c>
      <c r="C501" s="832" t="s">
        <v>1997</v>
      </c>
      <c r="D501" s="833" t="s">
        <v>3260</v>
      </c>
      <c r="E501" s="834" t="s">
        <v>2014</v>
      </c>
      <c r="F501" s="832" t="s">
        <v>1992</v>
      </c>
      <c r="G501" s="832" t="s">
        <v>2783</v>
      </c>
      <c r="H501" s="832" t="s">
        <v>579</v>
      </c>
      <c r="I501" s="832" t="s">
        <v>2787</v>
      </c>
      <c r="J501" s="832" t="s">
        <v>2785</v>
      </c>
      <c r="K501" s="832" t="s">
        <v>2788</v>
      </c>
      <c r="L501" s="835">
        <v>1391.97</v>
      </c>
      <c r="M501" s="835">
        <v>4175.91</v>
      </c>
      <c r="N501" s="832">
        <v>3</v>
      </c>
      <c r="O501" s="836">
        <v>1</v>
      </c>
      <c r="P501" s="835">
        <v>4175.91</v>
      </c>
      <c r="Q501" s="837">
        <v>1</v>
      </c>
      <c r="R501" s="832">
        <v>3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7</v>
      </c>
      <c r="B502" s="832" t="s">
        <v>1991</v>
      </c>
      <c r="C502" s="832" t="s">
        <v>1997</v>
      </c>
      <c r="D502" s="833" t="s">
        <v>3260</v>
      </c>
      <c r="E502" s="834" t="s">
        <v>2014</v>
      </c>
      <c r="F502" s="832" t="s">
        <v>1992</v>
      </c>
      <c r="G502" s="832" t="s">
        <v>2783</v>
      </c>
      <c r="H502" s="832" t="s">
        <v>579</v>
      </c>
      <c r="I502" s="832" t="s">
        <v>2789</v>
      </c>
      <c r="J502" s="832" t="s">
        <v>2785</v>
      </c>
      <c r="K502" s="832" t="s">
        <v>2790</v>
      </c>
      <c r="L502" s="835">
        <v>3690.52</v>
      </c>
      <c r="M502" s="835">
        <v>14762.08</v>
      </c>
      <c r="N502" s="832">
        <v>4</v>
      </c>
      <c r="O502" s="836">
        <v>2</v>
      </c>
      <c r="P502" s="835">
        <v>7381.04</v>
      </c>
      <c r="Q502" s="837">
        <v>0.5</v>
      </c>
      <c r="R502" s="832">
        <v>2</v>
      </c>
      <c r="S502" s="837">
        <v>0.5</v>
      </c>
      <c r="T502" s="836">
        <v>1</v>
      </c>
      <c r="U502" s="838">
        <v>0.5</v>
      </c>
    </row>
    <row r="503" spans="1:21" ht="14.4" customHeight="1" x14ac:dyDescent="0.3">
      <c r="A503" s="831">
        <v>7</v>
      </c>
      <c r="B503" s="832" t="s">
        <v>1991</v>
      </c>
      <c r="C503" s="832" t="s">
        <v>1997</v>
      </c>
      <c r="D503" s="833" t="s">
        <v>3260</v>
      </c>
      <c r="E503" s="834" t="s">
        <v>2015</v>
      </c>
      <c r="F503" s="832" t="s">
        <v>1992</v>
      </c>
      <c r="G503" s="832" t="s">
        <v>2278</v>
      </c>
      <c r="H503" s="832" t="s">
        <v>579</v>
      </c>
      <c r="I503" s="832" t="s">
        <v>2884</v>
      </c>
      <c r="J503" s="832" t="s">
        <v>2885</v>
      </c>
      <c r="K503" s="832" t="s">
        <v>2281</v>
      </c>
      <c r="L503" s="835">
        <v>35.11</v>
      </c>
      <c r="M503" s="835">
        <v>70.22</v>
      </c>
      <c r="N503" s="832">
        <v>2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7</v>
      </c>
      <c r="B504" s="832" t="s">
        <v>1991</v>
      </c>
      <c r="C504" s="832" t="s">
        <v>1997</v>
      </c>
      <c r="D504" s="833" t="s">
        <v>3260</v>
      </c>
      <c r="E504" s="834" t="s">
        <v>2015</v>
      </c>
      <c r="F504" s="832" t="s">
        <v>1992</v>
      </c>
      <c r="G504" s="832" t="s">
        <v>2060</v>
      </c>
      <c r="H504" s="832" t="s">
        <v>579</v>
      </c>
      <c r="I504" s="832" t="s">
        <v>2061</v>
      </c>
      <c r="J504" s="832" t="s">
        <v>2062</v>
      </c>
      <c r="K504" s="832" t="s">
        <v>2063</v>
      </c>
      <c r="L504" s="835">
        <v>96.84</v>
      </c>
      <c r="M504" s="835">
        <v>1065.24</v>
      </c>
      <c r="N504" s="832">
        <v>11</v>
      </c>
      <c r="O504" s="836">
        <v>4</v>
      </c>
      <c r="P504" s="835">
        <v>484.2</v>
      </c>
      <c r="Q504" s="837">
        <v>0.45454545454545453</v>
      </c>
      <c r="R504" s="832">
        <v>5</v>
      </c>
      <c r="S504" s="837">
        <v>0.45454545454545453</v>
      </c>
      <c r="T504" s="836">
        <v>2</v>
      </c>
      <c r="U504" s="838">
        <v>0.5</v>
      </c>
    </row>
    <row r="505" spans="1:21" ht="14.4" customHeight="1" x14ac:dyDescent="0.3">
      <c r="A505" s="831">
        <v>7</v>
      </c>
      <c r="B505" s="832" t="s">
        <v>1991</v>
      </c>
      <c r="C505" s="832" t="s">
        <v>1997</v>
      </c>
      <c r="D505" s="833" t="s">
        <v>3260</v>
      </c>
      <c r="E505" s="834" t="s">
        <v>2015</v>
      </c>
      <c r="F505" s="832" t="s">
        <v>1992</v>
      </c>
      <c r="G505" s="832" t="s">
        <v>2060</v>
      </c>
      <c r="H505" s="832" t="s">
        <v>579</v>
      </c>
      <c r="I505" s="832" t="s">
        <v>2795</v>
      </c>
      <c r="J505" s="832" t="s">
        <v>2062</v>
      </c>
      <c r="K505" s="832" t="s">
        <v>2796</v>
      </c>
      <c r="L505" s="835">
        <v>0</v>
      </c>
      <c r="M505" s="835">
        <v>0</v>
      </c>
      <c r="N505" s="832">
        <v>3</v>
      </c>
      <c r="O505" s="836">
        <v>0.5</v>
      </c>
      <c r="P505" s="835">
        <v>0</v>
      </c>
      <c r="Q505" s="837"/>
      <c r="R505" s="832">
        <v>3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7</v>
      </c>
      <c r="B506" s="832" t="s">
        <v>1991</v>
      </c>
      <c r="C506" s="832" t="s">
        <v>1997</v>
      </c>
      <c r="D506" s="833" t="s">
        <v>3260</v>
      </c>
      <c r="E506" s="834" t="s">
        <v>2015</v>
      </c>
      <c r="F506" s="832" t="s">
        <v>1992</v>
      </c>
      <c r="G506" s="832" t="s">
        <v>2510</v>
      </c>
      <c r="H506" s="832" t="s">
        <v>579</v>
      </c>
      <c r="I506" s="832" t="s">
        <v>2511</v>
      </c>
      <c r="J506" s="832" t="s">
        <v>2512</v>
      </c>
      <c r="K506" s="832" t="s">
        <v>2513</v>
      </c>
      <c r="L506" s="835">
        <v>55.77</v>
      </c>
      <c r="M506" s="835">
        <v>725.01</v>
      </c>
      <c r="N506" s="832">
        <v>13</v>
      </c>
      <c r="O506" s="836">
        <v>2.5</v>
      </c>
      <c r="P506" s="835">
        <v>390.39</v>
      </c>
      <c r="Q506" s="837">
        <v>0.53846153846153844</v>
      </c>
      <c r="R506" s="832">
        <v>7</v>
      </c>
      <c r="S506" s="837">
        <v>0.53846153846153844</v>
      </c>
      <c r="T506" s="836">
        <v>1</v>
      </c>
      <c r="U506" s="838">
        <v>0.4</v>
      </c>
    </row>
    <row r="507" spans="1:21" ht="14.4" customHeight="1" x14ac:dyDescent="0.3">
      <c r="A507" s="831">
        <v>7</v>
      </c>
      <c r="B507" s="832" t="s">
        <v>1991</v>
      </c>
      <c r="C507" s="832" t="s">
        <v>1997</v>
      </c>
      <c r="D507" s="833" t="s">
        <v>3260</v>
      </c>
      <c r="E507" s="834" t="s">
        <v>2015</v>
      </c>
      <c r="F507" s="832" t="s">
        <v>1992</v>
      </c>
      <c r="G507" s="832" t="s">
        <v>2269</v>
      </c>
      <c r="H507" s="832" t="s">
        <v>579</v>
      </c>
      <c r="I507" s="832" t="s">
        <v>2270</v>
      </c>
      <c r="J507" s="832" t="s">
        <v>1037</v>
      </c>
      <c r="K507" s="832" t="s">
        <v>2271</v>
      </c>
      <c r="L507" s="835">
        <v>0</v>
      </c>
      <c r="M507" s="835">
        <v>0</v>
      </c>
      <c r="N507" s="832">
        <v>1</v>
      </c>
      <c r="O507" s="836">
        <v>0.5</v>
      </c>
      <c r="P507" s="835">
        <v>0</v>
      </c>
      <c r="Q507" s="837"/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7</v>
      </c>
      <c r="B508" s="832" t="s">
        <v>1991</v>
      </c>
      <c r="C508" s="832" t="s">
        <v>1997</v>
      </c>
      <c r="D508" s="833" t="s">
        <v>3260</v>
      </c>
      <c r="E508" s="834" t="s">
        <v>2015</v>
      </c>
      <c r="F508" s="832" t="s">
        <v>1992</v>
      </c>
      <c r="G508" s="832" t="s">
        <v>2522</v>
      </c>
      <c r="H508" s="832" t="s">
        <v>579</v>
      </c>
      <c r="I508" s="832" t="s">
        <v>2523</v>
      </c>
      <c r="J508" s="832" t="s">
        <v>2524</v>
      </c>
      <c r="K508" s="832" t="s">
        <v>2525</v>
      </c>
      <c r="L508" s="835">
        <v>754.04</v>
      </c>
      <c r="M508" s="835">
        <v>33177.760000000002</v>
      </c>
      <c r="N508" s="832">
        <v>44</v>
      </c>
      <c r="O508" s="836">
        <v>14.5</v>
      </c>
      <c r="P508" s="835">
        <v>30915.64</v>
      </c>
      <c r="Q508" s="837">
        <v>0.93181818181818177</v>
      </c>
      <c r="R508" s="832">
        <v>41</v>
      </c>
      <c r="S508" s="837">
        <v>0.93181818181818177</v>
      </c>
      <c r="T508" s="836">
        <v>13.5</v>
      </c>
      <c r="U508" s="838">
        <v>0.93103448275862066</v>
      </c>
    </row>
    <row r="509" spans="1:21" ht="14.4" customHeight="1" x14ac:dyDescent="0.3">
      <c r="A509" s="831">
        <v>7</v>
      </c>
      <c r="B509" s="832" t="s">
        <v>1991</v>
      </c>
      <c r="C509" s="832" t="s">
        <v>1997</v>
      </c>
      <c r="D509" s="833" t="s">
        <v>3260</v>
      </c>
      <c r="E509" s="834" t="s">
        <v>2015</v>
      </c>
      <c r="F509" s="832" t="s">
        <v>1992</v>
      </c>
      <c r="G509" s="832" t="s">
        <v>2522</v>
      </c>
      <c r="H509" s="832" t="s">
        <v>579</v>
      </c>
      <c r="I509" s="832" t="s">
        <v>2526</v>
      </c>
      <c r="J509" s="832" t="s">
        <v>2524</v>
      </c>
      <c r="K509" s="832" t="s">
        <v>2527</v>
      </c>
      <c r="L509" s="835">
        <v>1131.06</v>
      </c>
      <c r="M509" s="835">
        <v>46373.46</v>
      </c>
      <c r="N509" s="832">
        <v>41</v>
      </c>
      <c r="O509" s="836">
        <v>8</v>
      </c>
      <c r="P509" s="835">
        <v>46373.46</v>
      </c>
      <c r="Q509" s="837">
        <v>1</v>
      </c>
      <c r="R509" s="832">
        <v>41</v>
      </c>
      <c r="S509" s="837">
        <v>1</v>
      </c>
      <c r="T509" s="836">
        <v>8</v>
      </c>
      <c r="U509" s="838">
        <v>1</v>
      </c>
    </row>
    <row r="510" spans="1:21" ht="14.4" customHeight="1" x14ac:dyDescent="0.3">
      <c r="A510" s="831">
        <v>7</v>
      </c>
      <c r="B510" s="832" t="s">
        <v>1991</v>
      </c>
      <c r="C510" s="832" t="s">
        <v>1997</v>
      </c>
      <c r="D510" s="833" t="s">
        <v>3260</v>
      </c>
      <c r="E510" s="834" t="s">
        <v>2015</v>
      </c>
      <c r="F510" s="832" t="s">
        <v>1992</v>
      </c>
      <c r="G510" s="832" t="s">
        <v>2522</v>
      </c>
      <c r="H510" s="832" t="s">
        <v>579</v>
      </c>
      <c r="I510" s="832" t="s">
        <v>2528</v>
      </c>
      <c r="J510" s="832" t="s">
        <v>2524</v>
      </c>
      <c r="K510" s="832" t="s">
        <v>2529</v>
      </c>
      <c r="L510" s="835">
        <v>1508.08</v>
      </c>
      <c r="M510" s="835">
        <v>64847.44</v>
      </c>
      <c r="N510" s="832">
        <v>43</v>
      </c>
      <c r="O510" s="836">
        <v>8</v>
      </c>
      <c r="P510" s="835">
        <v>37702</v>
      </c>
      <c r="Q510" s="837">
        <v>0.58139534883720934</v>
      </c>
      <c r="R510" s="832">
        <v>25</v>
      </c>
      <c r="S510" s="837">
        <v>0.58139534883720934</v>
      </c>
      <c r="T510" s="836">
        <v>5</v>
      </c>
      <c r="U510" s="838">
        <v>0.625</v>
      </c>
    </row>
    <row r="511" spans="1:21" ht="14.4" customHeight="1" x14ac:dyDescent="0.3">
      <c r="A511" s="831">
        <v>7</v>
      </c>
      <c r="B511" s="832" t="s">
        <v>1991</v>
      </c>
      <c r="C511" s="832" t="s">
        <v>1997</v>
      </c>
      <c r="D511" s="833" t="s">
        <v>3260</v>
      </c>
      <c r="E511" s="834" t="s">
        <v>2015</v>
      </c>
      <c r="F511" s="832" t="s">
        <v>1992</v>
      </c>
      <c r="G511" s="832" t="s">
        <v>2144</v>
      </c>
      <c r="H511" s="832" t="s">
        <v>670</v>
      </c>
      <c r="I511" s="832" t="s">
        <v>2886</v>
      </c>
      <c r="J511" s="832" t="s">
        <v>812</v>
      </c>
      <c r="K511" s="832" t="s">
        <v>1907</v>
      </c>
      <c r="L511" s="835">
        <v>132</v>
      </c>
      <c r="M511" s="835">
        <v>264</v>
      </c>
      <c r="N511" s="832">
        <v>2</v>
      </c>
      <c r="O511" s="836">
        <v>0.5</v>
      </c>
      <c r="P511" s="835">
        <v>264</v>
      </c>
      <c r="Q511" s="837">
        <v>1</v>
      </c>
      <c r="R511" s="832">
        <v>2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7</v>
      </c>
      <c r="B512" s="832" t="s">
        <v>1991</v>
      </c>
      <c r="C512" s="832" t="s">
        <v>1997</v>
      </c>
      <c r="D512" s="833" t="s">
        <v>3260</v>
      </c>
      <c r="E512" s="834" t="s">
        <v>2015</v>
      </c>
      <c r="F512" s="832" t="s">
        <v>1992</v>
      </c>
      <c r="G512" s="832" t="s">
        <v>2144</v>
      </c>
      <c r="H512" s="832" t="s">
        <v>670</v>
      </c>
      <c r="I512" s="832" t="s">
        <v>2534</v>
      </c>
      <c r="J512" s="832" t="s">
        <v>2535</v>
      </c>
      <c r="K512" s="832" t="s">
        <v>1928</v>
      </c>
      <c r="L512" s="835">
        <v>65.989999999999995</v>
      </c>
      <c r="M512" s="835">
        <v>4817.2699999999977</v>
      </c>
      <c r="N512" s="832">
        <v>73</v>
      </c>
      <c r="O512" s="836">
        <v>19</v>
      </c>
      <c r="P512" s="835">
        <v>3959.3999999999978</v>
      </c>
      <c r="Q512" s="837">
        <v>0.82191780821917804</v>
      </c>
      <c r="R512" s="832">
        <v>60</v>
      </c>
      <c r="S512" s="837">
        <v>0.82191780821917804</v>
      </c>
      <c r="T512" s="836">
        <v>15</v>
      </c>
      <c r="U512" s="838">
        <v>0.78947368421052633</v>
      </c>
    </row>
    <row r="513" spans="1:21" ht="14.4" customHeight="1" x14ac:dyDescent="0.3">
      <c r="A513" s="831">
        <v>7</v>
      </c>
      <c r="B513" s="832" t="s">
        <v>1991</v>
      </c>
      <c r="C513" s="832" t="s">
        <v>1997</v>
      </c>
      <c r="D513" s="833" t="s">
        <v>3260</v>
      </c>
      <c r="E513" s="834" t="s">
        <v>2015</v>
      </c>
      <c r="F513" s="832" t="s">
        <v>1992</v>
      </c>
      <c r="G513" s="832" t="s">
        <v>2144</v>
      </c>
      <c r="H513" s="832" t="s">
        <v>670</v>
      </c>
      <c r="I513" s="832" t="s">
        <v>1906</v>
      </c>
      <c r="J513" s="832" t="s">
        <v>812</v>
      </c>
      <c r="K513" s="832" t="s">
        <v>1907</v>
      </c>
      <c r="L513" s="835">
        <v>132</v>
      </c>
      <c r="M513" s="835">
        <v>2772</v>
      </c>
      <c r="N513" s="832">
        <v>21</v>
      </c>
      <c r="O513" s="836">
        <v>4.5</v>
      </c>
      <c r="P513" s="835">
        <v>2772</v>
      </c>
      <c r="Q513" s="837">
        <v>1</v>
      </c>
      <c r="R513" s="832">
        <v>21</v>
      </c>
      <c r="S513" s="837">
        <v>1</v>
      </c>
      <c r="T513" s="836">
        <v>4.5</v>
      </c>
      <c r="U513" s="838">
        <v>1</v>
      </c>
    </row>
    <row r="514" spans="1:21" ht="14.4" customHeight="1" x14ac:dyDescent="0.3">
      <c r="A514" s="831">
        <v>7</v>
      </c>
      <c r="B514" s="832" t="s">
        <v>1991</v>
      </c>
      <c r="C514" s="832" t="s">
        <v>1997</v>
      </c>
      <c r="D514" s="833" t="s">
        <v>3260</v>
      </c>
      <c r="E514" s="834" t="s">
        <v>2015</v>
      </c>
      <c r="F514" s="832" t="s">
        <v>1992</v>
      </c>
      <c r="G514" s="832" t="s">
        <v>2144</v>
      </c>
      <c r="H514" s="832" t="s">
        <v>579</v>
      </c>
      <c r="I514" s="832" t="s">
        <v>2145</v>
      </c>
      <c r="J514" s="832" t="s">
        <v>1184</v>
      </c>
      <c r="K514" s="832" t="s">
        <v>2146</v>
      </c>
      <c r="L514" s="835">
        <v>123.2</v>
      </c>
      <c r="M514" s="835">
        <v>369.6</v>
      </c>
      <c r="N514" s="832">
        <v>3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7</v>
      </c>
      <c r="B515" s="832" t="s">
        <v>1991</v>
      </c>
      <c r="C515" s="832" t="s">
        <v>1997</v>
      </c>
      <c r="D515" s="833" t="s">
        <v>3260</v>
      </c>
      <c r="E515" s="834" t="s">
        <v>2015</v>
      </c>
      <c r="F515" s="832" t="s">
        <v>1992</v>
      </c>
      <c r="G515" s="832" t="s">
        <v>2272</v>
      </c>
      <c r="H515" s="832" t="s">
        <v>579</v>
      </c>
      <c r="I515" s="832" t="s">
        <v>2538</v>
      </c>
      <c r="J515" s="832" t="s">
        <v>2274</v>
      </c>
      <c r="K515" s="832" t="s">
        <v>2539</v>
      </c>
      <c r="L515" s="835">
        <v>140.94999999999999</v>
      </c>
      <c r="M515" s="835">
        <v>422.84999999999997</v>
      </c>
      <c r="N515" s="832">
        <v>3</v>
      </c>
      <c r="O515" s="836">
        <v>0.5</v>
      </c>
      <c r="P515" s="835">
        <v>422.84999999999997</v>
      </c>
      <c r="Q515" s="837">
        <v>1</v>
      </c>
      <c r="R515" s="832">
        <v>3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7</v>
      </c>
      <c r="B516" s="832" t="s">
        <v>1991</v>
      </c>
      <c r="C516" s="832" t="s">
        <v>1997</v>
      </c>
      <c r="D516" s="833" t="s">
        <v>3260</v>
      </c>
      <c r="E516" s="834" t="s">
        <v>2015</v>
      </c>
      <c r="F516" s="832" t="s">
        <v>1992</v>
      </c>
      <c r="G516" s="832" t="s">
        <v>2148</v>
      </c>
      <c r="H516" s="832" t="s">
        <v>579</v>
      </c>
      <c r="I516" s="832" t="s">
        <v>2149</v>
      </c>
      <c r="J516" s="832" t="s">
        <v>2150</v>
      </c>
      <c r="K516" s="832" t="s">
        <v>2151</v>
      </c>
      <c r="L516" s="835">
        <v>29.13</v>
      </c>
      <c r="M516" s="835">
        <v>3175.1700000000005</v>
      </c>
      <c r="N516" s="832">
        <v>109</v>
      </c>
      <c r="O516" s="836">
        <v>24.5</v>
      </c>
      <c r="P516" s="835">
        <v>2767.3500000000004</v>
      </c>
      <c r="Q516" s="837">
        <v>0.87155963302752293</v>
      </c>
      <c r="R516" s="832">
        <v>95</v>
      </c>
      <c r="S516" s="837">
        <v>0.87155963302752293</v>
      </c>
      <c r="T516" s="836">
        <v>21</v>
      </c>
      <c r="U516" s="838">
        <v>0.8571428571428571</v>
      </c>
    </row>
    <row r="517" spans="1:21" ht="14.4" customHeight="1" x14ac:dyDescent="0.3">
      <c r="A517" s="831">
        <v>7</v>
      </c>
      <c r="B517" s="832" t="s">
        <v>1991</v>
      </c>
      <c r="C517" s="832" t="s">
        <v>1997</v>
      </c>
      <c r="D517" s="833" t="s">
        <v>3260</v>
      </c>
      <c r="E517" s="834" t="s">
        <v>2015</v>
      </c>
      <c r="F517" s="832" t="s">
        <v>1992</v>
      </c>
      <c r="G517" s="832" t="s">
        <v>2542</v>
      </c>
      <c r="H517" s="832" t="s">
        <v>670</v>
      </c>
      <c r="I517" s="832" t="s">
        <v>2543</v>
      </c>
      <c r="J517" s="832" t="s">
        <v>2544</v>
      </c>
      <c r="K517" s="832" t="s">
        <v>2545</v>
      </c>
      <c r="L517" s="835">
        <v>561.76</v>
      </c>
      <c r="M517" s="835">
        <v>15167.52</v>
      </c>
      <c r="N517" s="832">
        <v>27</v>
      </c>
      <c r="O517" s="836">
        <v>6.5</v>
      </c>
      <c r="P517" s="835">
        <v>7302.88</v>
      </c>
      <c r="Q517" s="837">
        <v>0.48148148148148145</v>
      </c>
      <c r="R517" s="832">
        <v>13</v>
      </c>
      <c r="S517" s="837">
        <v>0.48148148148148145</v>
      </c>
      <c r="T517" s="836">
        <v>2.5</v>
      </c>
      <c r="U517" s="838">
        <v>0.38461538461538464</v>
      </c>
    </row>
    <row r="518" spans="1:21" ht="14.4" customHeight="1" x14ac:dyDescent="0.3">
      <c r="A518" s="831">
        <v>7</v>
      </c>
      <c r="B518" s="832" t="s">
        <v>1991</v>
      </c>
      <c r="C518" s="832" t="s">
        <v>1997</v>
      </c>
      <c r="D518" s="833" t="s">
        <v>3260</v>
      </c>
      <c r="E518" s="834" t="s">
        <v>2015</v>
      </c>
      <c r="F518" s="832" t="s">
        <v>1992</v>
      </c>
      <c r="G518" s="832" t="s">
        <v>2308</v>
      </c>
      <c r="H518" s="832" t="s">
        <v>670</v>
      </c>
      <c r="I518" s="832" t="s">
        <v>2887</v>
      </c>
      <c r="J518" s="832" t="s">
        <v>1910</v>
      </c>
      <c r="K518" s="832" t="s">
        <v>2888</v>
      </c>
      <c r="L518" s="835">
        <v>123.2</v>
      </c>
      <c r="M518" s="835">
        <v>369.6</v>
      </c>
      <c r="N518" s="832">
        <v>3</v>
      </c>
      <c r="O518" s="836">
        <v>0.5</v>
      </c>
      <c r="P518" s="835">
        <v>369.6</v>
      </c>
      <c r="Q518" s="837">
        <v>1</v>
      </c>
      <c r="R518" s="832">
        <v>3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7</v>
      </c>
      <c r="B519" s="832" t="s">
        <v>1991</v>
      </c>
      <c r="C519" s="832" t="s">
        <v>1997</v>
      </c>
      <c r="D519" s="833" t="s">
        <v>3260</v>
      </c>
      <c r="E519" s="834" t="s">
        <v>2015</v>
      </c>
      <c r="F519" s="832" t="s">
        <v>1992</v>
      </c>
      <c r="G519" s="832" t="s">
        <v>2552</v>
      </c>
      <c r="H519" s="832" t="s">
        <v>579</v>
      </c>
      <c r="I519" s="832" t="s">
        <v>2553</v>
      </c>
      <c r="J519" s="832" t="s">
        <v>2554</v>
      </c>
      <c r="K519" s="832" t="s">
        <v>2555</v>
      </c>
      <c r="L519" s="835">
        <v>232.68</v>
      </c>
      <c r="M519" s="835">
        <v>4188.24</v>
      </c>
      <c r="N519" s="832">
        <v>18</v>
      </c>
      <c r="O519" s="836">
        <v>3</v>
      </c>
      <c r="P519" s="835">
        <v>4188.24</v>
      </c>
      <c r="Q519" s="837">
        <v>1</v>
      </c>
      <c r="R519" s="832">
        <v>18</v>
      </c>
      <c r="S519" s="837">
        <v>1</v>
      </c>
      <c r="T519" s="836">
        <v>3</v>
      </c>
      <c r="U519" s="838">
        <v>1</v>
      </c>
    </row>
    <row r="520" spans="1:21" ht="14.4" customHeight="1" x14ac:dyDescent="0.3">
      <c r="A520" s="831">
        <v>7</v>
      </c>
      <c r="B520" s="832" t="s">
        <v>1991</v>
      </c>
      <c r="C520" s="832" t="s">
        <v>1997</v>
      </c>
      <c r="D520" s="833" t="s">
        <v>3260</v>
      </c>
      <c r="E520" s="834" t="s">
        <v>2015</v>
      </c>
      <c r="F520" s="832" t="s">
        <v>1992</v>
      </c>
      <c r="G520" s="832" t="s">
        <v>2552</v>
      </c>
      <c r="H520" s="832" t="s">
        <v>579</v>
      </c>
      <c r="I520" s="832" t="s">
        <v>2889</v>
      </c>
      <c r="J520" s="832" t="s">
        <v>2568</v>
      </c>
      <c r="K520" s="832" t="s">
        <v>2580</v>
      </c>
      <c r="L520" s="835">
        <v>1938.97</v>
      </c>
      <c r="M520" s="835">
        <v>23267.64</v>
      </c>
      <c r="N520" s="832">
        <v>12</v>
      </c>
      <c r="O520" s="836">
        <v>2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7</v>
      </c>
      <c r="B521" s="832" t="s">
        <v>1991</v>
      </c>
      <c r="C521" s="832" t="s">
        <v>1997</v>
      </c>
      <c r="D521" s="833" t="s">
        <v>3260</v>
      </c>
      <c r="E521" s="834" t="s">
        <v>2015</v>
      </c>
      <c r="F521" s="832" t="s">
        <v>1992</v>
      </c>
      <c r="G521" s="832" t="s">
        <v>2552</v>
      </c>
      <c r="H521" s="832" t="s">
        <v>579</v>
      </c>
      <c r="I521" s="832" t="s">
        <v>2556</v>
      </c>
      <c r="J521" s="832" t="s">
        <v>2557</v>
      </c>
      <c r="K521" s="832" t="s">
        <v>2558</v>
      </c>
      <c r="L521" s="835">
        <v>5322.08</v>
      </c>
      <c r="M521" s="835">
        <v>10644.16</v>
      </c>
      <c r="N521" s="832">
        <v>2</v>
      </c>
      <c r="O521" s="836">
        <v>1</v>
      </c>
      <c r="P521" s="835">
        <v>10644.16</v>
      </c>
      <c r="Q521" s="837">
        <v>1</v>
      </c>
      <c r="R521" s="832">
        <v>2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7</v>
      </c>
      <c r="B522" s="832" t="s">
        <v>1991</v>
      </c>
      <c r="C522" s="832" t="s">
        <v>1997</v>
      </c>
      <c r="D522" s="833" t="s">
        <v>3260</v>
      </c>
      <c r="E522" s="834" t="s">
        <v>2015</v>
      </c>
      <c r="F522" s="832" t="s">
        <v>1992</v>
      </c>
      <c r="G522" s="832" t="s">
        <v>2552</v>
      </c>
      <c r="H522" s="832" t="s">
        <v>579</v>
      </c>
      <c r="I522" s="832" t="s">
        <v>2559</v>
      </c>
      <c r="J522" s="832" t="s">
        <v>2554</v>
      </c>
      <c r="K522" s="832" t="s">
        <v>2560</v>
      </c>
      <c r="L522" s="835">
        <v>1938.97</v>
      </c>
      <c r="M522" s="835">
        <v>38779.4</v>
      </c>
      <c r="N522" s="832">
        <v>20</v>
      </c>
      <c r="O522" s="836">
        <v>4</v>
      </c>
      <c r="P522" s="835">
        <v>38779.4</v>
      </c>
      <c r="Q522" s="837">
        <v>1</v>
      </c>
      <c r="R522" s="832">
        <v>20</v>
      </c>
      <c r="S522" s="837">
        <v>1</v>
      </c>
      <c r="T522" s="836">
        <v>4</v>
      </c>
      <c r="U522" s="838">
        <v>1</v>
      </c>
    </row>
    <row r="523" spans="1:21" ht="14.4" customHeight="1" x14ac:dyDescent="0.3">
      <c r="A523" s="831">
        <v>7</v>
      </c>
      <c r="B523" s="832" t="s">
        <v>1991</v>
      </c>
      <c r="C523" s="832" t="s">
        <v>1997</v>
      </c>
      <c r="D523" s="833" t="s">
        <v>3260</v>
      </c>
      <c r="E523" s="834" t="s">
        <v>2015</v>
      </c>
      <c r="F523" s="832" t="s">
        <v>1992</v>
      </c>
      <c r="G523" s="832" t="s">
        <v>2552</v>
      </c>
      <c r="H523" s="832" t="s">
        <v>579</v>
      </c>
      <c r="I523" s="832" t="s">
        <v>2561</v>
      </c>
      <c r="J523" s="832" t="s">
        <v>2554</v>
      </c>
      <c r="K523" s="832" t="s">
        <v>2562</v>
      </c>
      <c r="L523" s="835">
        <v>1454.23</v>
      </c>
      <c r="M523" s="835">
        <v>17450.760000000002</v>
      </c>
      <c r="N523" s="832">
        <v>12</v>
      </c>
      <c r="O523" s="836">
        <v>2</v>
      </c>
      <c r="P523" s="835">
        <v>17450.760000000002</v>
      </c>
      <c r="Q523" s="837">
        <v>1</v>
      </c>
      <c r="R523" s="832">
        <v>12</v>
      </c>
      <c r="S523" s="837">
        <v>1</v>
      </c>
      <c r="T523" s="836">
        <v>2</v>
      </c>
      <c r="U523" s="838">
        <v>1</v>
      </c>
    </row>
    <row r="524" spans="1:21" ht="14.4" customHeight="1" x14ac:dyDescent="0.3">
      <c r="A524" s="831">
        <v>7</v>
      </c>
      <c r="B524" s="832" t="s">
        <v>1991</v>
      </c>
      <c r="C524" s="832" t="s">
        <v>1997</v>
      </c>
      <c r="D524" s="833" t="s">
        <v>3260</v>
      </c>
      <c r="E524" s="834" t="s">
        <v>2015</v>
      </c>
      <c r="F524" s="832" t="s">
        <v>1992</v>
      </c>
      <c r="G524" s="832" t="s">
        <v>2552</v>
      </c>
      <c r="H524" s="832" t="s">
        <v>579</v>
      </c>
      <c r="I524" s="832" t="s">
        <v>2563</v>
      </c>
      <c r="J524" s="832" t="s">
        <v>2554</v>
      </c>
      <c r="K524" s="832" t="s">
        <v>2564</v>
      </c>
      <c r="L524" s="835">
        <v>484.75</v>
      </c>
      <c r="M524" s="835">
        <v>6786.5</v>
      </c>
      <c r="N524" s="832">
        <v>14</v>
      </c>
      <c r="O524" s="836">
        <v>3</v>
      </c>
      <c r="P524" s="835">
        <v>6786.5</v>
      </c>
      <c r="Q524" s="837">
        <v>1</v>
      </c>
      <c r="R524" s="832">
        <v>14</v>
      </c>
      <c r="S524" s="837">
        <v>1</v>
      </c>
      <c r="T524" s="836">
        <v>3</v>
      </c>
      <c r="U524" s="838">
        <v>1</v>
      </c>
    </row>
    <row r="525" spans="1:21" ht="14.4" customHeight="1" x14ac:dyDescent="0.3">
      <c r="A525" s="831">
        <v>7</v>
      </c>
      <c r="B525" s="832" t="s">
        <v>1991</v>
      </c>
      <c r="C525" s="832" t="s">
        <v>1997</v>
      </c>
      <c r="D525" s="833" t="s">
        <v>3260</v>
      </c>
      <c r="E525" s="834" t="s">
        <v>2015</v>
      </c>
      <c r="F525" s="832" t="s">
        <v>1992</v>
      </c>
      <c r="G525" s="832" t="s">
        <v>2552</v>
      </c>
      <c r="H525" s="832" t="s">
        <v>579</v>
      </c>
      <c r="I525" s="832" t="s">
        <v>2565</v>
      </c>
      <c r="J525" s="832" t="s">
        <v>2554</v>
      </c>
      <c r="K525" s="832" t="s">
        <v>2566</v>
      </c>
      <c r="L525" s="835">
        <v>969.48</v>
      </c>
      <c r="M525" s="835">
        <v>29084.399999999998</v>
      </c>
      <c r="N525" s="832">
        <v>30</v>
      </c>
      <c r="O525" s="836">
        <v>6</v>
      </c>
      <c r="P525" s="835">
        <v>29084.399999999998</v>
      </c>
      <c r="Q525" s="837">
        <v>1</v>
      </c>
      <c r="R525" s="832">
        <v>30</v>
      </c>
      <c r="S525" s="837">
        <v>1</v>
      </c>
      <c r="T525" s="836">
        <v>6</v>
      </c>
      <c r="U525" s="838">
        <v>1</v>
      </c>
    </row>
    <row r="526" spans="1:21" ht="14.4" customHeight="1" x14ac:dyDescent="0.3">
      <c r="A526" s="831">
        <v>7</v>
      </c>
      <c r="B526" s="832" t="s">
        <v>1991</v>
      </c>
      <c r="C526" s="832" t="s">
        <v>1997</v>
      </c>
      <c r="D526" s="833" t="s">
        <v>3260</v>
      </c>
      <c r="E526" s="834" t="s">
        <v>2015</v>
      </c>
      <c r="F526" s="832" t="s">
        <v>1992</v>
      </c>
      <c r="G526" s="832" t="s">
        <v>2552</v>
      </c>
      <c r="H526" s="832" t="s">
        <v>579</v>
      </c>
      <c r="I526" s="832" t="s">
        <v>2570</v>
      </c>
      <c r="J526" s="832" t="s">
        <v>2571</v>
      </c>
      <c r="K526" s="832" t="s">
        <v>2572</v>
      </c>
      <c r="L526" s="835">
        <v>969.48</v>
      </c>
      <c r="M526" s="835">
        <v>14542.2</v>
      </c>
      <c r="N526" s="832">
        <v>15</v>
      </c>
      <c r="O526" s="836">
        <v>3</v>
      </c>
      <c r="P526" s="835">
        <v>14542.2</v>
      </c>
      <c r="Q526" s="837">
        <v>1</v>
      </c>
      <c r="R526" s="832">
        <v>15</v>
      </c>
      <c r="S526" s="837">
        <v>1</v>
      </c>
      <c r="T526" s="836">
        <v>3</v>
      </c>
      <c r="U526" s="838">
        <v>1</v>
      </c>
    </row>
    <row r="527" spans="1:21" ht="14.4" customHeight="1" x14ac:dyDescent="0.3">
      <c r="A527" s="831">
        <v>7</v>
      </c>
      <c r="B527" s="832" t="s">
        <v>1991</v>
      </c>
      <c r="C527" s="832" t="s">
        <v>1997</v>
      </c>
      <c r="D527" s="833" t="s">
        <v>3260</v>
      </c>
      <c r="E527" s="834" t="s">
        <v>2015</v>
      </c>
      <c r="F527" s="832" t="s">
        <v>1992</v>
      </c>
      <c r="G527" s="832" t="s">
        <v>2552</v>
      </c>
      <c r="H527" s="832" t="s">
        <v>670</v>
      </c>
      <c r="I527" s="832" t="s">
        <v>2573</v>
      </c>
      <c r="J527" s="832" t="s">
        <v>2574</v>
      </c>
      <c r="K527" s="832" t="s">
        <v>2569</v>
      </c>
      <c r="L527" s="835">
        <v>484.75</v>
      </c>
      <c r="M527" s="835">
        <v>7271.25</v>
      </c>
      <c r="N527" s="832">
        <v>15</v>
      </c>
      <c r="O527" s="836">
        <v>4</v>
      </c>
      <c r="P527" s="835">
        <v>7271.25</v>
      </c>
      <c r="Q527" s="837">
        <v>1</v>
      </c>
      <c r="R527" s="832">
        <v>15</v>
      </c>
      <c r="S527" s="837">
        <v>1</v>
      </c>
      <c r="T527" s="836">
        <v>4</v>
      </c>
      <c r="U527" s="838">
        <v>1</v>
      </c>
    </row>
    <row r="528" spans="1:21" ht="14.4" customHeight="1" x14ac:dyDescent="0.3">
      <c r="A528" s="831">
        <v>7</v>
      </c>
      <c r="B528" s="832" t="s">
        <v>1991</v>
      </c>
      <c r="C528" s="832" t="s">
        <v>1997</v>
      </c>
      <c r="D528" s="833" t="s">
        <v>3260</v>
      </c>
      <c r="E528" s="834" t="s">
        <v>2015</v>
      </c>
      <c r="F528" s="832" t="s">
        <v>1992</v>
      </c>
      <c r="G528" s="832" t="s">
        <v>2552</v>
      </c>
      <c r="H528" s="832" t="s">
        <v>670</v>
      </c>
      <c r="I528" s="832" t="s">
        <v>2577</v>
      </c>
      <c r="J528" s="832" t="s">
        <v>2574</v>
      </c>
      <c r="K528" s="832" t="s">
        <v>2578</v>
      </c>
      <c r="L528" s="835">
        <v>969.48</v>
      </c>
      <c r="M528" s="835">
        <v>16481.16</v>
      </c>
      <c r="N528" s="832">
        <v>17</v>
      </c>
      <c r="O528" s="836">
        <v>5</v>
      </c>
      <c r="P528" s="835">
        <v>16481.16</v>
      </c>
      <c r="Q528" s="837">
        <v>1</v>
      </c>
      <c r="R528" s="832">
        <v>17</v>
      </c>
      <c r="S528" s="837">
        <v>1</v>
      </c>
      <c r="T528" s="836">
        <v>5</v>
      </c>
      <c r="U528" s="838">
        <v>1</v>
      </c>
    </row>
    <row r="529" spans="1:21" ht="14.4" customHeight="1" x14ac:dyDescent="0.3">
      <c r="A529" s="831">
        <v>7</v>
      </c>
      <c r="B529" s="832" t="s">
        <v>1991</v>
      </c>
      <c r="C529" s="832" t="s">
        <v>1997</v>
      </c>
      <c r="D529" s="833" t="s">
        <v>3260</v>
      </c>
      <c r="E529" s="834" t="s">
        <v>2015</v>
      </c>
      <c r="F529" s="832" t="s">
        <v>1992</v>
      </c>
      <c r="G529" s="832" t="s">
        <v>2552</v>
      </c>
      <c r="H529" s="832" t="s">
        <v>670</v>
      </c>
      <c r="I529" s="832" t="s">
        <v>2579</v>
      </c>
      <c r="J529" s="832" t="s">
        <v>2574</v>
      </c>
      <c r="K529" s="832" t="s">
        <v>2580</v>
      </c>
      <c r="L529" s="835">
        <v>1938.97</v>
      </c>
      <c r="M529" s="835">
        <v>15511.76</v>
      </c>
      <c r="N529" s="832">
        <v>8</v>
      </c>
      <c r="O529" s="836">
        <v>2</v>
      </c>
      <c r="P529" s="835">
        <v>15511.76</v>
      </c>
      <c r="Q529" s="837">
        <v>1</v>
      </c>
      <c r="R529" s="832">
        <v>8</v>
      </c>
      <c r="S529" s="837">
        <v>1</v>
      </c>
      <c r="T529" s="836">
        <v>2</v>
      </c>
      <c r="U529" s="838">
        <v>1</v>
      </c>
    </row>
    <row r="530" spans="1:21" ht="14.4" customHeight="1" x14ac:dyDescent="0.3">
      <c r="A530" s="831">
        <v>7</v>
      </c>
      <c r="B530" s="832" t="s">
        <v>1991</v>
      </c>
      <c r="C530" s="832" t="s">
        <v>1997</v>
      </c>
      <c r="D530" s="833" t="s">
        <v>3260</v>
      </c>
      <c r="E530" s="834" t="s">
        <v>2015</v>
      </c>
      <c r="F530" s="832" t="s">
        <v>1992</v>
      </c>
      <c r="G530" s="832" t="s">
        <v>2552</v>
      </c>
      <c r="H530" s="832" t="s">
        <v>670</v>
      </c>
      <c r="I530" s="832" t="s">
        <v>2890</v>
      </c>
      <c r="J530" s="832" t="s">
        <v>2574</v>
      </c>
      <c r="K530" s="832" t="s">
        <v>2891</v>
      </c>
      <c r="L530" s="835">
        <v>242.37</v>
      </c>
      <c r="M530" s="835">
        <v>1454.22</v>
      </c>
      <c r="N530" s="832">
        <v>6</v>
      </c>
      <c r="O530" s="836">
        <v>1</v>
      </c>
      <c r="P530" s="835">
        <v>1454.22</v>
      </c>
      <c r="Q530" s="837">
        <v>1</v>
      </c>
      <c r="R530" s="832">
        <v>6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7</v>
      </c>
      <c r="B531" s="832" t="s">
        <v>1991</v>
      </c>
      <c r="C531" s="832" t="s">
        <v>1997</v>
      </c>
      <c r="D531" s="833" t="s">
        <v>3260</v>
      </c>
      <c r="E531" s="834" t="s">
        <v>2015</v>
      </c>
      <c r="F531" s="832" t="s">
        <v>1992</v>
      </c>
      <c r="G531" s="832" t="s">
        <v>2552</v>
      </c>
      <c r="H531" s="832" t="s">
        <v>670</v>
      </c>
      <c r="I531" s="832" t="s">
        <v>2581</v>
      </c>
      <c r="J531" s="832" t="s">
        <v>2574</v>
      </c>
      <c r="K531" s="832" t="s">
        <v>2582</v>
      </c>
      <c r="L531" s="835">
        <v>1454.23</v>
      </c>
      <c r="M531" s="835">
        <v>26176.140000000003</v>
      </c>
      <c r="N531" s="832">
        <v>18</v>
      </c>
      <c r="O531" s="836">
        <v>3</v>
      </c>
      <c r="P531" s="835">
        <v>17450.760000000002</v>
      </c>
      <c r="Q531" s="837">
        <v>0.66666666666666663</v>
      </c>
      <c r="R531" s="832">
        <v>12</v>
      </c>
      <c r="S531" s="837">
        <v>0.66666666666666663</v>
      </c>
      <c r="T531" s="836">
        <v>2</v>
      </c>
      <c r="U531" s="838">
        <v>0.66666666666666663</v>
      </c>
    </row>
    <row r="532" spans="1:21" ht="14.4" customHeight="1" x14ac:dyDescent="0.3">
      <c r="A532" s="831">
        <v>7</v>
      </c>
      <c r="B532" s="832" t="s">
        <v>1991</v>
      </c>
      <c r="C532" s="832" t="s">
        <v>1997</v>
      </c>
      <c r="D532" s="833" t="s">
        <v>3260</v>
      </c>
      <c r="E532" s="834" t="s">
        <v>2015</v>
      </c>
      <c r="F532" s="832" t="s">
        <v>1992</v>
      </c>
      <c r="G532" s="832" t="s">
        <v>2156</v>
      </c>
      <c r="H532" s="832" t="s">
        <v>579</v>
      </c>
      <c r="I532" s="832" t="s">
        <v>2583</v>
      </c>
      <c r="J532" s="832" t="s">
        <v>2158</v>
      </c>
      <c r="K532" s="832" t="s">
        <v>2584</v>
      </c>
      <c r="L532" s="835">
        <v>339.47</v>
      </c>
      <c r="M532" s="835">
        <v>3734.17</v>
      </c>
      <c r="N532" s="832">
        <v>11</v>
      </c>
      <c r="O532" s="836">
        <v>1</v>
      </c>
      <c r="P532" s="835">
        <v>1697.3500000000001</v>
      </c>
      <c r="Q532" s="837">
        <v>0.45454545454545459</v>
      </c>
      <c r="R532" s="832">
        <v>5</v>
      </c>
      <c r="S532" s="837">
        <v>0.45454545454545453</v>
      </c>
      <c r="T532" s="836">
        <v>0.5</v>
      </c>
      <c r="U532" s="838">
        <v>0.5</v>
      </c>
    </row>
    <row r="533" spans="1:21" ht="14.4" customHeight="1" x14ac:dyDescent="0.3">
      <c r="A533" s="831">
        <v>7</v>
      </c>
      <c r="B533" s="832" t="s">
        <v>1991</v>
      </c>
      <c r="C533" s="832" t="s">
        <v>1997</v>
      </c>
      <c r="D533" s="833" t="s">
        <v>3260</v>
      </c>
      <c r="E533" s="834" t="s">
        <v>2015</v>
      </c>
      <c r="F533" s="832" t="s">
        <v>1992</v>
      </c>
      <c r="G533" s="832" t="s">
        <v>2156</v>
      </c>
      <c r="H533" s="832" t="s">
        <v>579</v>
      </c>
      <c r="I533" s="832" t="s">
        <v>2585</v>
      </c>
      <c r="J533" s="832" t="s">
        <v>2158</v>
      </c>
      <c r="K533" s="832" t="s">
        <v>2586</v>
      </c>
      <c r="L533" s="835">
        <v>537.12</v>
      </c>
      <c r="M533" s="835">
        <v>7519.68</v>
      </c>
      <c r="N533" s="832">
        <v>14</v>
      </c>
      <c r="O533" s="836">
        <v>3.5</v>
      </c>
      <c r="P533" s="835">
        <v>4296.96</v>
      </c>
      <c r="Q533" s="837">
        <v>0.5714285714285714</v>
      </c>
      <c r="R533" s="832">
        <v>8</v>
      </c>
      <c r="S533" s="837">
        <v>0.5714285714285714</v>
      </c>
      <c r="T533" s="836">
        <v>2</v>
      </c>
      <c r="U533" s="838">
        <v>0.5714285714285714</v>
      </c>
    </row>
    <row r="534" spans="1:21" ht="14.4" customHeight="1" x14ac:dyDescent="0.3">
      <c r="A534" s="831">
        <v>7</v>
      </c>
      <c r="B534" s="832" t="s">
        <v>1991</v>
      </c>
      <c r="C534" s="832" t="s">
        <v>1997</v>
      </c>
      <c r="D534" s="833" t="s">
        <v>3260</v>
      </c>
      <c r="E534" s="834" t="s">
        <v>2015</v>
      </c>
      <c r="F534" s="832" t="s">
        <v>1992</v>
      </c>
      <c r="G534" s="832" t="s">
        <v>2156</v>
      </c>
      <c r="H534" s="832" t="s">
        <v>579</v>
      </c>
      <c r="I534" s="832" t="s">
        <v>2587</v>
      </c>
      <c r="J534" s="832" t="s">
        <v>2158</v>
      </c>
      <c r="K534" s="832" t="s">
        <v>2588</v>
      </c>
      <c r="L534" s="835">
        <v>424.24</v>
      </c>
      <c r="M534" s="835">
        <v>424.24</v>
      </c>
      <c r="N534" s="832">
        <v>1</v>
      </c>
      <c r="O534" s="836">
        <v>0.5</v>
      </c>
      <c r="P534" s="835">
        <v>424.24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7</v>
      </c>
      <c r="B535" s="832" t="s">
        <v>1991</v>
      </c>
      <c r="C535" s="832" t="s">
        <v>1997</v>
      </c>
      <c r="D535" s="833" t="s">
        <v>3260</v>
      </c>
      <c r="E535" s="834" t="s">
        <v>2015</v>
      </c>
      <c r="F535" s="832" t="s">
        <v>1992</v>
      </c>
      <c r="G535" s="832" t="s">
        <v>2156</v>
      </c>
      <c r="H535" s="832" t="s">
        <v>579</v>
      </c>
      <c r="I535" s="832" t="s">
        <v>2157</v>
      </c>
      <c r="J535" s="832" t="s">
        <v>2158</v>
      </c>
      <c r="K535" s="832" t="s">
        <v>2159</v>
      </c>
      <c r="L535" s="835">
        <v>848.49</v>
      </c>
      <c r="M535" s="835">
        <v>60242.790000000008</v>
      </c>
      <c r="N535" s="832">
        <v>71</v>
      </c>
      <c r="O535" s="836">
        <v>14</v>
      </c>
      <c r="P535" s="835">
        <v>38182.05000000001</v>
      </c>
      <c r="Q535" s="837">
        <v>0.63380281690140849</v>
      </c>
      <c r="R535" s="832">
        <v>45</v>
      </c>
      <c r="S535" s="837">
        <v>0.63380281690140849</v>
      </c>
      <c r="T535" s="836">
        <v>9.5</v>
      </c>
      <c r="U535" s="838">
        <v>0.6785714285714286</v>
      </c>
    </row>
    <row r="536" spans="1:21" ht="14.4" customHeight="1" x14ac:dyDescent="0.3">
      <c r="A536" s="831">
        <v>7</v>
      </c>
      <c r="B536" s="832" t="s">
        <v>1991</v>
      </c>
      <c r="C536" s="832" t="s">
        <v>1997</v>
      </c>
      <c r="D536" s="833" t="s">
        <v>3260</v>
      </c>
      <c r="E536" s="834" t="s">
        <v>2015</v>
      </c>
      <c r="F536" s="832" t="s">
        <v>1992</v>
      </c>
      <c r="G536" s="832" t="s">
        <v>2156</v>
      </c>
      <c r="H536" s="832" t="s">
        <v>579</v>
      </c>
      <c r="I536" s="832" t="s">
        <v>2157</v>
      </c>
      <c r="J536" s="832" t="s">
        <v>2158</v>
      </c>
      <c r="K536" s="832" t="s">
        <v>2159</v>
      </c>
      <c r="L536" s="835">
        <v>339.47</v>
      </c>
      <c r="M536" s="835">
        <v>4413.1099999999997</v>
      </c>
      <c r="N536" s="832">
        <v>13</v>
      </c>
      <c r="O536" s="836">
        <v>3</v>
      </c>
      <c r="P536" s="835">
        <v>3394.7</v>
      </c>
      <c r="Q536" s="837">
        <v>0.76923076923076927</v>
      </c>
      <c r="R536" s="832">
        <v>10</v>
      </c>
      <c r="S536" s="837">
        <v>0.76923076923076927</v>
      </c>
      <c r="T536" s="836">
        <v>2</v>
      </c>
      <c r="U536" s="838">
        <v>0.66666666666666663</v>
      </c>
    </row>
    <row r="537" spans="1:21" ht="14.4" customHeight="1" x14ac:dyDescent="0.3">
      <c r="A537" s="831">
        <v>7</v>
      </c>
      <c r="B537" s="832" t="s">
        <v>1991</v>
      </c>
      <c r="C537" s="832" t="s">
        <v>1997</v>
      </c>
      <c r="D537" s="833" t="s">
        <v>3260</v>
      </c>
      <c r="E537" s="834" t="s">
        <v>2015</v>
      </c>
      <c r="F537" s="832" t="s">
        <v>1992</v>
      </c>
      <c r="G537" s="832" t="s">
        <v>2156</v>
      </c>
      <c r="H537" s="832" t="s">
        <v>579</v>
      </c>
      <c r="I537" s="832" t="s">
        <v>2802</v>
      </c>
      <c r="J537" s="832" t="s">
        <v>2803</v>
      </c>
      <c r="K537" s="832" t="s">
        <v>2159</v>
      </c>
      <c r="L537" s="835">
        <v>848.49</v>
      </c>
      <c r="M537" s="835">
        <v>1696.98</v>
      </c>
      <c r="N537" s="832">
        <v>2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7</v>
      </c>
      <c r="B538" s="832" t="s">
        <v>1991</v>
      </c>
      <c r="C538" s="832" t="s">
        <v>1997</v>
      </c>
      <c r="D538" s="833" t="s">
        <v>3260</v>
      </c>
      <c r="E538" s="834" t="s">
        <v>2015</v>
      </c>
      <c r="F538" s="832" t="s">
        <v>1992</v>
      </c>
      <c r="G538" s="832" t="s">
        <v>2156</v>
      </c>
      <c r="H538" s="832" t="s">
        <v>670</v>
      </c>
      <c r="I538" s="832" t="s">
        <v>2592</v>
      </c>
      <c r="J538" s="832" t="s">
        <v>1880</v>
      </c>
      <c r="K538" s="832" t="s">
        <v>2591</v>
      </c>
      <c r="L538" s="835">
        <v>763.63</v>
      </c>
      <c r="M538" s="835">
        <v>763.63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7</v>
      </c>
      <c r="B539" s="832" t="s">
        <v>1991</v>
      </c>
      <c r="C539" s="832" t="s">
        <v>1997</v>
      </c>
      <c r="D539" s="833" t="s">
        <v>3260</v>
      </c>
      <c r="E539" s="834" t="s">
        <v>2015</v>
      </c>
      <c r="F539" s="832" t="s">
        <v>1992</v>
      </c>
      <c r="G539" s="832" t="s">
        <v>2156</v>
      </c>
      <c r="H539" s="832" t="s">
        <v>579</v>
      </c>
      <c r="I539" s="832" t="s">
        <v>2892</v>
      </c>
      <c r="J539" s="832" t="s">
        <v>2893</v>
      </c>
      <c r="K539" s="832" t="s">
        <v>2159</v>
      </c>
      <c r="L539" s="835">
        <v>848.49</v>
      </c>
      <c r="M539" s="835">
        <v>5090.9400000000005</v>
      </c>
      <c r="N539" s="832">
        <v>6</v>
      </c>
      <c r="O539" s="836">
        <v>1</v>
      </c>
      <c r="P539" s="835">
        <v>5090.9400000000005</v>
      </c>
      <c r="Q539" s="837">
        <v>1</v>
      </c>
      <c r="R539" s="832">
        <v>6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7</v>
      </c>
      <c r="B540" s="832" t="s">
        <v>1991</v>
      </c>
      <c r="C540" s="832" t="s">
        <v>1997</v>
      </c>
      <c r="D540" s="833" t="s">
        <v>3260</v>
      </c>
      <c r="E540" s="834" t="s">
        <v>2015</v>
      </c>
      <c r="F540" s="832" t="s">
        <v>1992</v>
      </c>
      <c r="G540" s="832" t="s">
        <v>2156</v>
      </c>
      <c r="H540" s="832" t="s">
        <v>579</v>
      </c>
      <c r="I540" s="832" t="s">
        <v>2894</v>
      </c>
      <c r="J540" s="832" t="s">
        <v>2158</v>
      </c>
      <c r="K540" s="832" t="s">
        <v>2159</v>
      </c>
      <c r="L540" s="835">
        <v>848.49</v>
      </c>
      <c r="M540" s="835">
        <v>848.49</v>
      </c>
      <c r="N540" s="832">
        <v>1</v>
      </c>
      <c r="O540" s="836">
        <v>0.5</v>
      </c>
      <c r="P540" s="835">
        <v>848.49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7</v>
      </c>
      <c r="B541" s="832" t="s">
        <v>1991</v>
      </c>
      <c r="C541" s="832" t="s">
        <v>1997</v>
      </c>
      <c r="D541" s="833" t="s">
        <v>3260</v>
      </c>
      <c r="E541" s="834" t="s">
        <v>2015</v>
      </c>
      <c r="F541" s="832" t="s">
        <v>1992</v>
      </c>
      <c r="G541" s="832" t="s">
        <v>2597</v>
      </c>
      <c r="H541" s="832" t="s">
        <v>579</v>
      </c>
      <c r="I541" s="832" t="s">
        <v>2598</v>
      </c>
      <c r="J541" s="832" t="s">
        <v>2599</v>
      </c>
      <c r="K541" s="832" t="s">
        <v>2600</v>
      </c>
      <c r="L541" s="835">
        <v>552.64</v>
      </c>
      <c r="M541" s="835">
        <v>3868.48</v>
      </c>
      <c r="N541" s="832">
        <v>7</v>
      </c>
      <c r="O541" s="836">
        <v>2</v>
      </c>
      <c r="P541" s="835">
        <v>3868.48</v>
      </c>
      <c r="Q541" s="837">
        <v>1</v>
      </c>
      <c r="R541" s="832">
        <v>7</v>
      </c>
      <c r="S541" s="837">
        <v>1</v>
      </c>
      <c r="T541" s="836">
        <v>2</v>
      </c>
      <c r="U541" s="838">
        <v>1</v>
      </c>
    </row>
    <row r="542" spans="1:21" ht="14.4" customHeight="1" x14ac:dyDescent="0.3">
      <c r="A542" s="831">
        <v>7</v>
      </c>
      <c r="B542" s="832" t="s">
        <v>1991</v>
      </c>
      <c r="C542" s="832" t="s">
        <v>1997</v>
      </c>
      <c r="D542" s="833" t="s">
        <v>3260</v>
      </c>
      <c r="E542" s="834" t="s">
        <v>2015</v>
      </c>
      <c r="F542" s="832" t="s">
        <v>1992</v>
      </c>
      <c r="G542" s="832" t="s">
        <v>2597</v>
      </c>
      <c r="H542" s="832" t="s">
        <v>579</v>
      </c>
      <c r="I542" s="832" t="s">
        <v>2842</v>
      </c>
      <c r="J542" s="832" t="s">
        <v>2599</v>
      </c>
      <c r="K542" s="832" t="s">
        <v>2843</v>
      </c>
      <c r="L542" s="835">
        <v>276.33</v>
      </c>
      <c r="M542" s="835">
        <v>2486.9699999999998</v>
      </c>
      <c r="N542" s="832">
        <v>9</v>
      </c>
      <c r="O542" s="836">
        <v>1</v>
      </c>
      <c r="P542" s="835">
        <v>2486.9699999999998</v>
      </c>
      <c r="Q542" s="837">
        <v>1</v>
      </c>
      <c r="R542" s="832">
        <v>9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7</v>
      </c>
      <c r="B543" s="832" t="s">
        <v>1991</v>
      </c>
      <c r="C543" s="832" t="s">
        <v>1997</v>
      </c>
      <c r="D543" s="833" t="s">
        <v>3260</v>
      </c>
      <c r="E543" s="834" t="s">
        <v>2015</v>
      </c>
      <c r="F543" s="832" t="s">
        <v>1992</v>
      </c>
      <c r="G543" s="832" t="s">
        <v>2597</v>
      </c>
      <c r="H543" s="832" t="s">
        <v>579</v>
      </c>
      <c r="I543" s="832" t="s">
        <v>2601</v>
      </c>
      <c r="J543" s="832" t="s">
        <v>2599</v>
      </c>
      <c r="K543" s="832" t="s">
        <v>2602</v>
      </c>
      <c r="L543" s="835">
        <v>1019.46</v>
      </c>
      <c r="M543" s="835">
        <v>3058.38</v>
      </c>
      <c r="N543" s="832">
        <v>3</v>
      </c>
      <c r="O543" s="836">
        <v>1</v>
      </c>
      <c r="P543" s="835">
        <v>3058.38</v>
      </c>
      <c r="Q543" s="837">
        <v>1</v>
      </c>
      <c r="R543" s="832">
        <v>3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7</v>
      </c>
      <c r="B544" s="832" t="s">
        <v>1991</v>
      </c>
      <c r="C544" s="832" t="s">
        <v>1997</v>
      </c>
      <c r="D544" s="833" t="s">
        <v>3260</v>
      </c>
      <c r="E544" s="834" t="s">
        <v>2015</v>
      </c>
      <c r="F544" s="832" t="s">
        <v>1992</v>
      </c>
      <c r="G544" s="832" t="s">
        <v>2597</v>
      </c>
      <c r="H544" s="832" t="s">
        <v>579</v>
      </c>
      <c r="I544" s="832" t="s">
        <v>2603</v>
      </c>
      <c r="J544" s="832" t="s">
        <v>2599</v>
      </c>
      <c r="K544" s="832" t="s">
        <v>2604</v>
      </c>
      <c r="L544" s="835">
        <v>2863.58</v>
      </c>
      <c r="M544" s="835">
        <v>14317.9</v>
      </c>
      <c r="N544" s="832">
        <v>5</v>
      </c>
      <c r="O544" s="836">
        <v>3</v>
      </c>
      <c r="P544" s="835">
        <v>2863.58</v>
      </c>
      <c r="Q544" s="837">
        <v>0.2</v>
      </c>
      <c r="R544" s="832">
        <v>1</v>
      </c>
      <c r="S544" s="837">
        <v>0.2</v>
      </c>
      <c r="T544" s="836">
        <v>1</v>
      </c>
      <c r="U544" s="838">
        <v>0.33333333333333331</v>
      </c>
    </row>
    <row r="545" spans="1:21" ht="14.4" customHeight="1" x14ac:dyDescent="0.3">
      <c r="A545" s="831">
        <v>7</v>
      </c>
      <c r="B545" s="832" t="s">
        <v>1991</v>
      </c>
      <c r="C545" s="832" t="s">
        <v>1997</v>
      </c>
      <c r="D545" s="833" t="s">
        <v>3260</v>
      </c>
      <c r="E545" s="834" t="s">
        <v>2015</v>
      </c>
      <c r="F545" s="832" t="s">
        <v>1992</v>
      </c>
      <c r="G545" s="832" t="s">
        <v>2597</v>
      </c>
      <c r="H545" s="832" t="s">
        <v>579</v>
      </c>
      <c r="I545" s="832" t="s">
        <v>2844</v>
      </c>
      <c r="J545" s="832" t="s">
        <v>2599</v>
      </c>
      <c r="K545" s="832" t="s">
        <v>2845</v>
      </c>
      <c r="L545" s="835">
        <v>2038.93</v>
      </c>
      <c r="M545" s="835">
        <v>12233.58</v>
      </c>
      <c r="N545" s="832">
        <v>6</v>
      </c>
      <c r="O545" s="836">
        <v>2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7</v>
      </c>
      <c r="B546" s="832" t="s">
        <v>1991</v>
      </c>
      <c r="C546" s="832" t="s">
        <v>1997</v>
      </c>
      <c r="D546" s="833" t="s">
        <v>3260</v>
      </c>
      <c r="E546" s="834" t="s">
        <v>2015</v>
      </c>
      <c r="F546" s="832" t="s">
        <v>1992</v>
      </c>
      <c r="G546" s="832" t="s">
        <v>2597</v>
      </c>
      <c r="H546" s="832" t="s">
        <v>579</v>
      </c>
      <c r="I546" s="832" t="s">
        <v>2895</v>
      </c>
      <c r="J546" s="832" t="s">
        <v>2599</v>
      </c>
      <c r="K546" s="832" t="s">
        <v>2896</v>
      </c>
      <c r="L546" s="835">
        <v>1431.78</v>
      </c>
      <c r="M546" s="835">
        <v>10022.460000000001</v>
      </c>
      <c r="N546" s="832">
        <v>7</v>
      </c>
      <c r="O546" s="836">
        <v>2</v>
      </c>
      <c r="P546" s="835">
        <v>10022.460000000001</v>
      </c>
      <c r="Q546" s="837">
        <v>1</v>
      </c>
      <c r="R546" s="832">
        <v>7</v>
      </c>
      <c r="S546" s="837">
        <v>1</v>
      </c>
      <c r="T546" s="836">
        <v>2</v>
      </c>
      <c r="U546" s="838">
        <v>1</v>
      </c>
    </row>
    <row r="547" spans="1:21" ht="14.4" customHeight="1" x14ac:dyDescent="0.3">
      <c r="A547" s="831">
        <v>7</v>
      </c>
      <c r="B547" s="832" t="s">
        <v>1991</v>
      </c>
      <c r="C547" s="832" t="s">
        <v>1997</v>
      </c>
      <c r="D547" s="833" t="s">
        <v>3260</v>
      </c>
      <c r="E547" s="834" t="s">
        <v>2015</v>
      </c>
      <c r="F547" s="832" t="s">
        <v>1992</v>
      </c>
      <c r="G547" s="832" t="s">
        <v>2605</v>
      </c>
      <c r="H547" s="832" t="s">
        <v>579</v>
      </c>
      <c r="I547" s="832" t="s">
        <v>2606</v>
      </c>
      <c r="J547" s="832" t="s">
        <v>2607</v>
      </c>
      <c r="K547" s="832" t="s">
        <v>2608</v>
      </c>
      <c r="L547" s="835">
        <v>60.9</v>
      </c>
      <c r="M547" s="835">
        <v>304.5</v>
      </c>
      <c r="N547" s="832">
        <v>5</v>
      </c>
      <c r="O547" s="836">
        <v>2</v>
      </c>
      <c r="P547" s="835">
        <v>243.6</v>
      </c>
      <c r="Q547" s="837">
        <v>0.79999999999999993</v>
      </c>
      <c r="R547" s="832">
        <v>4</v>
      </c>
      <c r="S547" s="837">
        <v>0.8</v>
      </c>
      <c r="T547" s="836">
        <v>1.5</v>
      </c>
      <c r="U547" s="838">
        <v>0.75</v>
      </c>
    </row>
    <row r="548" spans="1:21" ht="14.4" customHeight="1" x14ac:dyDescent="0.3">
      <c r="A548" s="831">
        <v>7</v>
      </c>
      <c r="B548" s="832" t="s">
        <v>1991</v>
      </c>
      <c r="C548" s="832" t="s">
        <v>1997</v>
      </c>
      <c r="D548" s="833" t="s">
        <v>3260</v>
      </c>
      <c r="E548" s="834" t="s">
        <v>2015</v>
      </c>
      <c r="F548" s="832" t="s">
        <v>1992</v>
      </c>
      <c r="G548" s="832" t="s">
        <v>2605</v>
      </c>
      <c r="H548" s="832" t="s">
        <v>579</v>
      </c>
      <c r="I548" s="832" t="s">
        <v>2606</v>
      </c>
      <c r="J548" s="832" t="s">
        <v>2607</v>
      </c>
      <c r="K548" s="832" t="s">
        <v>2608</v>
      </c>
      <c r="L548" s="835">
        <v>91.78</v>
      </c>
      <c r="M548" s="835">
        <v>91.78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7</v>
      </c>
      <c r="B549" s="832" t="s">
        <v>1991</v>
      </c>
      <c r="C549" s="832" t="s">
        <v>1997</v>
      </c>
      <c r="D549" s="833" t="s">
        <v>3260</v>
      </c>
      <c r="E549" s="834" t="s">
        <v>2015</v>
      </c>
      <c r="F549" s="832" t="s">
        <v>1992</v>
      </c>
      <c r="G549" s="832" t="s">
        <v>2609</v>
      </c>
      <c r="H549" s="832" t="s">
        <v>670</v>
      </c>
      <c r="I549" s="832" t="s">
        <v>2610</v>
      </c>
      <c r="J549" s="832" t="s">
        <v>2611</v>
      </c>
      <c r="K549" s="832" t="s">
        <v>2612</v>
      </c>
      <c r="L549" s="835">
        <v>102.9</v>
      </c>
      <c r="M549" s="835">
        <v>205.8</v>
      </c>
      <c r="N549" s="832">
        <v>2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7</v>
      </c>
      <c r="B550" s="832" t="s">
        <v>1991</v>
      </c>
      <c r="C550" s="832" t="s">
        <v>1997</v>
      </c>
      <c r="D550" s="833" t="s">
        <v>3260</v>
      </c>
      <c r="E550" s="834" t="s">
        <v>2015</v>
      </c>
      <c r="F550" s="832" t="s">
        <v>1992</v>
      </c>
      <c r="G550" s="832" t="s">
        <v>2609</v>
      </c>
      <c r="H550" s="832" t="s">
        <v>670</v>
      </c>
      <c r="I550" s="832" t="s">
        <v>2804</v>
      </c>
      <c r="J550" s="832" t="s">
        <v>2805</v>
      </c>
      <c r="K550" s="832" t="s">
        <v>2806</v>
      </c>
      <c r="L550" s="835">
        <v>68.599999999999994</v>
      </c>
      <c r="M550" s="835">
        <v>274.39999999999998</v>
      </c>
      <c r="N550" s="832">
        <v>4</v>
      </c>
      <c r="O550" s="836">
        <v>1.5</v>
      </c>
      <c r="P550" s="835">
        <v>137.19999999999999</v>
      </c>
      <c r="Q550" s="837">
        <v>0.5</v>
      </c>
      <c r="R550" s="832">
        <v>2</v>
      </c>
      <c r="S550" s="837">
        <v>0.5</v>
      </c>
      <c r="T550" s="836">
        <v>1</v>
      </c>
      <c r="U550" s="838">
        <v>0.66666666666666663</v>
      </c>
    </row>
    <row r="551" spans="1:21" ht="14.4" customHeight="1" x14ac:dyDescent="0.3">
      <c r="A551" s="831">
        <v>7</v>
      </c>
      <c r="B551" s="832" t="s">
        <v>1991</v>
      </c>
      <c r="C551" s="832" t="s">
        <v>1997</v>
      </c>
      <c r="D551" s="833" t="s">
        <v>3260</v>
      </c>
      <c r="E551" s="834" t="s">
        <v>2015</v>
      </c>
      <c r="F551" s="832" t="s">
        <v>1992</v>
      </c>
      <c r="G551" s="832" t="s">
        <v>2609</v>
      </c>
      <c r="H551" s="832" t="s">
        <v>579</v>
      </c>
      <c r="I551" s="832" t="s">
        <v>2613</v>
      </c>
      <c r="J551" s="832" t="s">
        <v>2614</v>
      </c>
      <c r="K551" s="832" t="s">
        <v>2615</v>
      </c>
      <c r="L551" s="835">
        <v>74.64</v>
      </c>
      <c r="M551" s="835">
        <v>74.64</v>
      </c>
      <c r="N551" s="832">
        <v>1</v>
      </c>
      <c r="O551" s="836">
        <v>1</v>
      </c>
      <c r="P551" s="835">
        <v>74.64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7</v>
      </c>
      <c r="B552" s="832" t="s">
        <v>1991</v>
      </c>
      <c r="C552" s="832" t="s">
        <v>1997</v>
      </c>
      <c r="D552" s="833" t="s">
        <v>3260</v>
      </c>
      <c r="E552" s="834" t="s">
        <v>2015</v>
      </c>
      <c r="F552" s="832" t="s">
        <v>1992</v>
      </c>
      <c r="G552" s="832" t="s">
        <v>2166</v>
      </c>
      <c r="H552" s="832" t="s">
        <v>579</v>
      </c>
      <c r="I552" s="832" t="s">
        <v>2897</v>
      </c>
      <c r="J552" s="832" t="s">
        <v>2898</v>
      </c>
      <c r="K552" s="832" t="s">
        <v>2899</v>
      </c>
      <c r="L552" s="835">
        <v>76.180000000000007</v>
      </c>
      <c r="M552" s="835">
        <v>228.54000000000002</v>
      </c>
      <c r="N552" s="832">
        <v>3</v>
      </c>
      <c r="O552" s="836">
        <v>1.5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7</v>
      </c>
      <c r="B553" s="832" t="s">
        <v>1991</v>
      </c>
      <c r="C553" s="832" t="s">
        <v>1997</v>
      </c>
      <c r="D553" s="833" t="s">
        <v>3260</v>
      </c>
      <c r="E553" s="834" t="s">
        <v>2015</v>
      </c>
      <c r="F553" s="832" t="s">
        <v>1992</v>
      </c>
      <c r="G553" s="832" t="s">
        <v>2618</v>
      </c>
      <c r="H553" s="832" t="s">
        <v>579</v>
      </c>
      <c r="I553" s="832" t="s">
        <v>2900</v>
      </c>
      <c r="J553" s="832" t="s">
        <v>1172</v>
      </c>
      <c r="K553" s="832" t="s">
        <v>2901</v>
      </c>
      <c r="L553" s="835">
        <v>24.37</v>
      </c>
      <c r="M553" s="835">
        <v>48.74</v>
      </c>
      <c r="N553" s="832">
        <v>2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7</v>
      </c>
      <c r="B554" s="832" t="s">
        <v>1991</v>
      </c>
      <c r="C554" s="832" t="s">
        <v>1997</v>
      </c>
      <c r="D554" s="833" t="s">
        <v>3260</v>
      </c>
      <c r="E554" s="834" t="s">
        <v>2015</v>
      </c>
      <c r="F554" s="832" t="s">
        <v>1992</v>
      </c>
      <c r="G554" s="832" t="s">
        <v>2618</v>
      </c>
      <c r="H554" s="832" t="s">
        <v>579</v>
      </c>
      <c r="I554" s="832" t="s">
        <v>2619</v>
      </c>
      <c r="J554" s="832" t="s">
        <v>1172</v>
      </c>
      <c r="K554" s="832" t="s">
        <v>2620</v>
      </c>
      <c r="L554" s="835">
        <v>38.590000000000003</v>
      </c>
      <c r="M554" s="835">
        <v>385.90000000000003</v>
      </c>
      <c r="N554" s="832">
        <v>10</v>
      </c>
      <c r="O554" s="836">
        <v>1.5</v>
      </c>
      <c r="P554" s="835">
        <v>385.90000000000003</v>
      </c>
      <c r="Q554" s="837">
        <v>1</v>
      </c>
      <c r="R554" s="832">
        <v>10</v>
      </c>
      <c r="S554" s="837">
        <v>1</v>
      </c>
      <c r="T554" s="836">
        <v>1.5</v>
      </c>
      <c r="U554" s="838">
        <v>1</v>
      </c>
    </row>
    <row r="555" spans="1:21" ht="14.4" customHeight="1" x14ac:dyDescent="0.3">
      <c r="A555" s="831">
        <v>7</v>
      </c>
      <c r="B555" s="832" t="s">
        <v>1991</v>
      </c>
      <c r="C555" s="832" t="s">
        <v>1997</v>
      </c>
      <c r="D555" s="833" t="s">
        <v>3260</v>
      </c>
      <c r="E555" s="834" t="s">
        <v>2015</v>
      </c>
      <c r="F555" s="832" t="s">
        <v>1992</v>
      </c>
      <c r="G555" s="832" t="s">
        <v>2629</v>
      </c>
      <c r="H555" s="832" t="s">
        <v>579</v>
      </c>
      <c r="I555" s="832" t="s">
        <v>2902</v>
      </c>
      <c r="J555" s="832" t="s">
        <v>2903</v>
      </c>
      <c r="K555" s="832" t="s">
        <v>2904</v>
      </c>
      <c r="L555" s="835">
        <v>161.4</v>
      </c>
      <c r="M555" s="835">
        <v>161.4</v>
      </c>
      <c r="N555" s="832">
        <v>1</v>
      </c>
      <c r="O555" s="836">
        <v>1</v>
      </c>
      <c r="P555" s="835">
        <v>161.4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7</v>
      </c>
      <c r="B556" s="832" t="s">
        <v>1991</v>
      </c>
      <c r="C556" s="832" t="s">
        <v>1997</v>
      </c>
      <c r="D556" s="833" t="s">
        <v>3260</v>
      </c>
      <c r="E556" s="834" t="s">
        <v>2015</v>
      </c>
      <c r="F556" s="832" t="s">
        <v>1992</v>
      </c>
      <c r="G556" s="832" t="s">
        <v>2640</v>
      </c>
      <c r="H556" s="832" t="s">
        <v>579</v>
      </c>
      <c r="I556" s="832" t="s">
        <v>2855</v>
      </c>
      <c r="J556" s="832" t="s">
        <v>2642</v>
      </c>
      <c r="K556" s="832" t="s">
        <v>2856</v>
      </c>
      <c r="L556" s="835">
        <v>127</v>
      </c>
      <c r="M556" s="835">
        <v>3048</v>
      </c>
      <c r="N556" s="832">
        <v>24</v>
      </c>
      <c r="O556" s="836">
        <v>3</v>
      </c>
      <c r="P556" s="835">
        <v>2286</v>
      </c>
      <c r="Q556" s="837">
        <v>0.75</v>
      </c>
      <c r="R556" s="832">
        <v>18</v>
      </c>
      <c r="S556" s="837">
        <v>0.75</v>
      </c>
      <c r="T556" s="836">
        <v>2</v>
      </c>
      <c r="U556" s="838">
        <v>0.66666666666666663</v>
      </c>
    </row>
    <row r="557" spans="1:21" ht="14.4" customHeight="1" x14ac:dyDescent="0.3">
      <c r="A557" s="831">
        <v>7</v>
      </c>
      <c r="B557" s="832" t="s">
        <v>1991</v>
      </c>
      <c r="C557" s="832" t="s">
        <v>1997</v>
      </c>
      <c r="D557" s="833" t="s">
        <v>3260</v>
      </c>
      <c r="E557" s="834" t="s">
        <v>2015</v>
      </c>
      <c r="F557" s="832" t="s">
        <v>1992</v>
      </c>
      <c r="G557" s="832" t="s">
        <v>2640</v>
      </c>
      <c r="H557" s="832" t="s">
        <v>579</v>
      </c>
      <c r="I557" s="832" t="s">
        <v>2905</v>
      </c>
      <c r="J557" s="832" t="s">
        <v>2642</v>
      </c>
      <c r="K557" s="832" t="s">
        <v>2734</v>
      </c>
      <c r="L557" s="835">
        <v>389.92</v>
      </c>
      <c r="M557" s="835">
        <v>4679.04</v>
      </c>
      <c r="N557" s="832">
        <v>12</v>
      </c>
      <c r="O557" s="836">
        <v>2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7</v>
      </c>
      <c r="B558" s="832" t="s">
        <v>1991</v>
      </c>
      <c r="C558" s="832" t="s">
        <v>1997</v>
      </c>
      <c r="D558" s="833" t="s">
        <v>3260</v>
      </c>
      <c r="E558" s="834" t="s">
        <v>2015</v>
      </c>
      <c r="F558" s="832" t="s">
        <v>1992</v>
      </c>
      <c r="G558" s="832" t="s">
        <v>2640</v>
      </c>
      <c r="H558" s="832" t="s">
        <v>579</v>
      </c>
      <c r="I558" s="832" t="s">
        <v>2646</v>
      </c>
      <c r="J558" s="832" t="s">
        <v>2645</v>
      </c>
      <c r="K558" s="832" t="s">
        <v>1907</v>
      </c>
      <c r="L558" s="835">
        <v>383.18</v>
      </c>
      <c r="M558" s="835">
        <v>1532.72</v>
      </c>
      <c r="N558" s="832">
        <v>4</v>
      </c>
      <c r="O558" s="836">
        <v>2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7</v>
      </c>
      <c r="B559" s="832" t="s">
        <v>1991</v>
      </c>
      <c r="C559" s="832" t="s">
        <v>1997</v>
      </c>
      <c r="D559" s="833" t="s">
        <v>3260</v>
      </c>
      <c r="E559" s="834" t="s">
        <v>2015</v>
      </c>
      <c r="F559" s="832" t="s">
        <v>1992</v>
      </c>
      <c r="G559" s="832" t="s">
        <v>2640</v>
      </c>
      <c r="H559" s="832" t="s">
        <v>579</v>
      </c>
      <c r="I559" s="832" t="s">
        <v>2857</v>
      </c>
      <c r="J559" s="832" t="s">
        <v>2642</v>
      </c>
      <c r="K559" s="832" t="s">
        <v>2858</v>
      </c>
      <c r="L559" s="835">
        <v>233.95</v>
      </c>
      <c r="M559" s="835">
        <v>4912.9499999999989</v>
      </c>
      <c r="N559" s="832">
        <v>21</v>
      </c>
      <c r="O559" s="836">
        <v>3</v>
      </c>
      <c r="P559" s="835">
        <v>4211.0999999999995</v>
      </c>
      <c r="Q559" s="837">
        <v>0.85714285714285721</v>
      </c>
      <c r="R559" s="832">
        <v>18</v>
      </c>
      <c r="S559" s="837">
        <v>0.8571428571428571</v>
      </c>
      <c r="T559" s="836">
        <v>2</v>
      </c>
      <c r="U559" s="838">
        <v>0.66666666666666663</v>
      </c>
    </row>
    <row r="560" spans="1:21" ht="14.4" customHeight="1" x14ac:dyDescent="0.3">
      <c r="A560" s="831">
        <v>7</v>
      </c>
      <c r="B560" s="832" t="s">
        <v>1991</v>
      </c>
      <c r="C560" s="832" t="s">
        <v>1997</v>
      </c>
      <c r="D560" s="833" t="s">
        <v>3260</v>
      </c>
      <c r="E560" s="834" t="s">
        <v>2015</v>
      </c>
      <c r="F560" s="832" t="s">
        <v>1992</v>
      </c>
      <c r="G560" s="832" t="s">
        <v>2651</v>
      </c>
      <c r="H560" s="832" t="s">
        <v>579</v>
      </c>
      <c r="I560" s="832" t="s">
        <v>2652</v>
      </c>
      <c r="J560" s="832" t="s">
        <v>2653</v>
      </c>
      <c r="K560" s="832" t="s">
        <v>2654</v>
      </c>
      <c r="L560" s="835">
        <v>113.93</v>
      </c>
      <c r="M560" s="835">
        <v>683.58</v>
      </c>
      <c r="N560" s="832">
        <v>6</v>
      </c>
      <c r="O560" s="836">
        <v>1</v>
      </c>
      <c r="P560" s="835">
        <v>683.58</v>
      </c>
      <c r="Q560" s="837">
        <v>1</v>
      </c>
      <c r="R560" s="832">
        <v>6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7</v>
      </c>
      <c r="B561" s="832" t="s">
        <v>1991</v>
      </c>
      <c r="C561" s="832" t="s">
        <v>1997</v>
      </c>
      <c r="D561" s="833" t="s">
        <v>3260</v>
      </c>
      <c r="E561" s="834" t="s">
        <v>2015</v>
      </c>
      <c r="F561" s="832" t="s">
        <v>1992</v>
      </c>
      <c r="G561" s="832" t="s">
        <v>2189</v>
      </c>
      <c r="H561" s="832" t="s">
        <v>670</v>
      </c>
      <c r="I561" s="832" t="s">
        <v>1830</v>
      </c>
      <c r="J561" s="832" t="s">
        <v>761</v>
      </c>
      <c r="K561" s="832" t="s">
        <v>1831</v>
      </c>
      <c r="L561" s="835">
        <v>48.42</v>
      </c>
      <c r="M561" s="835">
        <v>338.94</v>
      </c>
      <c r="N561" s="832">
        <v>7</v>
      </c>
      <c r="O561" s="836">
        <v>2.5</v>
      </c>
      <c r="P561" s="835">
        <v>242.1</v>
      </c>
      <c r="Q561" s="837">
        <v>0.7142857142857143</v>
      </c>
      <c r="R561" s="832">
        <v>5</v>
      </c>
      <c r="S561" s="837">
        <v>0.7142857142857143</v>
      </c>
      <c r="T561" s="836">
        <v>1.5</v>
      </c>
      <c r="U561" s="838">
        <v>0.6</v>
      </c>
    </row>
    <row r="562" spans="1:21" ht="14.4" customHeight="1" x14ac:dyDescent="0.3">
      <c r="A562" s="831">
        <v>7</v>
      </c>
      <c r="B562" s="832" t="s">
        <v>1991</v>
      </c>
      <c r="C562" s="832" t="s">
        <v>1997</v>
      </c>
      <c r="D562" s="833" t="s">
        <v>3260</v>
      </c>
      <c r="E562" s="834" t="s">
        <v>2015</v>
      </c>
      <c r="F562" s="832" t="s">
        <v>1992</v>
      </c>
      <c r="G562" s="832" t="s">
        <v>2189</v>
      </c>
      <c r="H562" s="832" t="s">
        <v>579</v>
      </c>
      <c r="I562" s="832" t="s">
        <v>2655</v>
      </c>
      <c r="J562" s="832" t="s">
        <v>761</v>
      </c>
      <c r="K562" s="832" t="s">
        <v>2656</v>
      </c>
      <c r="L562" s="835">
        <v>48.42</v>
      </c>
      <c r="M562" s="835">
        <v>242.1</v>
      </c>
      <c r="N562" s="832">
        <v>5</v>
      </c>
      <c r="O562" s="836">
        <v>1.5</v>
      </c>
      <c r="P562" s="835">
        <v>242.1</v>
      </c>
      <c r="Q562" s="837">
        <v>1</v>
      </c>
      <c r="R562" s="832">
        <v>5</v>
      </c>
      <c r="S562" s="837">
        <v>1</v>
      </c>
      <c r="T562" s="836">
        <v>1.5</v>
      </c>
      <c r="U562" s="838">
        <v>1</v>
      </c>
    </row>
    <row r="563" spans="1:21" ht="14.4" customHeight="1" x14ac:dyDescent="0.3">
      <c r="A563" s="831">
        <v>7</v>
      </c>
      <c r="B563" s="832" t="s">
        <v>1991</v>
      </c>
      <c r="C563" s="832" t="s">
        <v>1997</v>
      </c>
      <c r="D563" s="833" t="s">
        <v>3260</v>
      </c>
      <c r="E563" s="834" t="s">
        <v>2015</v>
      </c>
      <c r="F563" s="832" t="s">
        <v>1992</v>
      </c>
      <c r="G563" s="832" t="s">
        <v>2051</v>
      </c>
      <c r="H563" s="832" t="s">
        <v>579</v>
      </c>
      <c r="I563" s="832" t="s">
        <v>2196</v>
      </c>
      <c r="J563" s="832" t="s">
        <v>954</v>
      </c>
      <c r="K563" s="832" t="s">
        <v>2197</v>
      </c>
      <c r="L563" s="835">
        <v>32.25</v>
      </c>
      <c r="M563" s="835">
        <v>32.25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7</v>
      </c>
      <c r="B564" s="832" t="s">
        <v>1991</v>
      </c>
      <c r="C564" s="832" t="s">
        <v>1997</v>
      </c>
      <c r="D564" s="833" t="s">
        <v>3260</v>
      </c>
      <c r="E564" s="834" t="s">
        <v>2015</v>
      </c>
      <c r="F564" s="832" t="s">
        <v>1992</v>
      </c>
      <c r="G564" s="832" t="s">
        <v>2658</v>
      </c>
      <c r="H564" s="832" t="s">
        <v>579</v>
      </c>
      <c r="I564" s="832" t="s">
        <v>2659</v>
      </c>
      <c r="J564" s="832" t="s">
        <v>2660</v>
      </c>
      <c r="K564" s="832" t="s">
        <v>2661</v>
      </c>
      <c r="L564" s="835">
        <v>2038.93</v>
      </c>
      <c r="M564" s="835">
        <v>22428.23</v>
      </c>
      <c r="N564" s="832">
        <v>11</v>
      </c>
      <c r="O564" s="836">
        <v>3</v>
      </c>
      <c r="P564" s="835">
        <v>12233.58</v>
      </c>
      <c r="Q564" s="837">
        <v>0.54545454545454541</v>
      </c>
      <c r="R564" s="832">
        <v>6</v>
      </c>
      <c r="S564" s="837">
        <v>0.54545454545454541</v>
      </c>
      <c r="T564" s="836">
        <v>2</v>
      </c>
      <c r="U564" s="838">
        <v>0.66666666666666663</v>
      </c>
    </row>
    <row r="565" spans="1:21" ht="14.4" customHeight="1" x14ac:dyDescent="0.3">
      <c r="A565" s="831">
        <v>7</v>
      </c>
      <c r="B565" s="832" t="s">
        <v>1991</v>
      </c>
      <c r="C565" s="832" t="s">
        <v>1997</v>
      </c>
      <c r="D565" s="833" t="s">
        <v>3260</v>
      </c>
      <c r="E565" s="834" t="s">
        <v>2015</v>
      </c>
      <c r="F565" s="832" t="s">
        <v>1992</v>
      </c>
      <c r="G565" s="832" t="s">
        <v>2658</v>
      </c>
      <c r="H565" s="832" t="s">
        <v>579</v>
      </c>
      <c r="I565" s="832" t="s">
        <v>2662</v>
      </c>
      <c r="J565" s="832" t="s">
        <v>2660</v>
      </c>
      <c r="K565" s="832" t="s">
        <v>2663</v>
      </c>
      <c r="L565" s="835">
        <v>552.64</v>
      </c>
      <c r="M565" s="835">
        <v>3868.48</v>
      </c>
      <c r="N565" s="832">
        <v>7</v>
      </c>
      <c r="O565" s="836">
        <v>3</v>
      </c>
      <c r="P565" s="835">
        <v>3868.48</v>
      </c>
      <c r="Q565" s="837">
        <v>1</v>
      </c>
      <c r="R565" s="832">
        <v>7</v>
      </c>
      <c r="S565" s="837">
        <v>1</v>
      </c>
      <c r="T565" s="836">
        <v>3</v>
      </c>
      <c r="U565" s="838">
        <v>1</v>
      </c>
    </row>
    <row r="566" spans="1:21" ht="14.4" customHeight="1" x14ac:dyDescent="0.3">
      <c r="A566" s="831">
        <v>7</v>
      </c>
      <c r="B566" s="832" t="s">
        <v>1991</v>
      </c>
      <c r="C566" s="832" t="s">
        <v>1997</v>
      </c>
      <c r="D566" s="833" t="s">
        <v>3260</v>
      </c>
      <c r="E566" s="834" t="s">
        <v>2015</v>
      </c>
      <c r="F566" s="832" t="s">
        <v>1992</v>
      </c>
      <c r="G566" s="832" t="s">
        <v>2658</v>
      </c>
      <c r="H566" s="832" t="s">
        <v>579</v>
      </c>
      <c r="I566" s="832" t="s">
        <v>2664</v>
      </c>
      <c r="J566" s="832" t="s">
        <v>2660</v>
      </c>
      <c r="K566" s="832" t="s">
        <v>2665</v>
      </c>
      <c r="L566" s="835">
        <v>355.79</v>
      </c>
      <c r="M566" s="835">
        <v>2846.32</v>
      </c>
      <c r="N566" s="832">
        <v>8</v>
      </c>
      <c r="O566" s="836">
        <v>2</v>
      </c>
      <c r="P566" s="835">
        <v>2846.32</v>
      </c>
      <c r="Q566" s="837">
        <v>1</v>
      </c>
      <c r="R566" s="832">
        <v>8</v>
      </c>
      <c r="S566" s="837">
        <v>1</v>
      </c>
      <c r="T566" s="836">
        <v>2</v>
      </c>
      <c r="U566" s="838">
        <v>1</v>
      </c>
    </row>
    <row r="567" spans="1:21" ht="14.4" customHeight="1" x14ac:dyDescent="0.3">
      <c r="A567" s="831">
        <v>7</v>
      </c>
      <c r="B567" s="832" t="s">
        <v>1991</v>
      </c>
      <c r="C567" s="832" t="s">
        <v>1997</v>
      </c>
      <c r="D567" s="833" t="s">
        <v>3260</v>
      </c>
      <c r="E567" s="834" t="s">
        <v>2015</v>
      </c>
      <c r="F567" s="832" t="s">
        <v>1992</v>
      </c>
      <c r="G567" s="832" t="s">
        <v>2658</v>
      </c>
      <c r="H567" s="832" t="s">
        <v>579</v>
      </c>
      <c r="I567" s="832" t="s">
        <v>2666</v>
      </c>
      <c r="J567" s="832" t="s">
        <v>2660</v>
      </c>
      <c r="K567" s="832" t="s">
        <v>2667</v>
      </c>
      <c r="L567" s="835">
        <v>1019.46</v>
      </c>
      <c r="M567" s="835">
        <v>6116.76</v>
      </c>
      <c r="N567" s="832">
        <v>6</v>
      </c>
      <c r="O567" s="836">
        <v>1</v>
      </c>
      <c r="P567" s="835">
        <v>6116.76</v>
      </c>
      <c r="Q567" s="837">
        <v>1</v>
      </c>
      <c r="R567" s="832">
        <v>6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7</v>
      </c>
      <c r="B568" s="832" t="s">
        <v>1991</v>
      </c>
      <c r="C568" s="832" t="s">
        <v>1997</v>
      </c>
      <c r="D568" s="833" t="s">
        <v>3260</v>
      </c>
      <c r="E568" s="834" t="s">
        <v>2015</v>
      </c>
      <c r="F568" s="832" t="s">
        <v>1992</v>
      </c>
      <c r="G568" s="832" t="s">
        <v>2658</v>
      </c>
      <c r="H568" s="832" t="s">
        <v>579</v>
      </c>
      <c r="I568" s="832" t="s">
        <v>2864</v>
      </c>
      <c r="J568" s="832" t="s">
        <v>2669</v>
      </c>
      <c r="K568" s="832" t="s">
        <v>2667</v>
      </c>
      <c r="L568" s="835">
        <v>1019.46</v>
      </c>
      <c r="M568" s="835">
        <v>3058.38</v>
      </c>
      <c r="N568" s="832">
        <v>3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7</v>
      </c>
      <c r="B569" s="832" t="s">
        <v>1991</v>
      </c>
      <c r="C569" s="832" t="s">
        <v>1997</v>
      </c>
      <c r="D569" s="833" t="s">
        <v>3260</v>
      </c>
      <c r="E569" s="834" t="s">
        <v>2015</v>
      </c>
      <c r="F569" s="832" t="s">
        <v>1992</v>
      </c>
      <c r="G569" s="832" t="s">
        <v>2658</v>
      </c>
      <c r="H569" s="832" t="s">
        <v>670</v>
      </c>
      <c r="I569" s="832" t="s">
        <v>2670</v>
      </c>
      <c r="J569" s="832" t="s">
        <v>2671</v>
      </c>
      <c r="K569" s="832" t="s">
        <v>2661</v>
      </c>
      <c r="L569" s="835">
        <v>2038.93</v>
      </c>
      <c r="M569" s="835">
        <v>50973.25</v>
      </c>
      <c r="N569" s="832">
        <v>25</v>
      </c>
      <c r="O569" s="836">
        <v>6</v>
      </c>
      <c r="P569" s="835">
        <v>50973.25</v>
      </c>
      <c r="Q569" s="837">
        <v>1</v>
      </c>
      <c r="R569" s="832">
        <v>25</v>
      </c>
      <c r="S569" s="837">
        <v>1</v>
      </c>
      <c r="T569" s="836">
        <v>6</v>
      </c>
      <c r="U569" s="838">
        <v>1</v>
      </c>
    </row>
    <row r="570" spans="1:21" ht="14.4" customHeight="1" x14ac:dyDescent="0.3">
      <c r="A570" s="831">
        <v>7</v>
      </c>
      <c r="B570" s="832" t="s">
        <v>1991</v>
      </c>
      <c r="C570" s="832" t="s">
        <v>1997</v>
      </c>
      <c r="D570" s="833" t="s">
        <v>3260</v>
      </c>
      <c r="E570" s="834" t="s">
        <v>2015</v>
      </c>
      <c r="F570" s="832" t="s">
        <v>1992</v>
      </c>
      <c r="G570" s="832" t="s">
        <v>2658</v>
      </c>
      <c r="H570" s="832" t="s">
        <v>670</v>
      </c>
      <c r="I570" s="832" t="s">
        <v>2672</v>
      </c>
      <c r="J570" s="832" t="s">
        <v>2671</v>
      </c>
      <c r="K570" s="832" t="s">
        <v>2665</v>
      </c>
      <c r="L570" s="835">
        <v>355.79</v>
      </c>
      <c r="M570" s="835">
        <v>4625.2700000000004</v>
      </c>
      <c r="N570" s="832">
        <v>13</v>
      </c>
      <c r="O570" s="836">
        <v>5</v>
      </c>
      <c r="P570" s="835">
        <v>4625.2700000000004</v>
      </c>
      <c r="Q570" s="837">
        <v>1</v>
      </c>
      <c r="R570" s="832">
        <v>13</v>
      </c>
      <c r="S570" s="837">
        <v>1</v>
      </c>
      <c r="T570" s="836">
        <v>5</v>
      </c>
      <c r="U570" s="838">
        <v>1</v>
      </c>
    </row>
    <row r="571" spans="1:21" ht="14.4" customHeight="1" x14ac:dyDescent="0.3">
      <c r="A571" s="831">
        <v>7</v>
      </c>
      <c r="B571" s="832" t="s">
        <v>1991</v>
      </c>
      <c r="C571" s="832" t="s">
        <v>1997</v>
      </c>
      <c r="D571" s="833" t="s">
        <v>3260</v>
      </c>
      <c r="E571" s="834" t="s">
        <v>2015</v>
      </c>
      <c r="F571" s="832" t="s">
        <v>1992</v>
      </c>
      <c r="G571" s="832" t="s">
        <v>2658</v>
      </c>
      <c r="H571" s="832" t="s">
        <v>670</v>
      </c>
      <c r="I571" s="832" t="s">
        <v>2673</v>
      </c>
      <c r="J571" s="832" t="s">
        <v>2671</v>
      </c>
      <c r="K571" s="832" t="s">
        <v>2663</v>
      </c>
      <c r="L571" s="835">
        <v>552.64</v>
      </c>
      <c r="M571" s="835">
        <v>41448</v>
      </c>
      <c r="N571" s="832">
        <v>75</v>
      </c>
      <c r="O571" s="836">
        <v>19</v>
      </c>
      <c r="P571" s="835">
        <v>37026.879999999997</v>
      </c>
      <c r="Q571" s="837">
        <v>0.89333333333333331</v>
      </c>
      <c r="R571" s="832">
        <v>67</v>
      </c>
      <c r="S571" s="837">
        <v>0.89333333333333331</v>
      </c>
      <c r="T571" s="836">
        <v>16</v>
      </c>
      <c r="U571" s="838">
        <v>0.84210526315789469</v>
      </c>
    </row>
    <row r="572" spans="1:21" ht="14.4" customHeight="1" x14ac:dyDescent="0.3">
      <c r="A572" s="831">
        <v>7</v>
      </c>
      <c r="B572" s="832" t="s">
        <v>1991</v>
      </c>
      <c r="C572" s="832" t="s">
        <v>1997</v>
      </c>
      <c r="D572" s="833" t="s">
        <v>3260</v>
      </c>
      <c r="E572" s="834" t="s">
        <v>2015</v>
      </c>
      <c r="F572" s="832" t="s">
        <v>1992</v>
      </c>
      <c r="G572" s="832" t="s">
        <v>2658</v>
      </c>
      <c r="H572" s="832" t="s">
        <v>670</v>
      </c>
      <c r="I572" s="832" t="s">
        <v>2674</v>
      </c>
      <c r="J572" s="832" t="s">
        <v>2671</v>
      </c>
      <c r="K572" s="832" t="s">
        <v>2667</v>
      </c>
      <c r="L572" s="835">
        <v>1019.46</v>
      </c>
      <c r="M572" s="835">
        <v>40778.400000000001</v>
      </c>
      <c r="N572" s="832">
        <v>40</v>
      </c>
      <c r="O572" s="836">
        <v>8</v>
      </c>
      <c r="P572" s="835">
        <v>35681.1</v>
      </c>
      <c r="Q572" s="837">
        <v>0.87499999999999989</v>
      </c>
      <c r="R572" s="832">
        <v>35</v>
      </c>
      <c r="S572" s="837">
        <v>0.875</v>
      </c>
      <c r="T572" s="836">
        <v>7</v>
      </c>
      <c r="U572" s="838">
        <v>0.875</v>
      </c>
    </row>
    <row r="573" spans="1:21" ht="14.4" customHeight="1" x14ac:dyDescent="0.3">
      <c r="A573" s="831">
        <v>7</v>
      </c>
      <c r="B573" s="832" t="s">
        <v>1991</v>
      </c>
      <c r="C573" s="832" t="s">
        <v>1997</v>
      </c>
      <c r="D573" s="833" t="s">
        <v>3260</v>
      </c>
      <c r="E573" s="834" t="s">
        <v>2015</v>
      </c>
      <c r="F573" s="832" t="s">
        <v>1992</v>
      </c>
      <c r="G573" s="832" t="s">
        <v>2658</v>
      </c>
      <c r="H573" s="832" t="s">
        <v>579</v>
      </c>
      <c r="I573" s="832" t="s">
        <v>2906</v>
      </c>
      <c r="J573" s="832" t="s">
        <v>2907</v>
      </c>
      <c r="K573" s="832" t="s">
        <v>2908</v>
      </c>
      <c r="L573" s="835">
        <v>552.64</v>
      </c>
      <c r="M573" s="835">
        <v>2763.2</v>
      </c>
      <c r="N573" s="832">
        <v>5</v>
      </c>
      <c r="O573" s="836">
        <v>1</v>
      </c>
      <c r="P573" s="835">
        <v>2763.2</v>
      </c>
      <c r="Q573" s="837">
        <v>1</v>
      </c>
      <c r="R573" s="832">
        <v>5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7</v>
      </c>
      <c r="B574" s="832" t="s">
        <v>1991</v>
      </c>
      <c r="C574" s="832" t="s">
        <v>1997</v>
      </c>
      <c r="D574" s="833" t="s">
        <v>3260</v>
      </c>
      <c r="E574" s="834" t="s">
        <v>2015</v>
      </c>
      <c r="F574" s="832" t="s">
        <v>1992</v>
      </c>
      <c r="G574" s="832" t="s">
        <v>2200</v>
      </c>
      <c r="H574" s="832" t="s">
        <v>670</v>
      </c>
      <c r="I574" s="832" t="s">
        <v>2909</v>
      </c>
      <c r="J574" s="832" t="s">
        <v>1644</v>
      </c>
      <c r="K574" s="832" t="s">
        <v>1645</v>
      </c>
      <c r="L574" s="835">
        <v>57.6</v>
      </c>
      <c r="M574" s="835">
        <v>57.6</v>
      </c>
      <c r="N574" s="832">
        <v>1</v>
      </c>
      <c r="O574" s="836">
        <v>0.5</v>
      </c>
      <c r="P574" s="835">
        <v>57.6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7</v>
      </c>
      <c r="B575" s="832" t="s">
        <v>1991</v>
      </c>
      <c r="C575" s="832" t="s">
        <v>1997</v>
      </c>
      <c r="D575" s="833" t="s">
        <v>3260</v>
      </c>
      <c r="E575" s="834" t="s">
        <v>2015</v>
      </c>
      <c r="F575" s="832" t="s">
        <v>1992</v>
      </c>
      <c r="G575" s="832" t="s">
        <v>2204</v>
      </c>
      <c r="H575" s="832" t="s">
        <v>579</v>
      </c>
      <c r="I575" s="832" t="s">
        <v>2205</v>
      </c>
      <c r="J575" s="832" t="s">
        <v>718</v>
      </c>
      <c r="K575" s="832" t="s">
        <v>2206</v>
      </c>
      <c r="L575" s="835">
        <v>108.44</v>
      </c>
      <c r="M575" s="835">
        <v>542.20000000000005</v>
      </c>
      <c r="N575" s="832">
        <v>5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7</v>
      </c>
      <c r="B576" s="832" t="s">
        <v>1991</v>
      </c>
      <c r="C576" s="832" t="s">
        <v>1997</v>
      </c>
      <c r="D576" s="833" t="s">
        <v>3260</v>
      </c>
      <c r="E576" s="834" t="s">
        <v>2015</v>
      </c>
      <c r="F576" s="832" t="s">
        <v>1992</v>
      </c>
      <c r="G576" s="832" t="s">
        <v>2204</v>
      </c>
      <c r="H576" s="832" t="s">
        <v>579</v>
      </c>
      <c r="I576" s="832" t="s">
        <v>2464</v>
      </c>
      <c r="J576" s="832" t="s">
        <v>718</v>
      </c>
      <c r="K576" s="832" t="s">
        <v>2465</v>
      </c>
      <c r="L576" s="835">
        <v>52.61</v>
      </c>
      <c r="M576" s="835">
        <v>473.48999999999995</v>
      </c>
      <c r="N576" s="832">
        <v>9</v>
      </c>
      <c r="O576" s="836">
        <v>2.5</v>
      </c>
      <c r="P576" s="835">
        <v>315.65999999999997</v>
      </c>
      <c r="Q576" s="837">
        <v>0.66666666666666663</v>
      </c>
      <c r="R576" s="832">
        <v>6</v>
      </c>
      <c r="S576" s="837">
        <v>0.66666666666666663</v>
      </c>
      <c r="T576" s="836">
        <v>2</v>
      </c>
      <c r="U576" s="838">
        <v>0.8</v>
      </c>
    </row>
    <row r="577" spans="1:21" ht="14.4" customHeight="1" x14ac:dyDescent="0.3">
      <c r="A577" s="831">
        <v>7</v>
      </c>
      <c r="B577" s="832" t="s">
        <v>1991</v>
      </c>
      <c r="C577" s="832" t="s">
        <v>1997</v>
      </c>
      <c r="D577" s="833" t="s">
        <v>3260</v>
      </c>
      <c r="E577" s="834" t="s">
        <v>2015</v>
      </c>
      <c r="F577" s="832" t="s">
        <v>1992</v>
      </c>
      <c r="G577" s="832" t="s">
        <v>2204</v>
      </c>
      <c r="H577" s="832" t="s">
        <v>579</v>
      </c>
      <c r="I577" s="832" t="s">
        <v>2676</v>
      </c>
      <c r="J577" s="832" t="s">
        <v>2677</v>
      </c>
      <c r="K577" s="832" t="s">
        <v>2678</v>
      </c>
      <c r="L577" s="835">
        <v>42.09</v>
      </c>
      <c r="M577" s="835">
        <v>210.45000000000002</v>
      </c>
      <c r="N577" s="832">
        <v>5</v>
      </c>
      <c r="O577" s="836">
        <v>0.5</v>
      </c>
      <c r="P577" s="835">
        <v>210.45000000000002</v>
      </c>
      <c r="Q577" s="837">
        <v>1</v>
      </c>
      <c r="R577" s="832">
        <v>5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7</v>
      </c>
      <c r="B578" s="832" t="s">
        <v>1991</v>
      </c>
      <c r="C578" s="832" t="s">
        <v>1997</v>
      </c>
      <c r="D578" s="833" t="s">
        <v>3260</v>
      </c>
      <c r="E578" s="834" t="s">
        <v>2015</v>
      </c>
      <c r="F578" s="832" t="s">
        <v>1992</v>
      </c>
      <c r="G578" s="832" t="s">
        <v>2679</v>
      </c>
      <c r="H578" s="832" t="s">
        <v>579</v>
      </c>
      <c r="I578" s="832" t="s">
        <v>2683</v>
      </c>
      <c r="J578" s="832" t="s">
        <v>2681</v>
      </c>
      <c r="K578" s="832" t="s">
        <v>2684</v>
      </c>
      <c r="L578" s="835">
        <v>1195.75</v>
      </c>
      <c r="M578" s="835">
        <v>20327.75</v>
      </c>
      <c r="N578" s="832">
        <v>17</v>
      </c>
      <c r="O578" s="836">
        <v>3.5</v>
      </c>
      <c r="P578" s="835">
        <v>20327.75</v>
      </c>
      <c r="Q578" s="837">
        <v>1</v>
      </c>
      <c r="R578" s="832">
        <v>17</v>
      </c>
      <c r="S578" s="837">
        <v>1</v>
      </c>
      <c r="T578" s="836">
        <v>3.5</v>
      </c>
      <c r="U578" s="838">
        <v>1</v>
      </c>
    </row>
    <row r="579" spans="1:21" ht="14.4" customHeight="1" x14ac:dyDescent="0.3">
      <c r="A579" s="831">
        <v>7</v>
      </c>
      <c r="B579" s="832" t="s">
        <v>1991</v>
      </c>
      <c r="C579" s="832" t="s">
        <v>1997</v>
      </c>
      <c r="D579" s="833" t="s">
        <v>3260</v>
      </c>
      <c r="E579" s="834" t="s">
        <v>2015</v>
      </c>
      <c r="F579" s="832" t="s">
        <v>1992</v>
      </c>
      <c r="G579" s="832" t="s">
        <v>2679</v>
      </c>
      <c r="H579" s="832" t="s">
        <v>670</v>
      </c>
      <c r="I579" s="832" t="s">
        <v>2685</v>
      </c>
      <c r="J579" s="832" t="s">
        <v>2686</v>
      </c>
      <c r="K579" s="832" t="s">
        <v>2682</v>
      </c>
      <c r="L579" s="835">
        <v>597.88</v>
      </c>
      <c r="M579" s="835">
        <v>4185.16</v>
      </c>
      <c r="N579" s="832">
        <v>7</v>
      </c>
      <c r="O579" s="836">
        <v>2</v>
      </c>
      <c r="P579" s="835">
        <v>1793.6399999999999</v>
      </c>
      <c r="Q579" s="837">
        <v>0.42857142857142855</v>
      </c>
      <c r="R579" s="832">
        <v>3</v>
      </c>
      <c r="S579" s="837">
        <v>0.42857142857142855</v>
      </c>
      <c r="T579" s="836">
        <v>0.5</v>
      </c>
      <c r="U579" s="838">
        <v>0.25</v>
      </c>
    </row>
    <row r="580" spans="1:21" ht="14.4" customHeight="1" x14ac:dyDescent="0.3">
      <c r="A580" s="831">
        <v>7</v>
      </c>
      <c r="B580" s="832" t="s">
        <v>1991</v>
      </c>
      <c r="C580" s="832" t="s">
        <v>1997</v>
      </c>
      <c r="D580" s="833" t="s">
        <v>3260</v>
      </c>
      <c r="E580" s="834" t="s">
        <v>2015</v>
      </c>
      <c r="F580" s="832" t="s">
        <v>1992</v>
      </c>
      <c r="G580" s="832" t="s">
        <v>2679</v>
      </c>
      <c r="H580" s="832" t="s">
        <v>579</v>
      </c>
      <c r="I580" s="832" t="s">
        <v>2689</v>
      </c>
      <c r="J580" s="832" t="s">
        <v>2688</v>
      </c>
      <c r="K580" s="832" t="s">
        <v>2684</v>
      </c>
      <c r="L580" s="835">
        <v>1715.4</v>
      </c>
      <c r="M580" s="835">
        <v>1715.4</v>
      </c>
      <c r="N580" s="832">
        <v>1</v>
      </c>
      <c r="O580" s="836">
        <v>0.5</v>
      </c>
      <c r="P580" s="835">
        <v>1715.4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7</v>
      </c>
      <c r="B581" s="832" t="s">
        <v>1991</v>
      </c>
      <c r="C581" s="832" t="s">
        <v>1997</v>
      </c>
      <c r="D581" s="833" t="s">
        <v>3260</v>
      </c>
      <c r="E581" s="834" t="s">
        <v>2015</v>
      </c>
      <c r="F581" s="832" t="s">
        <v>1992</v>
      </c>
      <c r="G581" s="832" t="s">
        <v>2679</v>
      </c>
      <c r="H581" s="832" t="s">
        <v>579</v>
      </c>
      <c r="I581" s="832" t="s">
        <v>2692</v>
      </c>
      <c r="J581" s="832" t="s">
        <v>2691</v>
      </c>
      <c r="K581" s="832" t="s">
        <v>2682</v>
      </c>
      <c r="L581" s="835">
        <v>1286.19</v>
      </c>
      <c r="M581" s="835">
        <v>2572.38</v>
      </c>
      <c r="N581" s="832">
        <v>2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7</v>
      </c>
      <c r="B582" s="832" t="s">
        <v>1991</v>
      </c>
      <c r="C582" s="832" t="s">
        <v>1997</v>
      </c>
      <c r="D582" s="833" t="s">
        <v>3260</v>
      </c>
      <c r="E582" s="834" t="s">
        <v>2015</v>
      </c>
      <c r="F582" s="832" t="s">
        <v>1992</v>
      </c>
      <c r="G582" s="832" t="s">
        <v>2679</v>
      </c>
      <c r="H582" s="832" t="s">
        <v>670</v>
      </c>
      <c r="I582" s="832" t="s">
        <v>2693</v>
      </c>
      <c r="J582" s="832" t="s">
        <v>2686</v>
      </c>
      <c r="K582" s="832" t="s">
        <v>2684</v>
      </c>
      <c r="L582" s="835">
        <v>1195.75</v>
      </c>
      <c r="M582" s="835">
        <v>46634.25</v>
      </c>
      <c r="N582" s="832">
        <v>39</v>
      </c>
      <c r="O582" s="836">
        <v>8.5</v>
      </c>
      <c r="P582" s="835">
        <v>13153.25</v>
      </c>
      <c r="Q582" s="837">
        <v>0.28205128205128205</v>
      </c>
      <c r="R582" s="832">
        <v>11</v>
      </c>
      <c r="S582" s="837">
        <v>0.28205128205128205</v>
      </c>
      <c r="T582" s="836">
        <v>3.5</v>
      </c>
      <c r="U582" s="838">
        <v>0.41176470588235292</v>
      </c>
    </row>
    <row r="583" spans="1:21" ht="14.4" customHeight="1" x14ac:dyDescent="0.3">
      <c r="A583" s="831">
        <v>7</v>
      </c>
      <c r="B583" s="832" t="s">
        <v>1991</v>
      </c>
      <c r="C583" s="832" t="s">
        <v>1997</v>
      </c>
      <c r="D583" s="833" t="s">
        <v>3260</v>
      </c>
      <c r="E583" s="834" t="s">
        <v>2015</v>
      </c>
      <c r="F583" s="832" t="s">
        <v>1992</v>
      </c>
      <c r="G583" s="832" t="s">
        <v>2679</v>
      </c>
      <c r="H583" s="832" t="s">
        <v>670</v>
      </c>
      <c r="I583" s="832" t="s">
        <v>2694</v>
      </c>
      <c r="J583" s="832" t="s">
        <v>2686</v>
      </c>
      <c r="K583" s="832" t="s">
        <v>2695</v>
      </c>
      <c r="L583" s="835">
        <v>1286.6199999999999</v>
      </c>
      <c r="M583" s="835">
        <v>2573.2399999999998</v>
      </c>
      <c r="N583" s="832">
        <v>2</v>
      </c>
      <c r="O583" s="836">
        <v>0.5</v>
      </c>
      <c r="P583" s="835">
        <v>2573.2399999999998</v>
      </c>
      <c r="Q583" s="837">
        <v>1</v>
      </c>
      <c r="R583" s="832">
        <v>2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7</v>
      </c>
      <c r="B584" s="832" t="s">
        <v>1991</v>
      </c>
      <c r="C584" s="832" t="s">
        <v>1997</v>
      </c>
      <c r="D584" s="833" t="s">
        <v>3260</v>
      </c>
      <c r="E584" s="834" t="s">
        <v>2015</v>
      </c>
      <c r="F584" s="832" t="s">
        <v>1992</v>
      </c>
      <c r="G584" s="832" t="s">
        <v>2679</v>
      </c>
      <c r="H584" s="832" t="s">
        <v>670</v>
      </c>
      <c r="I584" s="832" t="s">
        <v>2696</v>
      </c>
      <c r="J584" s="832" t="s">
        <v>2686</v>
      </c>
      <c r="K584" s="832" t="s">
        <v>2697</v>
      </c>
      <c r="L584" s="835">
        <v>2391.48</v>
      </c>
      <c r="M584" s="835">
        <v>7174.4400000000005</v>
      </c>
      <c r="N584" s="832">
        <v>3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7</v>
      </c>
      <c r="B585" s="832" t="s">
        <v>1991</v>
      </c>
      <c r="C585" s="832" t="s">
        <v>1997</v>
      </c>
      <c r="D585" s="833" t="s">
        <v>3260</v>
      </c>
      <c r="E585" s="834" t="s">
        <v>2015</v>
      </c>
      <c r="F585" s="832" t="s">
        <v>1992</v>
      </c>
      <c r="G585" s="832" t="s">
        <v>2679</v>
      </c>
      <c r="H585" s="832" t="s">
        <v>670</v>
      </c>
      <c r="I585" s="832" t="s">
        <v>2698</v>
      </c>
      <c r="J585" s="832" t="s">
        <v>2686</v>
      </c>
      <c r="K585" s="832" t="s">
        <v>2699</v>
      </c>
      <c r="L585" s="835">
        <v>2573.2199999999998</v>
      </c>
      <c r="M585" s="835">
        <v>20585.759999999998</v>
      </c>
      <c r="N585" s="832">
        <v>8</v>
      </c>
      <c r="O585" s="836">
        <v>2</v>
      </c>
      <c r="P585" s="835">
        <v>15439.32</v>
      </c>
      <c r="Q585" s="837">
        <v>0.75</v>
      </c>
      <c r="R585" s="832">
        <v>6</v>
      </c>
      <c r="S585" s="837">
        <v>0.75</v>
      </c>
      <c r="T585" s="836">
        <v>1.5</v>
      </c>
      <c r="U585" s="838">
        <v>0.75</v>
      </c>
    </row>
    <row r="586" spans="1:21" ht="14.4" customHeight="1" x14ac:dyDescent="0.3">
      <c r="A586" s="831">
        <v>7</v>
      </c>
      <c r="B586" s="832" t="s">
        <v>1991</v>
      </c>
      <c r="C586" s="832" t="s">
        <v>1997</v>
      </c>
      <c r="D586" s="833" t="s">
        <v>3260</v>
      </c>
      <c r="E586" s="834" t="s">
        <v>2015</v>
      </c>
      <c r="F586" s="832" t="s">
        <v>1992</v>
      </c>
      <c r="G586" s="832" t="s">
        <v>2910</v>
      </c>
      <c r="H586" s="832" t="s">
        <v>579</v>
      </c>
      <c r="I586" s="832" t="s">
        <v>2911</v>
      </c>
      <c r="J586" s="832" t="s">
        <v>2912</v>
      </c>
      <c r="K586" s="832" t="s">
        <v>2913</v>
      </c>
      <c r="L586" s="835">
        <v>54.55</v>
      </c>
      <c r="M586" s="835">
        <v>163.64999999999998</v>
      </c>
      <c r="N586" s="832">
        <v>3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7</v>
      </c>
      <c r="B587" s="832" t="s">
        <v>1991</v>
      </c>
      <c r="C587" s="832" t="s">
        <v>1997</v>
      </c>
      <c r="D587" s="833" t="s">
        <v>3260</v>
      </c>
      <c r="E587" s="834" t="s">
        <v>2015</v>
      </c>
      <c r="F587" s="832" t="s">
        <v>1992</v>
      </c>
      <c r="G587" s="832" t="s">
        <v>2055</v>
      </c>
      <c r="H587" s="832" t="s">
        <v>670</v>
      </c>
      <c r="I587" s="832" t="s">
        <v>1862</v>
      </c>
      <c r="J587" s="832" t="s">
        <v>1863</v>
      </c>
      <c r="K587" s="832" t="s">
        <v>1864</v>
      </c>
      <c r="L587" s="835">
        <v>0</v>
      </c>
      <c r="M587" s="835">
        <v>0</v>
      </c>
      <c r="N587" s="832">
        <v>21</v>
      </c>
      <c r="O587" s="836">
        <v>7</v>
      </c>
      <c r="P587" s="835">
        <v>0</v>
      </c>
      <c r="Q587" s="837"/>
      <c r="R587" s="832">
        <v>10</v>
      </c>
      <c r="S587" s="837">
        <v>0.47619047619047616</v>
      </c>
      <c r="T587" s="836">
        <v>3</v>
      </c>
      <c r="U587" s="838">
        <v>0.42857142857142855</v>
      </c>
    </row>
    <row r="588" spans="1:21" ht="14.4" customHeight="1" x14ac:dyDescent="0.3">
      <c r="A588" s="831">
        <v>7</v>
      </c>
      <c r="B588" s="832" t="s">
        <v>1991</v>
      </c>
      <c r="C588" s="832" t="s">
        <v>1997</v>
      </c>
      <c r="D588" s="833" t="s">
        <v>3260</v>
      </c>
      <c r="E588" s="834" t="s">
        <v>2015</v>
      </c>
      <c r="F588" s="832" t="s">
        <v>1992</v>
      </c>
      <c r="G588" s="832" t="s">
        <v>2710</v>
      </c>
      <c r="H588" s="832" t="s">
        <v>579</v>
      </c>
      <c r="I588" s="832" t="s">
        <v>2711</v>
      </c>
      <c r="J588" s="832" t="s">
        <v>2712</v>
      </c>
      <c r="K588" s="832" t="s">
        <v>2713</v>
      </c>
      <c r="L588" s="835">
        <v>355.79</v>
      </c>
      <c r="M588" s="835">
        <v>2846.32</v>
      </c>
      <c r="N588" s="832">
        <v>8</v>
      </c>
      <c r="O588" s="836">
        <v>3</v>
      </c>
      <c r="P588" s="835">
        <v>711.58</v>
      </c>
      <c r="Q588" s="837">
        <v>0.25</v>
      </c>
      <c r="R588" s="832">
        <v>2</v>
      </c>
      <c r="S588" s="837">
        <v>0.25</v>
      </c>
      <c r="T588" s="836">
        <v>1</v>
      </c>
      <c r="U588" s="838">
        <v>0.33333333333333331</v>
      </c>
    </row>
    <row r="589" spans="1:21" ht="14.4" customHeight="1" x14ac:dyDescent="0.3">
      <c r="A589" s="831">
        <v>7</v>
      </c>
      <c r="B589" s="832" t="s">
        <v>1991</v>
      </c>
      <c r="C589" s="832" t="s">
        <v>1997</v>
      </c>
      <c r="D589" s="833" t="s">
        <v>3260</v>
      </c>
      <c r="E589" s="834" t="s">
        <v>2015</v>
      </c>
      <c r="F589" s="832" t="s">
        <v>1992</v>
      </c>
      <c r="G589" s="832" t="s">
        <v>2710</v>
      </c>
      <c r="H589" s="832" t="s">
        <v>579</v>
      </c>
      <c r="I589" s="832" t="s">
        <v>2714</v>
      </c>
      <c r="J589" s="832" t="s">
        <v>2712</v>
      </c>
      <c r="K589" s="832" t="s">
        <v>2715</v>
      </c>
      <c r="L589" s="835">
        <v>552.64</v>
      </c>
      <c r="M589" s="835">
        <v>3315.84</v>
      </c>
      <c r="N589" s="832">
        <v>6</v>
      </c>
      <c r="O589" s="836">
        <v>2</v>
      </c>
      <c r="P589" s="835">
        <v>1657.92</v>
      </c>
      <c r="Q589" s="837">
        <v>0.5</v>
      </c>
      <c r="R589" s="832">
        <v>3</v>
      </c>
      <c r="S589" s="837">
        <v>0.5</v>
      </c>
      <c r="T589" s="836">
        <v>1</v>
      </c>
      <c r="U589" s="838">
        <v>0.5</v>
      </c>
    </row>
    <row r="590" spans="1:21" ht="14.4" customHeight="1" x14ac:dyDescent="0.3">
      <c r="A590" s="831">
        <v>7</v>
      </c>
      <c r="B590" s="832" t="s">
        <v>1991</v>
      </c>
      <c r="C590" s="832" t="s">
        <v>1997</v>
      </c>
      <c r="D590" s="833" t="s">
        <v>3260</v>
      </c>
      <c r="E590" s="834" t="s">
        <v>2015</v>
      </c>
      <c r="F590" s="832" t="s">
        <v>1992</v>
      </c>
      <c r="G590" s="832" t="s">
        <v>2710</v>
      </c>
      <c r="H590" s="832" t="s">
        <v>579</v>
      </c>
      <c r="I590" s="832" t="s">
        <v>2718</v>
      </c>
      <c r="J590" s="832" t="s">
        <v>2712</v>
      </c>
      <c r="K590" s="832" t="s">
        <v>2719</v>
      </c>
      <c r="L590" s="835">
        <v>764.6</v>
      </c>
      <c r="M590" s="835">
        <v>2293.8000000000002</v>
      </c>
      <c r="N590" s="832">
        <v>3</v>
      </c>
      <c r="O590" s="836">
        <v>1</v>
      </c>
      <c r="P590" s="835">
        <v>2293.8000000000002</v>
      </c>
      <c r="Q590" s="837">
        <v>1</v>
      </c>
      <c r="R590" s="832">
        <v>3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7</v>
      </c>
      <c r="B591" s="832" t="s">
        <v>1991</v>
      </c>
      <c r="C591" s="832" t="s">
        <v>1997</v>
      </c>
      <c r="D591" s="833" t="s">
        <v>3260</v>
      </c>
      <c r="E591" s="834" t="s">
        <v>2015</v>
      </c>
      <c r="F591" s="832" t="s">
        <v>1992</v>
      </c>
      <c r="G591" s="832" t="s">
        <v>2710</v>
      </c>
      <c r="H591" s="832" t="s">
        <v>579</v>
      </c>
      <c r="I591" s="832" t="s">
        <v>2914</v>
      </c>
      <c r="J591" s="832" t="s">
        <v>2712</v>
      </c>
      <c r="K591" s="832" t="s">
        <v>2915</v>
      </c>
      <c r="L591" s="835">
        <v>1274.33</v>
      </c>
      <c r="M591" s="835">
        <v>3822.99</v>
      </c>
      <c r="N591" s="832">
        <v>3</v>
      </c>
      <c r="O591" s="836">
        <v>1</v>
      </c>
      <c r="P591" s="835">
        <v>3822.99</v>
      </c>
      <c r="Q591" s="837">
        <v>1</v>
      </c>
      <c r="R591" s="832">
        <v>3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7</v>
      </c>
      <c r="B592" s="832" t="s">
        <v>1991</v>
      </c>
      <c r="C592" s="832" t="s">
        <v>1997</v>
      </c>
      <c r="D592" s="833" t="s">
        <v>3260</v>
      </c>
      <c r="E592" s="834" t="s">
        <v>2015</v>
      </c>
      <c r="F592" s="832" t="s">
        <v>1992</v>
      </c>
      <c r="G592" s="832" t="s">
        <v>2728</v>
      </c>
      <c r="H592" s="832" t="s">
        <v>579</v>
      </c>
      <c r="I592" s="832" t="s">
        <v>2729</v>
      </c>
      <c r="J592" s="832" t="s">
        <v>2730</v>
      </c>
      <c r="K592" s="832" t="s">
        <v>2731</v>
      </c>
      <c r="L592" s="835">
        <v>140.94999999999999</v>
      </c>
      <c r="M592" s="835">
        <v>4228.5</v>
      </c>
      <c r="N592" s="832">
        <v>30</v>
      </c>
      <c r="O592" s="836">
        <v>2</v>
      </c>
      <c r="P592" s="835">
        <v>4228.5</v>
      </c>
      <c r="Q592" s="837">
        <v>1</v>
      </c>
      <c r="R592" s="832">
        <v>30</v>
      </c>
      <c r="S592" s="837">
        <v>1</v>
      </c>
      <c r="T592" s="836">
        <v>2</v>
      </c>
      <c r="U592" s="838">
        <v>1</v>
      </c>
    </row>
    <row r="593" spans="1:21" ht="14.4" customHeight="1" x14ac:dyDescent="0.3">
      <c r="A593" s="831">
        <v>7</v>
      </c>
      <c r="B593" s="832" t="s">
        <v>1991</v>
      </c>
      <c r="C593" s="832" t="s">
        <v>1997</v>
      </c>
      <c r="D593" s="833" t="s">
        <v>3260</v>
      </c>
      <c r="E593" s="834" t="s">
        <v>2015</v>
      </c>
      <c r="F593" s="832" t="s">
        <v>1992</v>
      </c>
      <c r="G593" s="832" t="s">
        <v>2728</v>
      </c>
      <c r="H593" s="832" t="s">
        <v>579</v>
      </c>
      <c r="I593" s="832" t="s">
        <v>2916</v>
      </c>
      <c r="J593" s="832" t="s">
        <v>2917</v>
      </c>
      <c r="K593" s="832" t="s">
        <v>2643</v>
      </c>
      <c r="L593" s="835">
        <v>187.92</v>
      </c>
      <c r="M593" s="835">
        <v>2818.8</v>
      </c>
      <c r="N593" s="832">
        <v>15</v>
      </c>
      <c r="O593" s="836">
        <v>1.5</v>
      </c>
      <c r="P593" s="835">
        <v>563.76</v>
      </c>
      <c r="Q593" s="837">
        <v>0.19999999999999998</v>
      </c>
      <c r="R593" s="832">
        <v>3</v>
      </c>
      <c r="S593" s="837">
        <v>0.2</v>
      </c>
      <c r="T593" s="836">
        <v>0.5</v>
      </c>
      <c r="U593" s="838">
        <v>0.33333333333333331</v>
      </c>
    </row>
    <row r="594" spans="1:21" ht="14.4" customHeight="1" x14ac:dyDescent="0.3">
      <c r="A594" s="831">
        <v>7</v>
      </c>
      <c r="B594" s="832" t="s">
        <v>1991</v>
      </c>
      <c r="C594" s="832" t="s">
        <v>1997</v>
      </c>
      <c r="D594" s="833" t="s">
        <v>3260</v>
      </c>
      <c r="E594" s="834" t="s">
        <v>2015</v>
      </c>
      <c r="F594" s="832" t="s">
        <v>1992</v>
      </c>
      <c r="G594" s="832" t="s">
        <v>2728</v>
      </c>
      <c r="H594" s="832" t="s">
        <v>579</v>
      </c>
      <c r="I594" s="832" t="s">
        <v>2918</v>
      </c>
      <c r="J594" s="832" t="s">
        <v>2919</v>
      </c>
      <c r="K594" s="832" t="s">
        <v>2920</v>
      </c>
      <c r="L594" s="835">
        <v>300.68</v>
      </c>
      <c r="M594" s="835">
        <v>902.04</v>
      </c>
      <c r="N594" s="832">
        <v>3</v>
      </c>
      <c r="O594" s="836">
        <v>0.5</v>
      </c>
      <c r="P594" s="835">
        <v>902.04</v>
      </c>
      <c r="Q594" s="837">
        <v>1</v>
      </c>
      <c r="R594" s="832">
        <v>3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7</v>
      </c>
      <c r="B595" s="832" t="s">
        <v>1991</v>
      </c>
      <c r="C595" s="832" t="s">
        <v>1997</v>
      </c>
      <c r="D595" s="833" t="s">
        <v>3260</v>
      </c>
      <c r="E595" s="834" t="s">
        <v>2015</v>
      </c>
      <c r="F595" s="832" t="s">
        <v>1992</v>
      </c>
      <c r="G595" s="832" t="s">
        <v>2728</v>
      </c>
      <c r="H595" s="832" t="s">
        <v>579</v>
      </c>
      <c r="I595" s="832" t="s">
        <v>2921</v>
      </c>
      <c r="J595" s="832" t="s">
        <v>2875</v>
      </c>
      <c r="K595" s="832" t="s">
        <v>2876</v>
      </c>
      <c r="L595" s="835">
        <v>93.96</v>
      </c>
      <c r="M595" s="835">
        <v>469.79999999999995</v>
      </c>
      <c r="N595" s="832">
        <v>5</v>
      </c>
      <c r="O595" s="836">
        <v>0.5</v>
      </c>
      <c r="P595" s="835">
        <v>469.79999999999995</v>
      </c>
      <c r="Q595" s="837">
        <v>1</v>
      </c>
      <c r="R595" s="832">
        <v>5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7</v>
      </c>
      <c r="B596" s="832" t="s">
        <v>1991</v>
      </c>
      <c r="C596" s="832" t="s">
        <v>1997</v>
      </c>
      <c r="D596" s="833" t="s">
        <v>3260</v>
      </c>
      <c r="E596" s="834" t="s">
        <v>2015</v>
      </c>
      <c r="F596" s="832" t="s">
        <v>1992</v>
      </c>
      <c r="G596" s="832" t="s">
        <v>2364</v>
      </c>
      <c r="H596" s="832" t="s">
        <v>579</v>
      </c>
      <c r="I596" s="832" t="s">
        <v>2741</v>
      </c>
      <c r="J596" s="832" t="s">
        <v>2742</v>
      </c>
      <c r="K596" s="832" t="s">
        <v>2743</v>
      </c>
      <c r="L596" s="835">
        <v>264</v>
      </c>
      <c r="M596" s="835">
        <v>792</v>
      </c>
      <c r="N596" s="832">
        <v>3</v>
      </c>
      <c r="O596" s="836">
        <v>1.5</v>
      </c>
      <c r="P596" s="835">
        <v>264</v>
      </c>
      <c r="Q596" s="837">
        <v>0.33333333333333331</v>
      </c>
      <c r="R596" s="832">
        <v>1</v>
      </c>
      <c r="S596" s="837">
        <v>0.33333333333333331</v>
      </c>
      <c r="T596" s="836">
        <v>1</v>
      </c>
      <c r="U596" s="838">
        <v>0.66666666666666663</v>
      </c>
    </row>
    <row r="597" spans="1:21" ht="14.4" customHeight="1" x14ac:dyDescent="0.3">
      <c r="A597" s="831">
        <v>7</v>
      </c>
      <c r="B597" s="832" t="s">
        <v>1991</v>
      </c>
      <c r="C597" s="832" t="s">
        <v>1997</v>
      </c>
      <c r="D597" s="833" t="s">
        <v>3260</v>
      </c>
      <c r="E597" s="834" t="s">
        <v>2015</v>
      </c>
      <c r="F597" s="832" t="s">
        <v>1992</v>
      </c>
      <c r="G597" s="832" t="s">
        <v>2744</v>
      </c>
      <c r="H597" s="832" t="s">
        <v>670</v>
      </c>
      <c r="I597" s="832" t="s">
        <v>2745</v>
      </c>
      <c r="J597" s="832" t="s">
        <v>1918</v>
      </c>
      <c r="K597" s="832" t="s">
        <v>2746</v>
      </c>
      <c r="L597" s="835">
        <v>80.53</v>
      </c>
      <c r="M597" s="835">
        <v>80.53</v>
      </c>
      <c r="N597" s="832">
        <v>1</v>
      </c>
      <c r="O597" s="836">
        <v>0.5</v>
      </c>
      <c r="P597" s="835">
        <v>80.53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7</v>
      </c>
      <c r="B598" s="832" t="s">
        <v>1991</v>
      </c>
      <c r="C598" s="832" t="s">
        <v>1997</v>
      </c>
      <c r="D598" s="833" t="s">
        <v>3260</v>
      </c>
      <c r="E598" s="834" t="s">
        <v>2015</v>
      </c>
      <c r="F598" s="832" t="s">
        <v>1992</v>
      </c>
      <c r="G598" s="832" t="s">
        <v>2137</v>
      </c>
      <c r="H598" s="832" t="s">
        <v>670</v>
      </c>
      <c r="I598" s="832" t="s">
        <v>1901</v>
      </c>
      <c r="J598" s="832" t="s">
        <v>1269</v>
      </c>
      <c r="K598" s="832" t="s">
        <v>1902</v>
      </c>
      <c r="L598" s="835">
        <v>0</v>
      </c>
      <c r="M598" s="835">
        <v>0</v>
      </c>
      <c r="N598" s="832">
        <v>1</v>
      </c>
      <c r="O598" s="836">
        <v>0.5</v>
      </c>
      <c r="P598" s="835">
        <v>0</v>
      </c>
      <c r="Q598" s="837"/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7</v>
      </c>
      <c r="B599" s="832" t="s">
        <v>1991</v>
      </c>
      <c r="C599" s="832" t="s">
        <v>1997</v>
      </c>
      <c r="D599" s="833" t="s">
        <v>3260</v>
      </c>
      <c r="E599" s="834" t="s">
        <v>2015</v>
      </c>
      <c r="F599" s="832" t="s">
        <v>1992</v>
      </c>
      <c r="G599" s="832" t="s">
        <v>2137</v>
      </c>
      <c r="H599" s="832" t="s">
        <v>670</v>
      </c>
      <c r="I599" s="832" t="s">
        <v>1903</v>
      </c>
      <c r="J599" s="832" t="s">
        <v>1269</v>
      </c>
      <c r="K599" s="832" t="s">
        <v>1904</v>
      </c>
      <c r="L599" s="835">
        <v>0</v>
      </c>
      <c r="M599" s="835">
        <v>0</v>
      </c>
      <c r="N599" s="832">
        <v>7</v>
      </c>
      <c r="O599" s="836">
        <v>3.5</v>
      </c>
      <c r="P599" s="835">
        <v>0</v>
      </c>
      <c r="Q599" s="837"/>
      <c r="R599" s="832">
        <v>7</v>
      </c>
      <c r="S599" s="837">
        <v>1</v>
      </c>
      <c r="T599" s="836">
        <v>3.5</v>
      </c>
      <c r="U599" s="838">
        <v>1</v>
      </c>
    </row>
    <row r="600" spans="1:21" ht="14.4" customHeight="1" x14ac:dyDescent="0.3">
      <c r="A600" s="831">
        <v>7</v>
      </c>
      <c r="B600" s="832" t="s">
        <v>1991</v>
      </c>
      <c r="C600" s="832" t="s">
        <v>1997</v>
      </c>
      <c r="D600" s="833" t="s">
        <v>3260</v>
      </c>
      <c r="E600" s="834" t="s">
        <v>2015</v>
      </c>
      <c r="F600" s="832" t="s">
        <v>1992</v>
      </c>
      <c r="G600" s="832" t="s">
        <v>2056</v>
      </c>
      <c r="H600" s="832" t="s">
        <v>579</v>
      </c>
      <c r="I600" s="832" t="s">
        <v>2057</v>
      </c>
      <c r="J600" s="832" t="s">
        <v>2058</v>
      </c>
      <c r="K600" s="832" t="s">
        <v>2059</v>
      </c>
      <c r="L600" s="835">
        <v>99.94</v>
      </c>
      <c r="M600" s="835">
        <v>99.94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7</v>
      </c>
      <c r="B601" s="832" t="s">
        <v>1991</v>
      </c>
      <c r="C601" s="832" t="s">
        <v>1997</v>
      </c>
      <c r="D601" s="833" t="s">
        <v>3260</v>
      </c>
      <c r="E601" s="834" t="s">
        <v>2015</v>
      </c>
      <c r="F601" s="832" t="s">
        <v>1992</v>
      </c>
      <c r="G601" s="832" t="s">
        <v>2056</v>
      </c>
      <c r="H601" s="832" t="s">
        <v>579</v>
      </c>
      <c r="I601" s="832" t="s">
        <v>2233</v>
      </c>
      <c r="J601" s="832" t="s">
        <v>2058</v>
      </c>
      <c r="K601" s="832" t="s">
        <v>2234</v>
      </c>
      <c r="L601" s="835">
        <v>299.83999999999997</v>
      </c>
      <c r="M601" s="835">
        <v>38679.360000000015</v>
      </c>
      <c r="N601" s="832">
        <v>129</v>
      </c>
      <c r="O601" s="836">
        <v>65</v>
      </c>
      <c r="P601" s="835">
        <v>26385.920000000009</v>
      </c>
      <c r="Q601" s="837">
        <v>0.68217054263565891</v>
      </c>
      <c r="R601" s="832">
        <v>88</v>
      </c>
      <c r="S601" s="837">
        <v>0.68217054263565891</v>
      </c>
      <c r="T601" s="836">
        <v>43</v>
      </c>
      <c r="U601" s="838">
        <v>0.66153846153846152</v>
      </c>
    </row>
    <row r="602" spans="1:21" ht="14.4" customHeight="1" x14ac:dyDescent="0.3">
      <c r="A602" s="831">
        <v>7</v>
      </c>
      <c r="B602" s="832" t="s">
        <v>1991</v>
      </c>
      <c r="C602" s="832" t="s">
        <v>1997</v>
      </c>
      <c r="D602" s="833" t="s">
        <v>3260</v>
      </c>
      <c r="E602" s="834" t="s">
        <v>2015</v>
      </c>
      <c r="F602" s="832" t="s">
        <v>1992</v>
      </c>
      <c r="G602" s="832" t="s">
        <v>2056</v>
      </c>
      <c r="H602" s="832" t="s">
        <v>579</v>
      </c>
      <c r="I602" s="832" t="s">
        <v>2762</v>
      </c>
      <c r="J602" s="832" t="s">
        <v>2763</v>
      </c>
      <c r="K602" s="832" t="s">
        <v>2764</v>
      </c>
      <c r="L602" s="835">
        <v>99.94</v>
      </c>
      <c r="M602" s="835">
        <v>499.7</v>
      </c>
      <c r="N602" s="832">
        <v>5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7</v>
      </c>
      <c r="B603" s="832" t="s">
        <v>1991</v>
      </c>
      <c r="C603" s="832" t="s">
        <v>1997</v>
      </c>
      <c r="D603" s="833" t="s">
        <v>3260</v>
      </c>
      <c r="E603" s="834" t="s">
        <v>2015</v>
      </c>
      <c r="F603" s="832" t="s">
        <v>1992</v>
      </c>
      <c r="G603" s="832" t="s">
        <v>2056</v>
      </c>
      <c r="H603" s="832" t="s">
        <v>579</v>
      </c>
      <c r="I603" s="832" t="s">
        <v>2447</v>
      </c>
      <c r="J603" s="832" t="s">
        <v>1262</v>
      </c>
      <c r="K603" s="832" t="s">
        <v>2448</v>
      </c>
      <c r="L603" s="835">
        <v>50.32</v>
      </c>
      <c r="M603" s="835">
        <v>1006.4000000000001</v>
      </c>
      <c r="N603" s="832">
        <v>20</v>
      </c>
      <c r="O603" s="836">
        <v>4</v>
      </c>
      <c r="P603" s="835">
        <v>402.56</v>
      </c>
      <c r="Q603" s="837">
        <v>0.39999999999999997</v>
      </c>
      <c r="R603" s="832">
        <v>8</v>
      </c>
      <c r="S603" s="837">
        <v>0.4</v>
      </c>
      <c r="T603" s="836">
        <v>3</v>
      </c>
      <c r="U603" s="838">
        <v>0.75</v>
      </c>
    </row>
    <row r="604" spans="1:21" ht="14.4" customHeight="1" x14ac:dyDescent="0.3">
      <c r="A604" s="831">
        <v>7</v>
      </c>
      <c r="B604" s="832" t="s">
        <v>1991</v>
      </c>
      <c r="C604" s="832" t="s">
        <v>1997</v>
      </c>
      <c r="D604" s="833" t="s">
        <v>3260</v>
      </c>
      <c r="E604" s="834" t="s">
        <v>2015</v>
      </c>
      <c r="F604" s="832" t="s">
        <v>1992</v>
      </c>
      <c r="G604" s="832" t="s">
        <v>2056</v>
      </c>
      <c r="H604" s="832" t="s">
        <v>579</v>
      </c>
      <c r="I604" s="832" t="s">
        <v>2765</v>
      </c>
      <c r="J604" s="832" t="s">
        <v>2766</v>
      </c>
      <c r="K604" s="832" t="s">
        <v>2767</v>
      </c>
      <c r="L604" s="835">
        <v>95.29</v>
      </c>
      <c r="M604" s="835">
        <v>285.87</v>
      </c>
      <c r="N604" s="832">
        <v>3</v>
      </c>
      <c r="O604" s="836">
        <v>0.5</v>
      </c>
      <c r="P604" s="835">
        <v>285.87</v>
      </c>
      <c r="Q604" s="837">
        <v>1</v>
      </c>
      <c r="R604" s="832">
        <v>3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7</v>
      </c>
      <c r="B605" s="832" t="s">
        <v>1991</v>
      </c>
      <c r="C605" s="832" t="s">
        <v>1997</v>
      </c>
      <c r="D605" s="833" t="s">
        <v>3260</v>
      </c>
      <c r="E605" s="834" t="s">
        <v>2015</v>
      </c>
      <c r="F605" s="832" t="s">
        <v>1992</v>
      </c>
      <c r="G605" s="832" t="s">
        <v>2056</v>
      </c>
      <c r="H605" s="832" t="s">
        <v>579</v>
      </c>
      <c r="I605" s="832" t="s">
        <v>2768</v>
      </c>
      <c r="J605" s="832" t="s">
        <v>2766</v>
      </c>
      <c r="K605" s="832" t="s">
        <v>2769</v>
      </c>
      <c r="L605" s="835">
        <v>199.89</v>
      </c>
      <c r="M605" s="835">
        <v>399.78</v>
      </c>
      <c r="N605" s="832">
        <v>2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7</v>
      </c>
      <c r="B606" s="832" t="s">
        <v>1991</v>
      </c>
      <c r="C606" s="832" t="s">
        <v>1997</v>
      </c>
      <c r="D606" s="833" t="s">
        <v>3260</v>
      </c>
      <c r="E606" s="834" t="s">
        <v>2015</v>
      </c>
      <c r="F606" s="832" t="s">
        <v>1992</v>
      </c>
      <c r="G606" s="832" t="s">
        <v>2434</v>
      </c>
      <c r="H606" s="832" t="s">
        <v>670</v>
      </c>
      <c r="I606" s="832" t="s">
        <v>2777</v>
      </c>
      <c r="J606" s="832" t="s">
        <v>2778</v>
      </c>
      <c r="K606" s="832" t="s">
        <v>2779</v>
      </c>
      <c r="L606" s="835">
        <v>65.36</v>
      </c>
      <c r="M606" s="835">
        <v>392.15999999999997</v>
      </c>
      <c r="N606" s="832">
        <v>6</v>
      </c>
      <c r="O606" s="836">
        <v>2</v>
      </c>
      <c r="P606" s="835">
        <v>392.15999999999997</v>
      </c>
      <c r="Q606" s="837">
        <v>1</v>
      </c>
      <c r="R606" s="832">
        <v>6</v>
      </c>
      <c r="S606" s="837">
        <v>1</v>
      </c>
      <c r="T606" s="836">
        <v>2</v>
      </c>
      <c r="U606" s="838">
        <v>1</v>
      </c>
    </row>
    <row r="607" spans="1:21" ht="14.4" customHeight="1" x14ac:dyDescent="0.3">
      <c r="A607" s="831">
        <v>7</v>
      </c>
      <c r="B607" s="832" t="s">
        <v>1991</v>
      </c>
      <c r="C607" s="832" t="s">
        <v>1997</v>
      </c>
      <c r="D607" s="833" t="s">
        <v>3260</v>
      </c>
      <c r="E607" s="834" t="s">
        <v>2015</v>
      </c>
      <c r="F607" s="832" t="s">
        <v>1992</v>
      </c>
      <c r="G607" s="832" t="s">
        <v>2434</v>
      </c>
      <c r="H607" s="832" t="s">
        <v>670</v>
      </c>
      <c r="I607" s="832" t="s">
        <v>2817</v>
      </c>
      <c r="J607" s="832" t="s">
        <v>2778</v>
      </c>
      <c r="K607" s="832" t="s">
        <v>2818</v>
      </c>
      <c r="L607" s="835">
        <v>21.79</v>
      </c>
      <c r="M607" s="835">
        <v>130.74</v>
      </c>
      <c r="N607" s="832">
        <v>6</v>
      </c>
      <c r="O607" s="836">
        <v>0.5</v>
      </c>
      <c r="P607" s="835">
        <v>130.74</v>
      </c>
      <c r="Q607" s="837">
        <v>1</v>
      </c>
      <c r="R607" s="832">
        <v>6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7</v>
      </c>
      <c r="B608" s="832" t="s">
        <v>1991</v>
      </c>
      <c r="C608" s="832" t="s">
        <v>1997</v>
      </c>
      <c r="D608" s="833" t="s">
        <v>3260</v>
      </c>
      <c r="E608" s="834" t="s">
        <v>2015</v>
      </c>
      <c r="F608" s="832" t="s">
        <v>1992</v>
      </c>
      <c r="G608" s="832" t="s">
        <v>2783</v>
      </c>
      <c r="H608" s="832" t="s">
        <v>579</v>
      </c>
      <c r="I608" s="832" t="s">
        <v>2784</v>
      </c>
      <c r="J608" s="832" t="s">
        <v>2785</v>
      </c>
      <c r="K608" s="832" t="s">
        <v>2786</v>
      </c>
      <c r="L608" s="835">
        <v>1112.45</v>
      </c>
      <c r="M608" s="835">
        <v>26698.799999999999</v>
      </c>
      <c r="N608" s="832">
        <v>24</v>
      </c>
      <c r="O608" s="836">
        <v>10</v>
      </c>
      <c r="P608" s="835">
        <v>20024.099999999999</v>
      </c>
      <c r="Q608" s="837">
        <v>0.75</v>
      </c>
      <c r="R608" s="832">
        <v>18</v>
      </c>
      <c r="S608" s="837">
        <v>0.75</v>
      </c>
      <c r="T608" s="836">
        <v>7</v>
      </c>
      <c r="U608" s="838">
        <v>0.7</v>
      </c>
    </row>
    <row r="609" spans="1:21" ht="14.4" customHeight="1" x14ac:dyDescent="0.3">
      <c r="A609" s="831">
        <v>7</v>
      </c>
      <c r="B609" s="832" t="s">
        <v>1991</v>
      </c>
      <c r="C609" s="832" t="s">
        <v>1997</v>
      </c>
      <c r="D609" s="833" t="s">
        <v>3260</v>
      </c>
      <c r="E609" s="834" t="s">
        <v>2015</v>
      </c>
      <c r="F609" s="832" t="s">
        <v>1992</v>
      </c>
      <c r="G609" s="832" t="s">
        <v>2783</v>
      </c>
      <c r="H609" s="832" t="s">
        <v>579</v>
      </c>
      <c r="I609" s="832" t="s">
        <v>2784</v>
      </c>
      <c r="J609" s="832" t="s">
        <v>2785</v>
      </c>
      <c r="K609" s="832" t="s">
        <v>2786</v>
      </c>
      <c r="L609" s="835">
        <v>775.17</v>
      </c>
      <c r="M609" s="835">
        <v>4651.0199999999995</v>
      </c>
      <c r="N609" s="832">
        <v>6</v>
      </c>
      <c r="O609" s="836">
        <v>1</v>
      </c>
      <c r="P609" s="835">
        <v>4651.0199999999995</v>
      </c>
      <c r="Q609" s="837">
        <v>1</v>
      </c>
      <c r="R609" s="832">
        <v>6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7</v>
      </c>
      <c r="B610" s="832" t="s">
        <v>1991</v>
      </c>
      <c r="C610" s="832" t="s">
        <v>1997</v>
      </c>
      <c r="D610" s="833" t="s">
        <v>3260</v>
      </c>
      <c r="E610" s="834" t="s">
        <v>2015</v>
      </c>
      <c r="F610" s="832" t="s">
        <v>1992</v>
      </c>
      <c r="G610" s="832" t="s">
        <v>2783</v>
      </c>
      <c r="H610" s="832" t="s">
        <v>579</v>
      </c>
      <c r="I610" s="832" t="s">
        <v>2787</v>
      </c>
      <c r="J610" s="832" t="s">
        <v>2785</v>
      </c>
      <c r="K610" s="832" t="s">
        <v>2788</v>
      </c>
      <c r="L610" s="835">
        <v>2146.12</v>
      </c>
      <c r="M610" s="835">
        <v>60091.359999999993</v>
      </c>
      <c r="N610" s="832">
        <v>28</v>
      </c>
      <c r="O610" s="836">
        <v>7</v>
      </c>
      <c r="P610" s="835">
        <v>55799.119999999995</v>
      </c>
      <c r="Q610" s="837">
        <v>0.9285714285714286</v>
      </c>
      <c r="R610" s="832">
        <v>26</v>
      </c>
      <c r="S610" s="837">
        <v>0.9285714285714286</v>
      </c>
      <c r="T610" s="836">
        <v>6</v>
      </c>
      <c r="U610" s="838">
        <v>0.8571428571428571</v>
      </c>
    </row>
    <row r="611" spans="1:21" ht="14.4" customHeight="1" x14ac:dyDescent="0.3">
      <c r="A611" s="831">
        <v>7</v>
      </c>
      <c r="B611" s="832" t="s">
        <v>1991</v>
      </c>
      <c r="C611" s="832" t="s">
        <v>1997</v>
      </c>
      <c r="D611" s="833" t="s">
        <v>3260</v>
      </c>
      <c r="E611" s="834" t="s">
        <v>2015</v>
      </c>
      <c r="F611" s="832" t="s">
        <v>1992</v>
      </c>
      <c r="G611" s="832" t="s">
        <v>2783</v>
      </c>
      <c r="H611" s="832" t="s">
        <v>579</v>
      </c>
      <c r="I611" s="832" t="s">
        <v>2787</v>
      </c>
      <c r="J611" s="832" t="s">
        <v>2785</v>
      </c>
      <c r="K611" s="832" t="s">
        <v>2788</v>
      </c>
      <c r="L611" s="835">
        <v>1391.97</v>
      </c>
      <c r="M611" s="835">
        <v>16703.64</v>
      </c>
      <c r="N611" s="832">
        <v>12</v>
      </c>
      <c r="O611" s="836">
        <v>4</v>
      </c>
      <c r="P611" s="835">
        <v>16703.64</v>
      </c>
      <c r="Q611" s="837">
        <v>1</v>
      </c>
      <c r="R611" s="832">
        <v>12</v>
      </c>
      <c r="S611" s="837">
        <v>1</v>
      </c>
      <c r="T611" s="836">
        <v>4</v>
      </c>
      <c r="U611" s="838">
        <v>1</v>
      </c>
    </row>
    <row r="612" spans="1:21" ht="14.4" customHeight="1" x14ac:dyDescent="0.3">
      <c r="A612" s="831">
        <v>7</v>
      </c>
      <c r="B612" s="832" t="s">
        <v>1991</v>
      </c>
      <c r="C612" s="832" t="s">
        <v>1997</v>
      </c>
      <c r="D612" s="833" t="s">
        <v>3260</v>
      </c>
      <c r="E612" s="834" t="s">
        <v>2015</v>
      </c>
      <c r="F612" s="832" t="s">
        <v>1992</v>
      </c>
      <c r="G612" s="832" t="s">
        <v>2783</v>
      </c>
      <c r="H612" s="832" t="s">
        <v>579</v>
      </c>
      <c r="I612" s="832" t="s">
        <v>2789</v>
      </c>
      <c r="J612" s="832" t="s">
        <v>2785</v>
      </c>
      <c r="K612" s="832" t="s">
        <v>2790</v>
      </c>
      <c r="L612" s="835">
        <v>3690.52</v>
      </c>
      <c r="M612" s="835">
        <v>92263</v>
      </c>
      <c r="N612" s="832">
        <v>25</v>
      </c>
      <c r="O612" s="836">
        <v>7</v>
      </c>
      <c r="P612" s="835">
        <v>36905.199999999997</v>
      </c>
      <c r="Q612" s="837">
        <v>0.39999999999999997</v>
      </c>
      <c r="R612" s="832">
        <v>10</v>
      </c>
      <c r="S612" s="837">
        <v>0.4</v>
      </c>
      <c r="T612" s="836">
        <v>3</v>
      </c>
      <c r="U612" s="838">
        <v>0.42857142857142855</v>
      </c>
    </row>
    <row r="613" spans="1:21" ht="14.4" customHeight="1" x14ac:dyDescent="0.3">
      <c r="A613" s="831">
        <v>7</v>
      </c>
      <c r="B613" s="832" t="s">
        <v>1991</v>
      </c>
      <c r="C613" s="832" t="s">
        <v>1997</v>
      </c>
      <c r="D613" s="833" t="s">
        <v>3260</v>
      </c>
      <c r="E613" s="834" t="s">
        <v>2019</v>
      </c>
      <c r="F613" s="832" t="s">
        <v>1992</v>
      </c>
      <c r="G613" s="832" t="s">
        <v>2060</v>
      </c>
      <c r="H613" s="832" t="s">
        <v>579</v>
      </c>
      <c r="I613" s="832" t="s">
        <v>2061</v>
      </c>
      <c r="J613" s="832" t="s">
        <v>2062</v>
      </c>
      <c r="K613" s="832" t="s">
        <v>2063</v>
      </c>
      <c r="L613" s="835">
        <v>96.84</v>
      </c>
      <c r="M613" s="835">
        <v>774.72</v>
      </c>
      <c r="N613" s="832">
        <v>8</v>
      </c>
      <c r="O613" s="836">
        <v>4.5</v>
      </c>
      <c r="P613" s="835">
        <v>581.04</v>
      </c>
      <c r="Q613" s="837">
        <v>0.74999999999999989</v>
      </c>
      <c r="R613" s="832">
        <v>6</v>
      </c>
      <c r="S613" s="837">
        <v>0.75</v>
      </c>
      <c r="T613" s="836">
        <v>2.5</v>
      </c>
      <c r="U613" s="838">
        <v>0.55555555555555558</v>
      </c>
    </row>
    <row r="614" spans="1:21" ht="14.4" customHeight="1" x14ac:dyDescent="0.3">
      <c r="A614" s="831">
        <v>7</v>
      </c>
      <c r="B614" s="832" t="s">
        <v>1991</v>
      </c>
      <c r="C614" s="832" t="s">
        <v>1997</v>
      </c>
      <c r="D614" s="833" t="s">
        <v>3260</v>
      </c>
      <c r="E614" s="834" t="s">
        <v>2019</v>
      </c>
      <c r="F614" s="832" t="s">
        <v>1992</v>
      </c>
      <c r="G614" s="832" t="s">
        <v>2060</v>
      </c>
      <c r="H614" s="832" t="s">
        <v>579</v>
      </c>
      <c r="I614" s="832" t="s">
        <v>2795</v>
      </c>
      <c r="J614" s="832" t="s">
        <v>2062</v>
      </c>
      <c r="K614" s="832" t="s">
        <v>2796</v>
      </c>
      <c r="L614" s="835">
        <v>0</v>
      </c>
      <c r="M614" s="835">
        <v>0</v>
      </c>
      <c r="N614" s="832">
        <v>12</v>
      </c>
      <c r="O614" s="836">
        <v>2.5</v>
      </c>
      <c r="P614" s="835">
        <v>0</v>
      </c>
      <c r="Q614" s="837"/>
      <c r="R614" s="832">
        <v>3</v>
      </c>
      <c r="S614" s="837">
        <v>0.25</v>
      </c>
      <c r="T614" s="836">
        <v>1</v>
      </c>
      <c r="U614" s="838">
        <v>0.4</v>
      </c>
    </row>
    <row r="615" spans="1:21" ht="14.4" customHeight="1" x14ac:dyDescent="0.3">
      <c r="A615" s="831">
        <v>7</v>
      </c>
      <c r="B615" s="832" t="s">
        <v>1991</v>
      </c>
      <c r="C615" s="832" t="s">
        <v>1997</v>
      </c>
      <c r="D615" s="833" t="s">
        <v>3260</v>
      </c>
      <c r="E615" s="834" t="s">
        <v>2019</v>
      </c>
      <c r="F615" s="832" t="s">
        <v>1992</v>
      </c>
      <c r="G615" s="832" t="s">
        <v>2305</v>
      </c>
      <c r="H615" s="832" t="s">
        <v>670</v>
      </c>
      <c r="I615" s="832" t="s">
        <v>1893</v>
      </c>
      <c r="J615" s="832" t="s">
        <v>1894</v>
      </c>
      <c r="K615" s="832" t="s">
        <v>1895</v>
      </c>
      <c r="L615" s="835">
        <v>9.4</v>
      </c>
      <c r="M615" s="835">
        <v>9.4</v>
      </c>
      <c r="N615" s="832">
        <v>1</v>
      </c>
      <c r="O615" s="836">
        <v>0.5</v>
      </c>
      <c r="P615" s="835">
        <v>9.4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7</v>
      </c>
      <c r="B616" s="832" t="s">
        <v>1991</v>
      </c>
      <c r="C616" s="832" t="s">
        <v>1997</v>
      </c>
      <c r="D616" s="833" t="s">
        <v>3260</v>
      </c>
      <c r="E616" s="834" t="s">
        <v>2019</v>
      </c>
      <c r="F616" s="832" t="s">
        <v>1992</v>
      </c>
      <c r="G616" s="832" t="s">
        <v>2305</v>
      </c>
      <c r="H616" s="832" t="s">
        <v>670</v>
      </c>
      <c r="I616" s="832" t="s">
        <v>2379</v>
      </c>
      <c r="J616" s="832" t="s">
        <v>2380</v>
      </c>
      <c r="K616" s="832" t="s">
        <v>2381</v>
      </c>
      <c r="L616" s="835">
        <v>4.7</v>
      </c>
      <c r="M616" s="835">
        <v>14.100000000000001</v>
      </c>
      <c r="N616" s="832">
        <v>3</v>
      </c>
      <c r="O616" s="836">
        <v>1.5</v>
      </c>
      <c r="P616" s="835">
        <v>14.100000000000001</v>
      </c>
      <c r="Q616" s="837">
        <v>1</v>
      </c>
      <c r="R616" s="832">
        <v>3</v>
      </c>
      <c r="S616" s="837">
        <v>1</v>
      </c>
      <c r="T616" s="836">
        <v>1.5</v>
      </c>
      <c r="U616" s="838">
        <v>1</v>
      </c>
    </row>
    <row r="617" spans="1:21" ht="14.4" customHeight="1" x14ac:dyDescent="0.3">
      <c r="A617" s="831">
        <v>7</v>
      </c>
      <c r="B617" s="832" t="s">
        <v>1991</v>
      </c>
      <c r="C617" s="832" t="s">
        <v>1997</v>
      </c>
      <c r="D617" s="833" t="s">
        <v>3260</v>
      </c>
      <c r="E617" s="834" t="s">
        <v>2019</v>
      </c>
      <c r="F617" s="832" t="s">
        <v>1992</v>
      </c>
      <c r="G617" s="832" t="s">
        <v>2922</v>
      </c>
      <c r="H617" s="832" t="s">
        <v>579</v>
      </c>
      <c r="I617" s="832" t="s">
        <v>2923</v>
      </c>
      <c r="J617" s="832" t="s">
        <v>684</v>
      </c>
      <c r="K617" s="832" t="s">
        <v>2924</v>
      </c>
      <c r="L617" s="835">
        <v>0</v>
      </c>
      <c r="M617" s="835">
        <v>0</v>
      </c>
      <c r="N617" s="832">
        <v>8</v>
      </c>
      <c r="O617" s="836">
        <v>3</v>
      </c>
      <c r="P617" s="835">
        <v>0</v>
      </c>
      <c r="Q617" s="837"/>
      <c r="R617" s="832">
        <v>1</v>
      </c>
      <c r="S617" s="837">
        <v>0.125</v>
      </c>
      <c r="T617" s="836">
        <v>1</v>
      </c>
      <c r="U617" s="838">
        <v>0.33333333333333331</v>
      </c>
    </row>
    <row r="618" spans="1:21" ht="14.4" customHeight="1" x14ac:dyDescent="0.3">
      <c r="A618" s="831">
        <v>7</v>
      </c>
      <c r="B618" s="832" t="s">
        <v>1991</v>
      </c>
      <c r="C618" s="832" t="s">
        <v>1997</v>
      </c>
      <c r="D618" s="833" t="s">
        <v>3260</v>
      </c>
      <c r="E618" s="834" t="s">
        <v>2019</v>
      </c>
      <c r="F618" s="832" t="s">
        <v>1992</v>
      </c>
      <c r="G618" s="832" t="s">
        <v>2510</v>
      </c>
      <c r="H618" s="832" t="s">
        <v>579</v>
      </c>
      <c r="I618" s="832" t="s">
        <v>2511</v>
      </c>
      <c r="J618" s="832" t="s">
        <v>2512</v>
      </c>
      <c r="K618" s="832" t="s">
        <v>2513</v>
      </c>
      <c r="L618" s="835">
        <v>55.77</v>
      </c>
      <c r="M618" s="835">
        <v>669.24</v>
      </c>
      <c r="N618" s="832">
        <v>12</v>
      </c>
      <c r="O618" s="836">
        <v>3.5</v>
      </c>
      <c r="P618" s="835">
        <v>613.47</v>
      </c>
      <c r="Q618" s="837">
        <v>0.91666666666666674</v>
      </c>
      <c r="R618" s="832">
        <v>11</v>
      </c>
      <c r="S618" s="837">
        <v>0.91666666666666663</v>
      </c>
      <c r="T618" s="836">
        <v>3</v>
      </c>
      <c r="U618" s="838">
        <v>0.8571428571428571</v>
      </c>
    </row>
    <row r="619" spans="1:21" ht="14.4" customHeight="1" x14ac:dyDescent="0.3">
      <c r="A619" s="831">
        <v>7</v>
      </c>
      <c r="B619" s="832" t="s">
        <v>1991</v>
      </c>
      <c r="C619" s="832" t="s">
        <v>1997</v>
      </c>
      <c r="D619" s="833" t="s">
        <v>3260</v>
      </c>
      <c r="E619" s="834" t="s">
        <v>2019</v>
      </c>
      <c r="F619" s="832" t="s">
        <v>1992</v>
      </c>
      <c r="G619" s="832" t="s">
        <v>2269</v>
      </c>
      <c r="H619" s="832" t="s">
        <v>579</v>
      </c>
      <c r="I619" s="832" t="s">
        <v>2925</v>
      </c>
      <c r="J619" s="832" t="s">
        <v>1039</v>
      </c>
      <c r="K619" s="832" t="s">
        <v>1040</v>
      </c>
      <c r="L619" s="835">
        <v>0</v>
      </c>
      <c r="M619" s="835">
        <v>0</v>
      </c>
      <c r="N619" s="832">
        <v>1</v>
      </c>
      <c r="O619" s="836">
        <v>1</v>
      </c>
      <c r="P619" s="835">
        <v>0</v>
      </c>
      <c r="Q619" s="837"/>
      <c r="R619" s="832">
        <v>1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7</v>
      </c>
      <c r="B620" s="832" t="s">
        <v>1991</v>
      </c>
      <c r="C620" s="832" t="s">
        <v>1997</v>
      </c>
      <c r="D620" s="833" t="s">
        <v>3260</v>
      </c>
      <c r="E620" s="834" t="s">
        <v>2019</v>
      </c>
      <c r="F620" s="832" t="s">
        <v>1992</v>
      </c>
      <c r="G620" s="832" t="s">
        <v>2522</v>
      </c>
      <c r="H620" s="832" t="s">
        <v>579</v>
      </c>
      <c r="I620" s="832" t="s">
        <v>2523</v>
      </c>
      <c r="J620" s="832" t="s">
        <v>2524</v>
      </c>
      <c r="K620" s="832" t="s">
        <v>2525</v>
      </c>
      <c r="L620" s="835">
        <v>754.04</v>
      </c>
      <c r="M620" s="835">
        <v>17342.919999999998</v>
      </c>
      <c r="N620" s="832">
        <v>23</v>
      </c>
      <c r="O620" s="836">
        <v>6</v>
      </c>
      <c r="P620" s="835">
        <v>17342.919999999998</v>
      </c>
      <c r="Q620" s="837">
        <v>1</v>
      </c>
      <c r="R620" s="832">
        <v>23</v>
      </c>
      <c r="S620" s="837">
        <v>1</v>
      </c>
      <c r="T620" s="836">
        <v>6</v>
      </c>
      <c r="U620" s="838">
        <v>1</v>
      </c>
    </row>
    <row r="621" spans="1:21" ht="14.4" customHeight="1" x14ac:dyDescent="0.3">
      <c r="A621" s="831">
        <v>7</v>
      </c>
      <c r="B621" s="832" t="s">
        <v>1991</v>
      </c>
      <c r="C621" s="832" t="s">
        <v>1997</v>
      </c>
      <c r="D621" s="833" t="s">
        <v>3260</v>
      </c>
      <c r="E621" s="834" t="s">
        <v>2019</v>
      </c>
      <c r="F621" s="832" t="s">
        <v>1992</v>
      </c>
      <c r="G621" s="832" t="s">
        <v>2522</v>
      </c>
      <c r="H621" s="832" t="s">
        <v>579</v>
      </c>
      <c r="I621" s="832" t="s">
        <v>2526</v>
      </c>
      <c r="J621" s="832" t="s">
        <v>2524</v>
      </c>
      <c r="K621" s="832" t="s">
        <v>2527</v>
      </c>
      <c r="L621" s="835">
        <v>1131.06</v>
      </c>
      <c r="M621" s="835">
        <v>39587.1</v>
      </c>
      <c r="N621" s="832">
        <v>35</v>
      </c>
      <c r="O621" s="836">
        <v>7</v>
      </c>
      <c r="P621" s="835">
        <v>39587.1</v>
      </c>
      <c r="Q621" s="837">
        <v>1</v>
      </c>
      <c r="R621" s="832">
        <v>35</v>
      </c>
      <c r="S621" s="837">
        <v>1</v>
      </c>
      <c r="T621" s="836">
        <v>7</v>
      </c>
      <c r="U621" s="838">
        <v>1</v>
      </c>
    </row>
    <row r="622" spans="1:21" ht="14.4" customHeight="1" x14ac:dyDescent="0.3">
      <c r="A622" s="831">
        <v>7</v>
      </c>
      <c r="B622" s="832" t="s">
        <v>1991</v>
      </c>
      <c r="C622" s="832" t="s">
        <v>1997</v>
      </c>
      <c r="D622" s="833" t="s">
        <v>3260</v>
      </c>
      <c r="E622" s="834" t="s">
        <v>2019</v>
      </c>
      <c r="F622" s="832" t="s">
        <v>1992</v>
      </c>
      <c r="G622" s="832" t="s">
        <v>2522</v>
      </c>
      <c r="H622" s="832" t="s">
        <v>579</v>
      </c>
      <c r="I622" s="832" t="s">
        <v>2528</v>
      </c>
      <c r="J622" s="832" t="s">
        <v>2524</v>
      </c>
      <c r="K622" s="832" t="s">
        <v>2529</v>
      </c>
      <c r="L622" s="835">
        <v>1508.08</v>
      </c>
      <c r="M622" s="835">
        <v>108581.75999999997</v>
      </c>
      <c r="N622" s="832">
        <v>72</v>
      </c>
      <c r="O622" s="836">
        <v>12</v>
      </c>
      <c r="P622" s="835">
        <v>99533.27999999997</v>
      </c>
      <c r="Q622" s="837">
        <v>0.91666666666666663</v>
      </c>
      <c r="R622" s="832">
        <v>66</v>
      </c>
      <c r="S622" s="837">
        <v>0.91666666666666663</v>
      </c>
      <c r="T622" s="836">
        <v>11</v>
      </c>
      <c r="U622" s="838">
        <v>0.91666666666666663</v>
      </c>
    </row>
    <row r="623" spans="1:21" ht="14.4" customHeight="1" x14ac:dyDescent="0.3">
      <c r="A623" s="831">
        <v>7</v>
      </c>
      <c r="B623" s="832" t="s">
        <v>1991</v>
      </c>
      <c r="C623" s="832" t="s">
        <v>1997</v>
      </c>
      <c r="D623" s="833" t="s">
        <v>3260</v>
      </c>
      <c r="E623" s="834" t="s">
        <v>2019</v>
      </c>
      <c r="F623" s="832" t="s">
        <v>1992</v>
      </c>
      <c r="G623" s="832" t="s">
        <v>2522</v>
      </c>
      <c r="H623" s="832" t="s">
        <v>579</v>
      </c>
      <c r="I623" s="832" t="s">
        <v>2926</v>
      </c>
      <c r="J623" s="832" t="s">
        <v>2927</v>
      </c>
      <c r="K623" s="832" t="s">
        <v>2525</v>
      </c>
      <c r="L623" s="835">
        <v>646.32000000000005</v>
      </c>
      <c r="M623" s="835">
        <v>11633.76</v>
      </c>
      <c r="N623" s="832">
        <v>18</v>
      </c>
      <c r="O623" s="836">
        <v>3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7</v>
      </c>
      <c r="B624" s="832" t="s">
        <v>1991</v>
      </c>
      <c r="C624" s="832" t="s">
        <v>1997</v>
      </c>
      <c r="D624" s="833" t="s">
        <v>3260</v>
      </c>
      <c r="E624" s="834" t="s">
        <v>2019</v>
      </c>
      <c r="F624" s="832" t="s">
        <v>1992</v>
      </c>
      <c r="G624" s="832" t="s">
        <v>2522</v>
      </c>
      <c r="H624" s="832" t="s">
        <v>670</v>
      </c>
      <c r="I624" s="832" t="s">
        <v>2532</v>
      </c>
      <c r="J624" s="832" t="s">
        <v>2531</v>
      </c>
      <c r="K624" s="832" t="s">
        <v>2527</v>
      </c>
      <c r="L624" s="835">
        <v>1131.06</v>
      </c>
      <c r="M624" s="835">
        <v>6786.36</v>
      </c>
      <c r="N624" s="832">
        <v>6</v>
      </c>
      <c r="O624" s="836">
        <v>1</v>
      </c>
      <c r="P624" s="835">
        <v>6786.36</v>
      </c>
      <c r="Q624" s="837">
        <v>1</v>
      </c>
      <c r="R624" s="832">
        <v>6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7</v>
      </c>
      <c r="B625" s="832" t="s">
        <v>1991</v>
      </c>
      <c r="C625" s="832" t="s">
        <v>1997</v>
      </c>
      <c r="D625" s="833" t="s">
        <v>3260</v>
      </c>
      <c r="E625" s="834" t="s">
        <v>2019</v>
      </c>
      <c r="F625" s="832" t="s">
        <v>1992</v>
      </c>
      <c r="G625" s="832" t="s">
        <v>2522</v>
      </c>
      <c r="H625" s="832" t="s">
        <v>670</v>
      </c>
      <c r="I625" s="832" t="s">
        <v>2533</v>
      </c>
      <c r="J625" s="832" t="s">
        <v>2531</v>
      </c>
      <c r="K625" s="832" t="s">
        <v>2529</v>
      </c>
      <c r="L625" s="835">
        <v>1508.08</v>
      </c>
      <c r="M625" s="835">
        <v>9048.48</v>
      </c>
      <c r="N625" s="832">
        <v>6</v>
      </c>
      <c r="O625" s="836">
        <v>1</v>
      </c>
      <c r="P625" s="835">
        <v>9048.48</v>
      </c>
      <c r="Q625" s="837">
        <v>1</v>
      </c>
      <c r="R625" s="832">
        <v>6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7</v>
      </c>
      <c r="B626" s="832" t="s">
        <v>1991</v>
      </c>
      <c r="C626" s="832" t="s">
        <v>1997</v>
      </c>
      <c r="D626" s="833" t="s">
        <v>3260</v>
      </c>
      <c r="E626" s="834" t="s">
        <v>2019</v>
      </c>
      <c r="F626" s="832" t="s">
        <v>1992</v>
      </c>
      <c r="G626" s="832" t="s">
        <v>2144</v>
      </c>
      <c r="H626" s="832" t="s">
        <v>670</v>
      </c>
      <c r="I626" s="832" t="s">
        <v>2534</v>
      </c>
      <c r="J626" s="832" t="s">
        <v>2535</v>
      </c>
      <c r="K626" s="832" t="s">
        <v>1928</v>
      </c>
      <c r="L626" s="835">
        <v>65.989999999999995</v>
      </c>
      <c r="M626" s="835">
        <v>1055.8399999999999</v>
      </c>
      <c r="N626" s="832">
        <v>16</v>
      </c>
      <c r="O626" s="836">
        <v>3.5</v>
      </c>
      <c r="P626" s="835">
        <v>1055.8399999999999</v>
      </c>
      <c r="Q626" s="837">
        <v>1</v>
      </c>
      <c r="R626" s="832">
        <v>16</v>
      </c>
      <c r="S626" s="837">
        <v>1</v>
      </c>
      <c r="T626" s="836">
        <v>3.5</v>
      </c>
      <c r="U626" s="838">
        <v>1</v>
      </c>
    </row>
    <row r="627" spans="1:21" ht="14.4" customHeight="1" x14ac:dyDescent="0.3">
      <c r="A627" s="831">
        <v>7</v>
      </c>
      <c r="B627" s="832" t="s">
        <v>1991</v>
      </c>
      <c r="C627" s="832" t="s">
        <v>1997</v>
      </c>
      <c r="D627" s="833" t="s">
        <v>3260</v>
      </c>
      <c r="E627" s="834" t="s">
        <v>2019</v>
      </c>
      <c r="F627" s="832" t="s">
        <v>1992</v>
      </c>
      <c r="G627" s="832" t="s">
        <v>2144</v>
      </c>
      <c r="H627" s="832" t="s">
        <v>670</v>
      </c>
      <c r="I627" s="832" t="s">
        <v>1906</v>
      </c>
      <c r="J627" s="832" t="s">
        <v>812</v>
      </c>
      <c r="K627" s="832" t="s">
        <v>1907</v>
      </c>
      <c r="L627" s="835">
        <v>132</v>
      </c>
      <c r="M627" s="835">
        <v>396</v>
      </c>
      <c r="N627" s="832">
        <v>3</v>
      </c>
      <c r="O627" s="836">
        <v>0.5</v>
      </c>
      <c r="P627" s="835">
        <v>396</v>
      </c>
      <c r="Q627" s="837">
        <v>1</v>
      </c>
      <c r="R627" s="832">
        <v>3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7</v>
      </c>
      <c r="B628" s="832" t="s">
        <v>1991</v>
      </c>
      <c r="C628" s="832" t="s">
        <v>1997</v>
      </c>
      <c r="D628" s="833" t="s">
        <v>3260</v>
      </c>
      <c r="E628" s="834" t="s">
        <v>2019</v>
      </c>
      <c r="F628" s="832" t="s">
        <v>1992</v>
      </c>
      <c r="G628" s="832" t="s">
        <v>2824</v>
      </c>
      <c r="H628" s="832" t="s">
        <v>579</v>
      </c>
      <c r="I628" s="832" t="s">
        <v>2825</v>
      </c>
      <c r="J628" s="832" t="s">
        <v>2826</v>
      </c>
      <c r="K628" s="832" t="s">
        <v>2827</v>
      </c>
      <c r="L628" s="835">
        <v>236.03</v>
      </c>
      <c r="M628" s="835">
        <v>708.09</v>
      </c>
      <c r="N628" s="832">
        <v>3</v>
      </c>
      <c r="O628" s="836">
        <v>1.5</v>
      </c>
      <c r="P628" s="835">
        <v>236.03</v>
      </c>
      <c r="Q628" s="837">
        <v>0.33333333333333331</v>
      </c>
      <c r="R628" s="832">
        <v>1</v>
      </c>
      <c r="S628" s="837">
        <v>0.33333333333333331</v>
      </c>
      <c r="T628" s="836">
        <v>0.5</v>
      </c>
      <c r="U628" s="838">
        <v>0.33333333333333331</v>
      </c>
    </row>
    <row r="629" spans="1:21" ht="14.4" customHeight="1" x14ac:dyDescent="0.3">
      <c r="A629" s="831">
        <v>7</v>
      </c>
      <c r="B629" s="832" t="s">
        <v>1991</v>
      </c>
      <c r="C629" s="832" t="s">
        <v>1997</v>
      </c>
      <c r="D629" s="833" t="s">
        <v>3260</v>
      </c>
      <c r="E629" s="834" t="s">
        <v>2019</v>
      </c>
      <c r="F629" s="832" t="s">
        <v>1992</v>
      </c>
      <c r="G629" s="832" t="s">
        <v>2824</v>
      </c>
      <c r="H629" s="832" t="s">
        <v>579</v>
      </c>
      <c r="I629" s="832" t="s">
        <v>2928</v>
      </c>
      <c r="J629" s="832" t="s">
        <v>2826</v>
      </c>
      <c r="K629" s="832" t="s">
        <v>2929</v>
      </c>
      <c r="L629" s="835">
        <v>516</v>
      </c>
      <c r="M629" s="835">
        <v>4644</v>
      </c>
      <c r="N629" s="832">
        <v>9</v>
      </c>
      <c r="O629" s="836">
        <v>3</v>
      </c>
      <c r="P629" s="835">
        <v>4644</v>
      </c>
      <c r="Q629" s="837">
        <v>1</v>
      </c>
      <c r="R629" s="832">
        <v>9</v>
      </c>
      <c r="S629" s="837">
        <v>1</v>
      </c>
      <c r="T629" s="836">
        <v>3</v>
      </c>
      <c r="U629" s="838">
        <v>1</v>
      </c>
    </row>
    <row r="630" spans="1:21" ht="14.4" customHeight="1" x14ac:dyDescent="0.3">
      <c r="A630" s="831">
        <v>7</v>
      </c>
      <c r="B630" s="832" t="s">
        <v>1991</v>
      </c>
      <c r="C630" s="832" t="s">
        <v>1997</v>
      </c>
      <c r="D630" s="833" t="s">
        <v>3260</v>
      </c>
      <c r="E630" s="834" t="s">
        <v>2019</v>
      </c>
      <c r="F630" s="832" t="s">
        <v>1992</v>
      </c>
      <c r="G630" s="832" t="s">
        <v>2824</v>
      </c>
      <c r="H630" s="832" t="s">
        <v>579</v>
      </c>
      <c r="I630" s="832" t="s">
        <v>2930</v>
      </c>
      <c r="J630" s="832" t="s">
        <v>2826</v>
      </c>
      <c r="K630" s="832" t="s">
        <v>2931</v>
      </c>
      <c r="L630" s="835">
        <v>1719.99</v>
      </c>
      <c r="M630" s="835">
        <v>1719.99</v>
      </c>
      <c r="N630" s="832">
        <v>1</v>
      </c>
      <c r="O630" s="836">
        <v>0.5</v>
      </c>
      <c r="P630" s="835">
        <v>1719.99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7</v>
      </c>
      <c r="B631" s="832" t="s">
        <v>1991</v>
      </c>
      <c r="C631" s="832" t="s">
        <v>1997</v>
      </c>
      <c r="D631" s="833" t="s">
        <v>3260</v>
      </c>
      <c r="E631" s="834" t="s">
        <v>2019</v>
      </c>
      <c r="F631" s="832" t="s">
        <v>1992</v>
      </c>
      <c r="G631" s="832" t="s">
        <v>2272</v>
      </c>
      <c r="H631" s="832" t="s">
        <v>579</v>
      </c>
      <c r="I631" s="832" t="s">
        <v>2538</v>
      </c>
      <c r="J631" s="832" t="s">
        <v>2274</v>
      </c>
      <c r="K631" s="832" t="s">
        <v>2539</v>
      </c>
      <c r="L631" s="835">
        <v>140.94999999999999</v>
      </c>
      <c r="M631" s="835">
        <v>1691.3999999999999</v>
      </c>
      <c r="N631" s="832">
        <v>12</v>
      </c>
      <c r="O631" s="836">
        <v>3.5</v>
      </c>
      <c r="P631" s="835">
        <v>1550.4499999999998</v>
      </c>
      <c r="Q631" s="837">
        <v>0.91666666666666663</v>
      </c>
      <c r="R631" s="832">
        <v>11</v>
      </c>
      <c r="S631" s="837">
        <v>0.91666666666666663</v>
      </c>
      <c r="T631" s="836">
        <v>3</v>
      </c>
      <c r="U631" s="838">
        <v>0.8571428571428571</v>
      </c>
    </row>
    <row r="632" spans="1:21" ht="14.4" customHeight="1" x14ac:dyDescent="0.3">
      <c r="A632" s="831">
        <v>7</v>
      </c>
      <c r="B632" s="832" t="s">
        <v>1991</v>
      </c>
      <c r="C632" s="832" t="s">
        <v>1997</v>
      </c>
      <c r="D632" s="833" t="s">
        <v>3260</v>
      </c>
      <c r="E632" s="834" t="s">
        <v>2019</v>
      </c>
      <c r="F632" s="832" t="s">
        <v>1992</v>
      </c>
      <c r="G632" s="832" t="s">
        <v>2272</v>
      </c>
      <c r="H632" s="832" t="s">
        <v>579</v>
      </c>
      <c r="I632" s="832" t="s">
        <v>2932</v>
      </c>
      <c r="J632" s="832" t="s">
        <v>2274</v>
      </c>
      <c r="K632" s="832" t="s">
        <v>2933</v>
      </c>
      <c r="L632" s="835">
        <v>211.42</v>
      </c>
      <c r="M632" s="835">
        <v>211.42</v>
      </c>
      <c r="N632" s="832">
        <v>1</v>
      </c>
      <c r="O632" s="836">
        <v>1</v>
      </c>
      <c r="P632" s="835">
        <v>211.42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7</v>
      </c>
      <c r="B633" s="832" t="s">
        <v>1991</v>
      </c>
      <c r="C633" s="832" t="s">
        <v>1997</v>
      </c>
      <c r="D633" s="833" t="s">
        <v>3260</v>
      </c>
      <c r="E633" s="834" t="s">
        <v>2019</v>
      </c>
      <c r="F633" s="832" t="s">
        <v>1992</v>
      </c>
      <c r="G633" s="832" t="s">
        <v>2272</v>
      </c>
      <c r="H633" s="832" t="s">
        <v>579</v>
      </c>
      <c r="I633" s="832" t="s">
        <v>2273</v>
      </c>
      <c r="J633" s="832" t="s">
        <v>2274</v>
      </c>
      <c r="K633" s="832" t="s">
        <v>2275</v>
      </c>
      <c r="L633" s="835">
        <v>281.88</v>
      </c>
      <c r="M633" s="835">
        <v>845.64</v>
      </c>
      <c r="N633" s="832">
        <v>3</v>
      </c>
      <c r="O633" s="836">
        <v>0.5</v>
      </c>
      <c r="P633" s="835">
        <v>845.64</v>
      </c>
      <c r="Q633" s="837">
        <v>1</v>
      </c>
      <c r="R633" s="832">
        <v>3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7</v>
      </c>
      <c r="B634" s="832" t="s">
        <v>1991</v>
      </c>
      <c r="C634" s="832" t="s">
        <v>1997</v>
      </c>
      <c r="D634" s="833" t="s">
        <v>3260</v>
      </c>
      <c r="E634" s="834" t="s">
        <v>2019</v>
      </c>
      <c r="F634" s="832" t="s">
        <v>1992</v>
      </c>
      <c r="G634" s="832" t="s">
        <v>2148</v>
      </c>
      <c r="H634" s="832" t="s">
        <v>579</v>
      </c>
      <c r="I634" s="832" t="s">
        <v>2149</v>
      </c>
      <c r="J634" s="832" t="s">
        <v>2150</v>
      </c>
      <c r="K634" s="832" t="s">
        <v>2151</v>
      </c>
      <c r="L634" s="835">
        <v>29.13</v>
      </c>
      <c r="M634" s="835">
        <v>553.47</v>
      </c>
      <c r="N634" s="832">
        <v>19</v>
      </c>
      <c r="O634" s="836">
        <v>4</v>
      </c>
      <c r="P634" s="835">
        <v>378.69</v>
      </c>
      <c r="Q634" s="837">
        <v>0.68421052631578949</v>
      </c>
      <c r="R634" s="832">
        <v>13</v>
      </c>
      <c r="S634" s="837">
        <v>0.68421052631578949</v>
      </c>
      <c r="T634" s="836">
        <v>2.5</v>
      </c>
      <c r="U634" s="838">
        <v>0.625</v>
      </c>
    </row>
    <row r="635" spans="1:21" ht="14.4" customHeight="1" x14ac:dyDescent="0.3">
      <c r="A635" s="831">
        <v>7</v>
      </c>
      <c r="B635" s="832" t="s">
        <v>1991</v>
      </c>
      <c r="C635" s="832" t="s">
        <v>1997</v>
      </c>
      <c r="D635" s="833" t="s">
        <v>3260</v>
      </c>
      <c r="E635" s="834" t="s">
        <v>2019</v>
      </c>
      <c r="F635" s="832" t="s">
        <v>1992</v>
      </c>
      <c r="G635" s="832" t="s">
        <v>2148</v>
      </c>
      <c r="H635" s="832" t="s">
        <v>579</v>
      </c>
      <c r="I635" s="832" t="s">
        <v>2540</v>
      </c>
      <c r="J635" s="832" t="s">
        <v>2150</v>
      </c>
      <c r="K635" s="832" t="s">
        <v>2541</v>
      </c>
      <c r="L635" s="835">
        <v>80.319999999999993</v>
      </c>
      <c r="M635" s="835">
        <v>2409.6</v>
      </c>
      <c r="N635" s="832">
        <v>30</v>
      </c>
      <c r="O635" s="836">
        <v>6.5</v>
      </c>
      <c r="P635" s="835">
        <v>1204.8</v>
      </c>
      <c r="Q635" s="837">
        <v>0.5</v>
      </c>
      <c r="R635" s="832">
        <v>15</v>
      </c>
      <c r="S635" s="837">
        <v>0.5</v>
      </c>
      <c r="T635" s="836">
        <v>3</v>
      </c>
      <c r="U635" s="838">
        <v>0.46153846153846156</v>
      </c>
    </row>
    <row r="636" spans="1:21" ht="14.4" customHeight="1" x14ac:dyDescent="0.3">
      <c r="A636" s="831">
        <v>7</v>
      </c>
      <c r="B636" s="832" t="s">
        <v>1991</v>
      </c>
      <c r="C636" s="832" t="s">
        <v>1997</v>
      </c>
      <c r="D636" s="833" t="s">
        <v>3260</v>
      </c>
      <c r="E636" s="834" t="s">
        <v>2019</v>
      </c>
      <c r="F636" s="832" t="s">
        <v>1992</v>
      </c>
      <c r="G636" s="832" t="s">
        <v>2542</v>
      </c>
      <c r="H636" s="832" t="s">
        <v>670</v>
      </c>
      <c r="I636" s="832" t="s">
        <v>2543</v>
      </c>
      <c r="J636" s="832" t="s">
        <v>2544</v>
      </c>
      <c r="K636" s="832" t="s">
        <v>2545</v>
      </c>
      <c r="L636" s="835">
        <v>561.76</v>
      </c>
      <c r="M636" s="835">
        <v>2808.8</v>
      </c>
      <c r="N636" s="832">
        <v>5</v>
      </c>
      <c r="O636" s="836">
        <v>2</v>
      </c>
      <c r="P636" s="835">
        <v>2808.8</v>
      </c>
      <c r="Q636" s="837">
        <v>1</v>
      </c>
      <c r="R636" s="832">
        <v>5</v>
      </c>
      <c r="S636" s="837">
        <v>1</v>
      </c>
      <c r="T636" s="836">
        <v>2</v>
      </c>
      <c r="U636" s="838">
        <v>1</v>
      </c>
    </row>
    <row r="637" spans="1:21" ht="14.4" customHeight="1" x14ac:dyDescent="0.3">
      <c r="A637" s="831">
        <v>7</v>
      </c>
      <c r="B637" s="832" t="s">
        <v>1991</v>
      </c>
      <c r="C637" s="832" t="s">
        <v>1997</v>
      </c>
      <c r="D637" s="833" t="s">
        <v>3260</v>
      </c>
      <c r="E637" s="834" t="s">
        <v>2019</v>
      </c>
      <c r="F637" s="832" t="s">
        <v>1992</v>
      </c>
      <c r="G637" s="832" t="s">
        <v>2342</v>
      </c>
      <c r="H637" s="832" t="s">
        <v>579</v>
      </c>
      <c r="I637" s="832" t="s">
        <v>2934</v>
      </c>
      <c r="J637" s="832" t="s">
        <v>2344</v>
      </c>
      <c r="K637" s="832" t="s">
        <v>2935</v>
      </c>
      <c r="L637" s="835">
        <v>79.58</v>
      </c>
      <c r="M637" s="835">
        <v>238.74</v>
      </c>
      <c r="N637" s="832">
        <v>3</v>
      </c>
      <c r="O637" s="836">
        <v>1</v>
      </c>
      <c r="P637" s="835">
        <v>238.74</v>
      </c>
      <c r="Q637" s="837">
        <v>1</v>
      </c>
      <c r="R637" s="832">
        <v>3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7</v>
      </c>
      <c r="B638" s="832" t="s">
        <v>1991</v>
      </c>
      <c r="C638" s="832" t="s">
        <v>1997</v>
      </c>
      <c r="D638" s="833" t="s">
        <v>3260</v>
      </c>
      <c r="E638" s="834" t="s">
        <v>2019</v>
      </c>
      <c r="F638" s="832" t="s">
        <v>1992</v>
      </c>
      <c r="G638" s="832" t="s">
        <v>2308</v>
      </c>
      <c r="H638" s="832" t="s">
        <v>579</v>
      </c>
      <c r="I638" s="832" t="s">
        <v>2546</v>
      </c>
      <c r="J638" s="832" t="s">
        <v>2547</v>
      </c>
      <c r="K638" s="832" t="s">
        <v>1928</v>
      </c>
      <c r="L638" s="835">
        <v>132</v>
      </c>
      <c r="M638" s="835">
        <v>396</v>
      </c>
      <c r="N638" s="832">
        <v>3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7</v>
      </c>
      <c r="B639" s="832" t="s">
        <v>1991</v>
      </c>
      <c r="C639" s="832" t="s">
        <v>1997</v>
      </c>
      <c r="D639" s="833" t="s">
        <v>3260</v>
      </c>
      <c r="E639" s="834" t="s">
        <v>2019</v>
      </c>
      <c r="F639" s="832" t="s">
        <v>1992</v>
      </c>
      <c r="G639" s="832" t="s">
        <v>2552</v>
      </c>
      <c r="H639" s="832" t="s">
        <v>579</v>
      </c>
      <c r="I639" s="832" t="s">
        <v>2553</v>
      </c>
      <c r="J639" s="832" t="s">
        <v>2554</v>
      </c>
      <c r="K639" s="832" t="s">
        <v>2555</v>
      </c>
      <c r="L639" s="835">
        <v>232.68</v>
      </c>
      <c r="M639" s="835">
        <v>4653.6000000000004</v>
      </c>
      <c r="N639" s="832">
        <v>20</v>
      </c>
      <c r="O639" s="836">
        <v>4</v>
      </c>
      <c r="P639" s="835">
        <v>3257.52</v>
      </c>
      <c r="Q639" s="837">
        <v>0.7</v>
      </c>
      <c r="R639" s="832">
        <v>14</v>
      </c>
      <c r="S639" s="837">
        <v>0.7</v>
      </c>
      <c r="T639" s="836">
        <v>3</v>
      </c>
      <c r="U639" s="838">
        <v>0.75</v>
      </c>
    </row>
    <row r="640" spans="1:21" ht="14.4" customHeight="1" x14ac:dyDescent="0.3">
      <c r="A640" s="831">
        <v>7</v>
      </c>
      <c r="B640" s="832" t="s">
        <v>1991</v>
      </c>
      <c r="C640" s="832" t="s">
        <v>1997</v>
      </c>
      <c r="D640" s="833" t="s">
        <v>3260</v>
      </c>
      <c r="E640" s="834" t="s">
        <v>2019</v>
      </c>
      <c r="F640" s="832" t="s">
        <v>1992</v>
      </c>
      <c r="G640" s="832" t="s">
        <v>2552</v>
      </c>
      <c r="H640" s="832" t="s">
        <v>579</v>
      </c>
      <c r="I640" s="832" t="s">
        <v>2833</v>
      </c>
      <c r="J640" s="832" t="s">
        <v>2568</v>
      </c>
      <c r="K640" s="832" t="s">
        <v>2578</v>
      </c>
      <c r="L640" s="835">
        <v>969.48</v>
      </c>
      <c r="M640" s="835">
        <v>7755.84</v>
      </c>
      <c r="N640" s="832">
        <v>8</v>
      </c>
      <c r="O640" s="836">
        <v>3</v>
      </c>
      <c r="P640" s="835">
        <v>7755.84</v>
      </c>
      <c r="Q640" s="837">
        <v>1</v>
      </c>
      <c r="R640" s="832">
        <v>8</v>
      </c>
      <c r="S640" s="837">
        <v>1</v>
      </c>
      <c r="T640" s="836">
        <v>3</v>
      </c>
      <c r="U640" s="838">
        <v>1</v>
      </c>
    </row>
    <row r="641" spans="1:21" ht="14.4" customHeight="1" x14ac:dyDescent="0.3">
      <c r="A641" s="831">
        <v>7</v>
      </c>
      <c r="B641" s="832" t="s">
        <v>1991</v>
      </c>
      <c r="C641" s="832" t="s">
        <v>1997</v>
      </c>
      <c r="D641" s="833" t="s">
        <v>3260</v>
      </c>
      <c r="E641" s="834" t="s">
        <v>2019</v>
      </c>
      <c r="F641" s="832" t="s">
        <v>1992</v>
      </c>
      <c r="G641" s="832" t="s">
        <v>2552</v>
      </c>
      <c r="H641" s="832" t="s">
        <v>579</v>
      </c>
      <c r="I641" s="832" t="s">
        <v>2556</v>
      </c>
      <c r="J641" s="832" t="s">
        <v>2557</v>
      </c>
      <c r="K641" s="832" t="s">
        <v>2558</v>
      </c>
      <c r="L641" s="835">
        <v>5322.08</v>
      </c>
      <c r="M641" s="835">
        <v>15966.24</v>
      </c>
      <c r="N641" s="832">
        <v>3</v>
      </c>
      <c r="O641" s="836">
        <v>3</v>
      </c>
      <c r="P641" s="835">
        <v>15966.24</v>
      </c>
      <c r="Q641" s="837">
        <v>1</v>
      </c>
      <c r="R641" s="832">
        <v>3</v>
      </c>
      <c r="S641" s="837">
        <v>1</v>
      </c>
      <c r="T641" s="836">
        <v>3</v>
      </c>
      <c r="U641" s="838">
        <v>1</v>
      </c>
    </row>
    <row r="642" spans="1:21" ht="14.4" customHeight="1" x14ac:dyDescent="0.3">
      <c r="A642" s="831">
        <v>7</v>
      </c>
      <c r="B642" s="832" t="s">
        <v>1991</v>
      </c>
      <c r="C642" s="832" t="s">
        <v>1997</v>
      </c>
      <c r="D642" s="833" t="s">
        <v>3260</v>
      </c>
      <c r="E642" s="834" t="s">
        <v>2019</v>
      </c>
      <c r="F642" s="832" t="s">
        <v>1992</v>
      </c>
      <c r="G642" s="832" t="s">
        <v>2552</v>
      </c>
      <c r="H642" s="832" t="s">
        <v>579</v>
      </c>
      <c r="I642" s="832" t="s">
        <v>2798</v>
      </c>
      <c r="J642" s="832" t="s">
        <v>2557</v>
      </c>
      <c r="K642" s="832" t="s">
        <v>2799</v>
      </c>
      <c r="L642" s="835">
        <v>5322.08</v>
      </c>
      <c r="M642" s="835">
        <v>37254.560000000005</v>
      </c>
      <c r="N642" s="832">
        <v>7</v>
      </c>
      <c r="O642" s="836">
        <v>4</v>
      </c>
      <c r="P642" s="835">
        <v>37254.560000000005</v>
      </c>
      <c r="Q642" s="837">
        <v>1</v>
      </c>
      <c r="R642" s="832">
        <v>7</v>
      </c>
      <c r="S642" s="837">
        <v>1</v>
      </c>
      <c r="T642" s="836">
        <v>4</v>
      </c>
      <c r="U642" s="838">
        <v>1</v>
      </c>
    </row>
    <row r="643" spans="1:21" ht="14.4" customHeight="1" x14ac:dyDescent="0.3">
      <c r="A643" s="831">
        <v>7</v>
      </c>
      <c r="B643" s="832" t="s">
        <v>1991</v>
      </c>
      <c r="C643" s="832" t="s">
        <v>1997</v>
      </c>
      <c r="D643" s="833" t="s">
        <v>3260</v>
      </c>
      <c r="E643" s="834" t="s">
        <v>2019</v>
      </c>
      <c r="F643" s="832" t="s">
        <v>1992</v>
      </c>
      <c r="G643" s="832" t="s">
        <v>2552</v>
      </c>
      <c r="H643" s="832" t="s">
        <v>579</v>
      </c>
      <c r="I643" s="832" t="s">
        <v>2559</v>
      </c>
      <c r="J643" s="832" t="s">
        <v>2554</v>
      </c>
      <c r="K643" s="832" t="s">
        <v>2560</v>
      </c>
      <c r="L643" s="835">
        <v>1938.97</v>
      </c>
      <c r="M643" s="835">
        <v>17450.73</v>
      </c>
      <c r="N643" s="832">
        <v>9</v>
      </c>
      <c r="O643" s="836">
        <v>2</v>
      </c>
      <c r="P643" s="835">
        <v>17450.73</v>
      </c>
      <c r="Q643" s="837">
        <v>1</v>
      </c>
      <c r="R643" s="832">
        <v>9</v>
      </c>
      <c r="S643" s="837">
        <v>1</v>
      </c>
      <c r="T643" s="836">
        <v>2</v>
      </c>
      <c r="U643" s="838">
        <v>1</v>
      </c>
    </row>
    <row r="644" spans="1:21" ht="14.4" customHeight="1" x14ac:dyDescent="0.3">
      <c r="A644" s="831">
        <v>7</v>
      </c>
      <c r="B644" s="832" t="s">
        <v>1991</v>
      </c>
      <c r="C644" s="832" t="s">
        <v>1997</v>
      </c>
      <c r="D644" s="833" t="s">
        <v>3260</v>
      </c>
      <c r="E644" s="834" t="s">
        <v>2019</v>
      </c>
      <c r="F644" s="832" t="s">
        <v>1992</v>
      </c>
      <c r="G644" s="832" t="s">
        <v>2552</v>
      </c>
      <c r="H644" s="832" t="s">
        <v>579</v>
      </c>
      <c r="I644" s="832" t="s">
        <v>2561</v>
      </c>
      <c r="J644" s="832" t="s">
        <v>2554</v>
      </c>
      <c r="K644" s="832" t="s">
        <v>2562</v>
      </c>
      <c r="L644" s="835">
        <v>1454.23</v>
      </c>
      <c r="M644" s="835">
        <v>43626.900000000009</v>
      </c>
      <c r="N644" s="832">
        <v>30</v>
      </c>
      <c r="O644" s="836">
        <v>5</v>
      </c>
      <c r="P644" s="835">
        <v>43626.900000000009</v>
      </c>
      <c r="Q644" s="837">
        <v>1</v>
      </c>
      <c r="R644" s="832">
        <v>30</v>
      </c>
      <c r="S644" s="837">
        <v>1</v>
      </c>
      <c r="T644" s="836">
        <v>5</v>
      </c>
      <c r="U644" s="838">
        <v>1</v>
      </c>
    </row>
    <row r="645" spans="1:21" ht="14.4" customHeight="1" x14ac:dyDescent="0.3">
      <c r="A645" s="831">
        <v>7</v>
      </c>
      <c r="B645" s="832" t="s">
        <v>1991</v>
      </c>
      <c r="C645" s="832" t="s">
        <v>1997</v>
      </c>
      <c r="D645" s="833" t="s">
        <v>3260</v>
      </c>
      <c r="E645" s="834" t="s">
        <v>2019</v>
      </c>
      <c r="F645" s="832" t="s">
        <v>1992</v>
      </c>
      <c r="G645" s="832" t="s">
        <v>2552</v>
      </c>
      <c r="H645" s="832" t="s">
        <v>579</v>
      </c>
      <c r="I645" s="832" t="s">
        <v>2563</v>
      </c>
      <c r="J645" s="832" t="s">
        <v>2554</v>
      </c>
      <c r="K645" s="832" t="s">
        <v>2564</v>
      </c>
      <c r="L645" s="835">
        <v>484.75</v>
      </c>
      <c r="M645" s="835">
        <v>9695</v>
      </c>
      <c r="N645" s="832">
        <v>20</v>
      </c>
      <c r="O645" s="836">
        <v>5</v>
      </c>
      <c r="P645" s="835">
        <v>9695</v>
      </c>
      <c r="Q645" s="837">
        <v>1</v>
      </c>
      <c r="R645" s="832">
        <v>20</v>
      </c>
      <c r="S645" s="837">
        <v>1</v>
      </c>
      <c r="T645" s="836">
        <v>5</v>
      </c>
      <c r="U645" s="838">
        <v>1</v>
      </c>
    </row>
    <row r="646" spans="1:21" ht="14.4" customHeight="1" x14ac:dyDescent="0.3">
      <c r="A646" s="831">
        <v>7</v>
      </c>
      <c r="B646" s="832" t="s">
        <v>1991</v>
      </c>
      <c r="C646" s="832" t="s">
        <v>1997</v>
      </c>
      <c r="D646" s="833" t="s">
        <v>3260</v>
      </c>
      <c r="E646" s="834" t="s">
        <v>2019</v>
      </c>
      <c r="F646" s="832" t="s">
        <v>1992</v>
      </c>
      <c r="G646" s="832" t="s">
        <v>2552</v>
      </c>
      <c r="H646" s="832" t="s">
        <v>579</v>
      </c>
      <c r="I646" s="832" t="s">
        <v>2565</v>
      </c>
      <c r="J646" s="832" t="s">
        <v>2554</v>
      </c>
      <c r="K646" s="832" t="s">
        <v>2566</v>
      </c>
      <c r="L646" s="835">
        <v>969.48</v>
      </c>
      <c r="M646" s="835">
        <v>19389.600000000002</v>
      </c>
      <c r="N646" s="832">
        <v>20</v>
      </c>
      <c r="O646" s="836">
        <v>4</v>
      </c>
      <c r="P646" s="835">
        <v>19389.600000000002</v>
      </c>
      <c r="Q646" s="837">
        <v>1</v>
      </c>
      <c r="R646" s="832">
        <v>20</v>
      </c>
      <c r="S646" s="837">
        <v>1</v>
      </c>
      <c r="T646" s="836">
        <v>4</v>
      </c>
      <c r="U646" s="838">
        <v>1</v>
      </c>
    </row>
    <row r="647" spans="1:21" ht="14.4" customHeight="1" x14ac:dyDescent="0.3">
      <c r="A647" s="831">
        <v>7</v>
      </c>
      <c r="B647" s="832" t="s">
        <v>1991</v>
      </c>
      <c r="C647" s="832" t="s">
        <v>1997</v>
      </c>
      <c r="D647" s="833" t="s">
        <v>3260</v>
      </c>
      <c r="E647" s="834" t="s">
        <v>2019</v>
      </c>
      <c r="F647" s="832" t="s">
        <v>1992</v>
      </c>
      <c r="G647" s="832" t="s">
        <v>2552</v>
      </c>
      <c r="H647" s="832" t="s">
        <v>579</v>
      </c>
      <c r="I647" s="832" t="s">
        <v>2800</v>
      </c>
      <c r="J647" s="832" t="s">
        <v>2571</v>
      </c>
      <c r="K647" s="832" t="s">
        <v>2801</v>
      </c>
      <c r="L647" s="835">
        <v>1938.97</v>
      </c>
      <c r="M647" s="835">
        <v>54291.159999999996</v>
      </c>
      <c r="N647" s="832">
        <v>28</v>
      </c>
      <c r="O647" s="836">
        <v>6</v>
      </c>
      <c r="P647" s="835">
        <v>42657.34</v>
      </c>
      <c r="Q647" s="837">
        <v>0.7857142857142857</v>
      </c>
      <c r="R647" s="832">
        <v>22</v>
      </c>
      <c r="S647" s="837">
        <v>0.7857142857142857</v>
      </c>
      <c r="T647" s="836">
        <v>5</v>
      </c>
      <c r="U647" s="838">
        <v>0.83333333333333337</v>
      </c>
    </row>
    <row r="648" spans="1:21" ht="14.4" customHeight="1" x14ac:dyDescent="0.3">
      <c r="A648" s="831">
        <v>7</v>
      </c>
      <c r="B648" s="832" t="s">
        <v>1991</v>
      </c>
      <c r="C648" s="832" t="s">
        <v>1997</v>
      </c>
      <c r="D648" s="833" t="s">
        <v>3260</v>
      </c>
      <c r="E648" s="834" t="s">
        <v>2019</v>
      </c>
      <c r="F648" s="832" t="s">
        <v>1992</v>
      </c>
      <c r="G648" s="832" t="s">
        <v>2552</v>
      </c>
      <c r="H648" s="832" t="s">
        <v>579</v>
      </c>
      <c r="I648" s="832" t="s">
        <v>2834</v>
      </c>
      <c r="J648" s="832" t="s">
        <v>2571</v>
      </c>
      <c r="K648" s="832" t="s">
        <v>2835</v>
      </c>
      <c r="L648" s="835">
        <v>484.75</v>
      </c>
      <c r="M648" s="835">
        <v>6786.5</v>
      </c>
      <c r="N648" s="832">
        <v>14</v>
      </c>
      <c r="O648" s="836">
        <v>3</v>
      </c>
      <c r="P648" s="835">
        <v>6786.5</v>
      </c>
      <c r="Q648" s="837">
        <v>1</v>
      </c>
      <c r="R648" s="832">
        <v>14</v>
      </c>
      <c r="S648" s="837">
        <v>1</v>
      </c>
      <c r="T648" s="836">
        <v>3</v>
      </c>
      <c r="U648" s="838">
        <v>1</v>
      </c>
    </row>
    <row r="649" spans="1:21" ht="14.4" customHeight="1" x14ac:dyDescent="0.3">
      <c r="A649" s="831">
        <v>7</v>
      </c>
      <c r="B649" s="832" t="s">
        <v>1991</v>
      </c>
      <c r="C649" s="832" t="s">
        <v>1997</v>
      </c>
      <c r="D649" s="833" t="s">
        <v>3260</v>
      </c>
      <c r="E649" s="834" t="s">
        <v>2019</v>
      </c>
      <c r="F649" s="832" t="s">
        <v>1992</v>
      </c>
      <c r="G649" s="832" t="s">
        <v>2552</v>
      </c>
      <c r="H649" s="832" t="s">
        <v>579</v>
      </c>
      <c r="I649" s="832" t="s">
        <v>2570</v>
      </c>
      <c r="J649" s="832" t="s">
        <v>2571</v>
      </c>
      <c r="K649" s="832" t="s">
        <v>2572</v>
      </c>
      <c r="L649" s="835">
        <v>969.48</v>
      </c>
      <c r="M649" s="835">
        <v>1938.96</v>
      </c>
      <c r="N649" s="832">
        <v>2</v>
      </c>
      <c r="O649" s="836">
        <v>1</v>
      </c>
      <c r="P649" s="835">
        <v>1938.96</v>
      </c>
      <c r="Q649" s="837">
        <v>1</v>
      </c>
      <c r="R649" s="832">
        <v>2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7</v>
      </c>
      <c r="B650" s="832" t="s">
        <v>1991</v>
      </c>
      <c r="C650" s="832" t="s">
        <v>1997</v>
      </c>
      <c r="D650" s="833" t="s">
        <v>3260</v>
      </c>
      <c r="E650" s="834" t="s">
        <v>2019</v>
      </c>
      <c r="F650" s="832" t="s">
        <v>1992</v>
      </c>
      <c r="G650" s="832" t="s">
        <v>2552</v>
      </c>
      <c r="H650" s="832" t="s">
        <v>670</v>
      </c>
      <c r="I650" s="832" t="s">
        <v>2573</v>
      </c>
      <c r="J650" s="832" t="s">
        <v>2574</v>
      </c>
      <c r="K650" s="832" t="s">
        <v>2569</v>
      </c>
      <c r="L650" s="835">
        <v>484.75</v>
      </c>
      <c r="M650" s="835">
        <v>7756</v>
      </c>
      <c r="N650" s="832">
        <v>16</v>
      </c>
      <c r="O650" s="836">
        <v>4</v>
      </c>
      <c r="P650" s="835">
        <v>7756</v>
      </c>
      <c r="Q650" s="837">
        <v>1</v>
      </c>
      <c r="R650" s="832">
        <v>16</v>
      </c>
      <c r="S650" s="837">
        <v>1</v>
      </c>
      <c r="T650" s="836">
        <v>4</v>
      </c>
      <c r="U650" s="838">
        <v>1</v>
      </c>
    </row>
    <row r="651" spans="1:21" ht="14.4" customHeight="1" x14ac:dyDescent="0.3">
      <c r="A651" s="831">
        <v>7</v>
      </c>
      <c r="B651" s="832" t="s">
        <v>1991</v>
      </c>
      <c r="C651" s="832" t="s">
        <v>1997</v>
      </c>
      <c r="D651" s="833" t="s">
        <v>3260</v>
      </c>
      <c r="E651" s="834" t="s">
        <v>2019</v>
      </c>
      <c r="F651" s="832" t="s">
        <v>1992</v>
      </c>
      <c r="G651" s="832" t="s">
        <v>2552</v>
      </c>
      <c r="H651" s="832" t="s">
        <v>579</v>
      </c>
      <c r="I651" s="832" t="s">
        <v>2575</v>
      </c>
      <c r="J651" s="832" t="s">
        <v>2557</v>
      </c>
      <c r="K651" s="832" t="s">
        <v>2576</v>
      </c>
      <c r="L651" s="835">
        <v>5322.08</v>
      </c>
      <c r="M651" s="835">
        <v>15966.24</v>
      </c>
      <c r="N651" s="832">
        <v>3</v>
      </c>
      <c r="O651" s="836">
        <v>1</v>
      </c>
      <c r="P651" s="835">
        <v>15966.24</v>
      </c>
      <c r="Q651" s="837">
        <v>1</v>
      </c>
      <c r="R651" s="832">
        <v>3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7</v>
      </c>
      <c r="B652" s="832" t="s">
        <v>1991</v>
      </c>
      <c r="C652" s="832" t="s">
        <v>1997</v>
      </c>
      <c r="D652" s="833" t="s">
        <v>3260</v>
      </c>
      <c r="E652" s="834" t="s">
        <v>2019</v>
      </c>
      <c r="F652" s="832" t="s">
        <v>1992</v>
      </c>
      <c r="G652" s="832" t="s">
        <v>2552</v>
      </c>
      <c r="H652" s="832" t="s">
        <v>670</v>
      </c>
      <c r="I652" s="832" t="s">
        <v>2577</v>
      </c>
      <c r="J652" s="832" t="s">
        <v>2574</v>
      </c>
      <c r="K652" s="832" t="s">
        <v>2578</v>
      </c>
      <c r="L652" s="835">
        <v>969.48</v>
      </c>
      <c r="M652" s="835">
        <v>19389.600000000002</v>
      </c>
      <c r="N652" s="832">
        <v>20</v>
      </c>
      <c r="O652" s="836">
        <v>4</v>
      </c>
      <c r="P652" s="835">
        <v>19389.600000000002</v>
      </c>
      <c r="Q652" s="837">
        <v>1</v>
      </c>
      <c r="R652" s="832">
        <v>20</v>
      </c>
      <c r="S652" s="837">
        <v>1</v>
      </c>
      <c r="T652" s="836">
        <v>4</v>
      </c>
      <c r="U652" s="838">
        <v>1</v>
      </c>
    </row>
    <row r="653" spans="1:21" ht="14.4" customHeight="1" x14ac:dyDescent="0.3">
      <c r="A653" s="831">
        <v>7</v>
      </c>
      <c r="B653" s="832" t="s">
        <v>1991</v>
      </c>
      <c r="C653" s="832" t="s">
        <v>1997</v>
      </c>
      <c r="D653" s="833" t="s">
        <v>3260</v>
      </c>
      <c r="E653" s="834" t="s">
        <v>2019</v>
      </c>
      <c r="F653" s="832" t="s">
        <v>1992</v>
      </c>
      <c r="G653" s="832" t="s">
        <v>2552</v>
      </c>
      <c r="H653" s="832" t="s">
        <v>670</v>
      </c>
      <c r="I653" s="832" t="s">
        <v>2579</v>
      </c>
      <c r="J653" s="832" t="s">
        <v>2574</v>
      </c>
      <c r="K653" s="832" t="s">
        <v>2580</v>
      </c>
      <c r="L653" s="835">
        <v>1938.97</v>
      </c>
      <c r="M653" s="835">
        <v>34901.46</v>
      </c>
      <c r="N653" s="832">
        <v>18</v>
      </c>
      <c r="O653" s="836">
        <v>3</v>
      </c>
      <c r="P653" s="835">
        <v>11633.82</v>
      </c>
      <c r="Q653" s="837">
        <v>0.33333333333333331</v>
      </c>
      <c r="R653" s="832">
        <v>6</v>
      </c>
      <c r="S653" s="837">
        <v>0.33333333333333331</v>
      </c>
      <c r="T653" s="836">
        <v>2</v>
      </c>
      <c r="U653" s="838">
        <v>0.66666666666666663</v>
      </c>
    </row>
    <row r="654" spans="1:21" ht="14.4" customHeight="1" x14ac:dyDescent="0.3">
      <c r="A654" s="831">
        <v>7</v>
      </c>
      <c r="B654" s="832" t="s">
        <v>1991</v>
      </c>
      <c r="C654" s="832" t="s">
        <v>1997</v>
      </c>
      <c r="D654" s="833" t="s">
        <v>3260</v>
      </c>
      <c r="E654" s="834" t="s">
        <v>2019</v>
      </c>
      <c r="F654" s="832" t="s">
        <v>1992</v>
      </c>
      <c r="G654" s="832" t="s">
        <v>2552</v>
      </c>
      <c r="H654" s="832" t="s">
        <v>579</v>
      </c>
      <c r="I654" s="832" t="s">
        <v>2936</v>
      </c>
      <c r="J654" s="832" t="s">
        <v>2557</v>
      </c>
      <c r="K654" s="832" t="s">
        <v>2937</v>
      </c>
      <c r="L654" s="835">
        <v>5322.08</v>
      </c>
      <c r="M654" s="835">
        <v>10644.16</v>
      </c>
      <c r="N654" s="832">
        <v>2</v>
      </c>
      <c r="O654" s="836">
        <v>2</v>
      </c>
      <c r="P654" s="835">
        <v>10644.16</v>
      </c>
      <c r="Q654" s="837">
        <v>1</v>
      </c>
      <c r="R654" s="832">
        <v>2</v>
      </c>
      <c r="S654" s="837">
        <v>1</v>
      </c>
      <c r="T654" s="836">
        <v>2</v>
      </c>
      <c r="U654" s="838">
        <v>1</v>
      </c>
    </row>
    <row r="655" spans="1:21" ht="14.4" customHeight="1" x14ac:dyDescent="0.3">
      <c r="A655" s="831">
        <v>7</v>
      </c>
      <c r="B655" s="832" t="s">
        <v>1991</v>
      </c>
      <c r="C655" s="832" t="s">
        <v>1997</v>
      </c>
      <c r="D655" s="833" t="s">
        <v>3260</v>
      </c>
      <c r="E655" s="834" t="s">
        <v>2019</v>
      </c>
      <c r="F655" s="832" t="s">
        <v>1992</v>
      </c>
      <c r="G655" s="832" t="s">
        <v>2552</v>
      </c>
      <c r="H655" s="832" t="s">
        <v>670</v>
      </c>
      <c r="I655" s="832" t="s">
        <v>2581</v>
      </c>
      <c r="J655" s="832" t="s">
        <v>2574</v>
      </c>
      <c r="K655" s="832" t="s">
        <v>2582</v>
      </c>
      <c r="L655" s="835">
        <v>1454.23</v>
      </c>
      <c r="M655" s="835">
        <v>26176.140000000003</v>
      </c>
      <c r="N655" s="832">
        <v>18</v>
      </c>
      <c r="O655" s="836">
        <v>4</v>
      </c>
      <c r="P655" s="835">
        <v>26176.140000000003</v>
      </c>
      <c r="Q655" s="837">
        <v>1</v>
      </c>
      <c r="R655" s="832">
        <v>18</v>
      </c>
      <c r="S655" s="837">
        <v>1</v>
      </c>
      <c r="T655" s="836">
        <v>4</v>
      </c>
      <c r="U655" s="838">
        <v>1</v>
      </c>
    </row>
    <row r="656" spans="1:21" ht="14.4" customHeight="1" x14ac:dyDescent="0.3">
      <c r="A656" s="831">
        <v>7</v>
      </c>
      <c r="B656" s="832" t="s">
        <v>1991</v>
      </c>
      <c r="C656" s="832" t="s">
        <v>1997</v>
      </c>
      <c r="D656" s="833" t="s">
        <v>3260</v>
      </c>
      <c r="E656" s="834" t="s">
        <v>2019</v>
      </c>
      <c r="F656" s="832" t="s">
        <v>1992</v>
      </c>
      <c r="G656" s="832" t="s">
        <v>2938</v>
      </c>
      <c r="H656" s="832" t="s">
        <v>579</v>
      </c>
      <c r="I656" s="832" t="s">
        <v>2939</v>
      </c>
      <c r="J656" s="832" t="s">
        <v>1016</v>
      </c>
      <c r="K656" s="832" t="s">
        <v>2940</v>
      </c>
      <c r="L656" s="835">
        <v>105.63</v>
      </c>
      <c r="M656" s="835">
        <v>316.89</v>
      </c>
      <c r="N656" s="832">
        <v>3</v>
      </c>
      <c r="O656" s="836">
        <v>0.5</v>
      </c>
      <c r="P656" s="835">
        <v>316.89</v>
      </c>
      <c r="Q656" s="837">
        <v>1</v>
      </c>
      <c r="R656" s="832">
        <v>3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7</v>
      </c>
      <c r="B657" s="832" t="s">
        <v>1991</v>
      </c>
      <c r="C657" s="832" t="s">
        <v>1997</v>
      </c>
      <c r="D657" s="833" t="s">
        <v>3260</v>
      </c>
      <c r="E657" s="834" t="s">
        <v>2019</v>
      </c>
      <c r="F657" s="832" t="s">
        <v>1992</v>
      </c>
      <c r="G657" s="832" t="s">
        <v>2156</v>
      </c>
      <c r="H657" s="832" t="s">
        <v>579</v>
      </c>
      <c r="I657" s="832" t="s">
        <v>2157</v>
      </c>
      <c r="J657" s="832" t="s">
        <v>2158</v>
      </c>
      <c r="K657" s="832" t="s">
        <v>2159</v>
      </c>
      <c r="L657" s="835">
        <v>848.49</v>
      </c>
      <c r="M657" s="835">
        <v>43272.990000000005</v>
      </c>
      <c r="N657" s="832">
        <v>51</v>
      </c>
      <c r="O657" s="836">
        <v>14</v>
      </c>
      <c r="P657" s="835">
        <v>31394.130000000008</v>
      </c>
      <c r="Q657" s="837">
        <v>0.72549019607843146</v>
      </c>
      <c r="R657" s="832">
        <v>37</v>
      </c>
      <c r="S657" s="837">
        <v>0.72549019607843135</v>
      </c>
      <c r="T657" s="836">
        <v>10.5</v>
      </c>
      <c r="U657" s="838">
        <v>0.75</v>
      </c>
    </row>
    <row r="658" spans="1:21" ht="14.4" customHeight="1" x14ac:dyDescent="0.3">
      <c r="A658" s="831">
        <v>7</v>
      </c>
      <c r="B658" s="832" t="s">
        <v>1991</v>
      </c>
      <c r="C658" s="832" t="s">
        <v>1997</v>
      </c>
      <c r="D658" s="833" t="s">
        <v>3260</v>
      </c>
      <c r="E658" s="834" t="s">
        <v>2019</v>
      </c>
      <c r="F658" s="832" t="s">
        <v>1992</v>
      </c>
      <c r="G658" s="832" t="s">
        <v>2156</v>
      </c>
      <c r="H658" s="832" t="s">
        <v>579</v>
      </c>
      <c r="I658" s="832" t="s">
        <v>2157</v>
      </c>
      <c r="J658" s="832" t="s">
        <v>2158</v>
      </c>
      <c r="K658" s="832" t="s">
        <v>2159</v>
      </c>
      <c r="L658" s="835">
        <v>339.47</v>
      </c>
      <c r="M658" s="835">
        <v>4073.6400000000003</v>
      </c>
      <c r="N658" s="832">
        <v>12</v>
      </c>
      <c r="O658" s="836">
        <v>4.5</v>
      </c>
      <c r="P658" s="835">
        <v>2715.76</v>
      </c>
      <c r="Q658" s="837">
        <v>0.66666666666666663</v>
      </c>
      <c r="R658" s="832">
        <v>8</v>
      </c>
      <c r="S658" s="837">
        <v>0.66666666666666663</v>
      </c>
      <c r="T658" s="836">
        <v>2.5</v>
      </c>
      <c r="U658" s="838">
        <v>0.55555555555555558</v>
      </c>
    </row>
    <row r="659" spans="1:21" ht="14.4" customHeight="1" x14ac:dyDescent="0.3">
      <c r="A659" s="831">
        <v>7</v>
      </c>
      <c r="B659" s="832" t="s">
        <v>1991</v>
      </c>
      <c r="C659" s="832" t="s">
        <v>1997</v>
      </c>
      <c r="D659" s="833" t="s">
        <v>3260</v>
      </c>
      <c r="E659" s="834" t="s">
        <v>2019</v>
      </c>
      <c r="F659" s="832" t="s">
        <v>1992</v>
      </c>
      <c r="G659" s="832" t="s">
        <v>2156</v>
      </c>
      <c r="H659" s="832" t="s">
        <v>579</v>
      </c>
      <c r="I659" s="832" t="s">
        <v>2941</v>
      </c>
      <c r="J659" s="832" t="s">
        <v>2158</v>
      </c>
      <c r="K659" s="832" t="s">
        <v>2942</v>
      </c>
      <c r="L659" s="835">
        <v>478.07</v>
      </c>
      <c r="M659" s="835">
        <v>2390.35</v>
      </c>
      <c r="N659" s="832">
        <v>5</v>
      </c>
      <c r="O659" s="836">
        <v>0.5</v>
      </c>
      <c r="P659" s="835">
        <v>2390.35</v>
      </c>
      <c r="Q659" s="837">
        <v>1</v>
      </c>
      <c r="R659" s="832">
        <v>5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7</v>
      </c>
      <c r="B660" s="832" t="s">
        <v>1991</v>
      </c>
      <c r="C660" s="832" t="s">
        <v>1997</v>
      </c>
      <c r="D660" s="833" t="s">
        <v>3260</v>
      </c>
      <c r="E660" s="834" t="s">
        <v>2019</v>
      </c>
      <c r="F660" s="832" t="s">
        <v>1992</v>
      </c>
      <c r="G660" s="832" t="s">
        <v>2156</v>
      </c>
      <c r="H660" s="832" t="s">
        <v>579</v>
      </c>
      <c r="I660" s="832" t="s">
        <v>2589</v>
      </c>
      <c r="J660" s="832" t="s">
        <v>2590</v>
      </c>
      <c r="K660" s="832" t="s">
        <v>2591</v>
      </c>
      <c r="L660" s="835">
        <v>763.63</v>
      </c>
      <c r="M660" s="835">
        <v>4581.78</v>
      </c>
      <c r="N660" s="832">
        <v>6</v>
      </c>
      <c r="O660" s="836">
        <v>1</v>
      </c>
      <c r="P660" s="835">
        <v>4581.78</v>
      </c>
      <c r="Q660" s="837">
        <v>1</v>
      </c>
      <c r="R660" s="832">
        <v>6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7</v>
      </c>
      <c r="B661" s="832" t="s">
        <v>1991</v>
      </c>
      <c r="C661" s="832" t="s">
        <v>1997</v>
      </c>
      <c r="D661" s="833" t="s">
        <v>3260</v>
      </c>
      <c r="E661" s="834" t="s">
        <v>2019</v>
      </c>
      <c r="F661" s="832" t="s">
        <v>1992</v>
      </c>
      <c r="G661" s="832" t="s">
        <v>2156</v>
      </c>
      <c r="H661" s="832" t="s">
        <v>670</v>
      </c>
      <c r="I661" s="832" t="s">
        <v>2592</v>
      </c>
      <c r="J661" s="832" t="s">
        <v>1880</v>
      </c>
      <c r="K661" s="832" t="s">
        <v>2591</v>
      </c>
      <c r="L661" s="835">
        <v>763.63</v>
      </c>
      <c r="M661" s="835">
        <v>763.63</v>
      </c>
      <c r="N661" s="832">
        <v>1</v>
      </c>
      <c r="O661" s="836">
        <v>0.5</v>
      </c>
      <c r="P661" s="835">
        <v>763.63</v>
      </c>
      <c r="Q661" s="837">
        <v>1</v>
      </c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7</v>
      </c>
      <c r="B662" s="832" t="s">
        <v>1991</v>
      </c>
      <c r="C662" s="832" t="s">
        <v>1997</v>
      </c>
      <c r="D662" s="833" t="s">
        <v>3260</v>
      </c>
      <c r="E662" s="834" t="s">
        <v>2019</v>
      </c>
      <c r="F662" s="832" t="s">
        <v>1992</v>
      </c>
      <c r="G662" s="832" t="s">
        <v>2943</v>
      </c>
      <c r="H662" s="832" t="s">
        <v>579</v>
      </c>
      <c r="I662" s="832" t="s">
        <v>2944</v>
      </c>
      <c r="J662" s="832" t="s">
        <v>2945</v>
      </c>
      <c r="K662" s="832" t="s">
        <v>2946</v>
      </c>
      <c r="L662" s="835">
        <v>0</v>
      </c>
      <c r="M662" s="835">
        <v>0</v>
      </c>
      <c r="N662" s="832">
        <v>13</v>
      </c>
      <c r="O662" s="836">
        <v>5.5</v>
      </c>
      <c r="P662" s="835">
        <v>0</v>
      </c>
      <c r="Q662" s="837"/>
      <c r="R662" s="832">
        <v>11</v>
      </c>
      <c r="S662" s="837">
        <v>0.84615384615384615</v>
      </c>
      <c r="T662" s="836">
        <v>4</v>
      </c>
      <c r="U662" s="838">
        <v>0.72727272727272729</v>
      </c>
    </row>
    <row r="663" spans="1:21" ht="14.4" customHeight="1" x14ac:dyDescent="0.3">
      <c r="A663" s="831">
        <v>7</v>
      </c>
      <c r="B663" s="832" t="s">
        <v>1991</v>
      </c>
      <c r="C663" s="832" t="s">
        <v>1997</v>
      </c>
      <c r="D663" s="833" t="s">
        <v>3260</v>
      </c>
      <c r="E663" s="834" t="s">
        <v>2019</v>
      </c>
      <c r="F663" s="832" t="s">
        <v>1992</v>
      </c>
      <c r="G663" s="832" t="s">
        <v>2090</v>
      </c>
      <c r="H663" s="832" t="s">
        <v>579</v>
      </c>
      <c r="I663" s="832" t="s">
        <v>2454</v>
      </c>
      <c r="J663" s="832" t="s">
        <v>1050</v>
      </c>
      <c r="K663" s="832" t="s">
        <v>2092</v>
      </c>
      <c r="L663" s="835">
        <v>107.27</v>
      </c>
      <c r="M663" s="835">
        <v>214.54</v>
      </c>
      <c r="N663" s="832">
        <v>2</v>
      </c>
      <c r="O663" s="836">
        <v>1</v>
      </c>
      <c r="P663" s="835">
        <v>214.54</v>
      </c>
      <c r="Q663" s="837">
        <v>1</v>
      </c>
      <c r="R663" s="832">
        <v>2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7</v>
      </c>
      <c r="B664" s="832" t="s">
        <v>1991</v>
      </c>
      <c r="C664" s="832" t="s">
        <v>1997</v>
      </c>
      <c r="D664" s="833" t="s">
        <v>3260</v>
      </c>
      <c r="E664" s="834" t="s">
        <v>2019</v>
      </c>
      <c r="F664" s="832" t="s">
        <v>1992</v>
      </c>
      <c r="G664" s="832" t="s">
        <v>2947</v>
      </c>
      <c r="H664" s="832" t="s">
        <v>579</v>
      </c>
      <c r="I664" s="832" t="s">
        <v>2948</v>
      </c>
      <c r="J664" s="832" t="s">
        <v>2949</v>
      </c>
      <c r="K664" s="832" t="s">
        <v>2950</v>
      </c>
      <c r="L664" s="835">
        <v>38.47</v>
      </c>
      <c r="M664" s="835">
        <v>76.94</v>
      </c>
      <c r="N664" s="832">
        <v>2</v>
      </c>
      <c r="O664" s="836">
        <v>0.5</v>
      </c>
      <c r="P664" s="835">
        <v>76.94</v>
      </c>
      <c r="Q664" s="837">
        <v>1</v>
      </c>
      <c r="R664" s="832">
        <v>2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7</v>
      </c>
      <c r="B665" s="832" t="s">
        <v>1991</v>
      </c>
      <c r="C665" s="832" t="s">
        <v>1997</v>
      </c>
      <c r="D665" s="833" t="s">
        <v>3260</v>
      </c>
      <c r="E665" s="834" t="s">
        <v>2019</v>
      </c>
      <c r="F665" s="832" t="s">
        <v>1992</v>
      </c>
      <c r="G665" s="832" t="s">
        <v>2951</v>
      </c>
      <c r="H665" s="832" t="s">
        <v>579</v>
      </c>
      <c r="I665" s="832" t="s">
        <v>2952</v>
      </c>
      <c r="J665" s="832" t="s">
        <v>1130</v>
      </c>
      <c r="K665" s="832" t="s">
        <v>1132</v>
      </c>
      <c r="L665" s="835">
        <v>0</v>
      </c>
      <c r="M665" s="835">
        <v>0</v>
      </c>
      <c r="N665" s="832">
        <v>1</v>
      </c>
      <c r="O665" s="836">
        <v>0.5</v>
      </c>
      <c r="P665" s="835">
        <v>0</v>
      </c>
      <c r="Q665" s="837"/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7</v>
      </c>
      <c r="B666" s="832" t="s">
        <v>1991</v>
      </c>
      <c r="C666" s="832" t="s">
        <v>1997</v>
      </c>
      <c r="D666" s="833" t="s">
        <v>3260</v>
      </c>
      <c r="E666" s="834" t="s">
        <v>2019</v>
      </c>
      <c r="F666" s="832" t="s">
        <v>1992</v>
      </c>
      <c r="G666" s="832" t="s">
        <v>2236</v>
      </c>
      <c r="H666" s="832" t="s">
        <v>579</v>
      </c>
      <c r="I666" s="832" t="s">
        <v>2953</v>
      </c>
      <c r="J666" s="832" t="s">
        <v>2238</v>
      </c>
      <c r="K666" s="832" t="s">
        <v>2239</v>
      </c>
      <c r="L666" s="835">
        <v>79.64</v>
      </c>
      <c r="M666" s="835">
        <v>238.92000000000002</v>
      </c>
      <c r="N666" s="832">
        <v>3</v>
      </c>
      <c r="O666" s="836">
        <v>2</v>
      </c>
      <c r="P666" s="835">
        <v>238.92000000000002</v>
      </c>
      <c r="Q666" s="837">
        <v>1</v>
      </c>
      <c r="R666" s="832">
        <v>3</v>
      </c>
      <c r="S666" s="837">
        <v>1</v>
      </c>
      <c r="T666" s="836">
        <v>2</v>
      </c>
      <c r="U666" s="838">
        <v>1</v>
      </c>
    </row>
    <row r="667" spans="1:21" ht="14.4" customHeight="1" x14ac:dyDescent="0.3">
      <c r="A667" s="831">
        <v>7</v>
      </c>
      <c r="B667" s="832" t="s">
        <v>1991</v>
      </c>
      <c r="C667" s="832" t="s">
        <v>1997</v>
      </c>
      <c r="D667" s="833" t="s">
        <v>3260</v>
      </c>
      <c r="E667" s="834" t="s">
        <v>2019</v>
      </c>
      <c r="F667" s="832" t="s">
        <v>1992</v>
      </c>
      <c r="G667" s="832" t="s">
        <v>2597</v>
      </c>
      <c r="H667" s="832" t="s">
        <v>579</v>
      </c>
      <c r="I667" s="832" t="s">
        <v>2840</v>
      </c>
      <c r="J667" s="832" t="s">
        <v>2599</v>
      </c>
      <c r="K667" s="832" t="s">
        <v>2841</v>
      </c>
      <c r="L667" s="835">
        <v>509.74</v>
      </c>
      <c r="M667" s="835">
        <v>1529.22</v>
      </c>
      <c r="N667" s="832">
        <v>3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7</v>
      </c>
      <c r="B668" s="832" t="s">
        <v>1991</v>
      </c>
      <c r="C668" s="832" t="s">
        <v>1997</v>
      </c>
      <c r="D668" s="833" t="s">
        <v>3260</v>
      </c>
      <c r="E668" s="834" t="s">
        <v>2019</v>
      </c>
      <c r="F668" s="832" t="s">
        <v>1992</v>
      </c>
      <c r="G668" s="832" t="s">
        <v>2597</v>
      </c>
      <c r="H668" s="832" t="s">
        <v>579</v>
      </c>
      <c r="I668" s="832" t="s">
        <v>2598</v>
      </c>
      <c r="J668" s="832" t="s">
        <v>2599</v>
      </c>
      <c r="K668" s="832" t="s">
        <v>2600</v>
      </c>
      <c r="L668" s="835">
        <v>552.64</v>
      </c>
      <c r="M668" s="835">
        <v>552.64</v>
      </c>
      <c r="N668" s="832">
        <v>1</v>
      </c>
      <c r="O668" s="836">
        <v>1</v>
      </c>
      <c r="P668" s="835">
        <v>552.64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7</v>
      </c>
      <c r="B669" s="832" t="s">
        <v>1991</v>
      </c>
      <c r="C669" s="832" t="s">
        <v>1997</v>
      </c>
      <c r="D669" s="833" t="s">
        <v>3260</v>
      </c>
      <c r="E669" s="834" t="s">
        <v>2019</v>
      </c>
      <c r="F669" s="832" t="s">
        <v>1992</v>
      </c>
      <c r="G669" s="832" t="s">
        <v>2597</v>
      </c>
      <c r="H669" s="832" t="s">
        <v>579</v>
      </c>
      <c r="I669" s="832" t="s">
        <v>2842</v>
      </c>
      <c r="J669" s="832" t="s">
        <v>2599</v>
      </c>
      <c r="K669" s="832" t="s">
        <v>2843</v>
      </c>
      <c r="L669" s="835">
        <v>276.33</v>
      </c>
      <c r="M669" s="835">
        <v>828.99</v>
      </c>
      <c r="N669" s="832">
        <v>3</v>
      </c>
      <c r="O669" s="836">
        <v>1</v>
      </c>
      <c r="P669" s="835">
        <v>828.99</v>
      </c>
      <c r="Q669" s="837">
        <v>1</v>
      </c>
      <c r="R669" s="832">
        <v>3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7</v>
      </c>
      <c r="B670" s="832" t="s">
        <v>1991</v>
      </c>
      <c r="C670" s="832" t="s">
        <v>1997</v>
      </c>
      <c r="D670" s="833" t="s">
        <v>3260</v>
      </c>
      <c r="E670" s="834" t="s">
        <v>2019</v>
      </c>
      <c r="F670" s="832" t="s">
        <v>1992</v>
      </c>
      <c r="G670" s="832" t="s">
        <v>2597</v>
      </c>
      <c r="H670" s="832" t="s">
        <v>579</v>
      </c>
      <c r="I670" s="832" t="s">
        <v>2601</v>
      </c>
      <c r="J670" s="832" t="s">
        <v>2599</v>
      </c>
      <c r="K670" s="832" t="s">
        <v>2602</v>
      </c>
      <c r="L670" s="835">
        <v>1019.46</v>
      </c>
      <c r="M670" s="835">
        <v>6116.76</v>
      </c>
      <c r="N670" s="832">
        <v>6</v>
      </c>
      <c r="O670" s="836">
        <v>3</v>
      </c>
      <c r="P670" s="835">
        <v>3058.38</v>
      </c>
      <c r="Q670" s="837">
        <v>0.5</v>
      </c>
      <c r="R670" s="832">
        <v>3</v>
      </c>
      <c r="S670" s="837">
        <v>0.5</v>
      </c>
      <c r="T670" s="836">
        <v>2</v>
      </c>
      <c r="U670" s="838">
        <v>0.66666666666666663</v>
      </c>
    </row>
    <row r="671" spans="1:21" ht="14.4" customHeight="1" x14ac:dyDescent="0.3">
      <c r="A671" s="831">
        <v>7</v>
      </c>
      <c r="B671" s="832" t="s">
        <v>1991</v>
      </c>
      <c r="C671" s="832" t="s">
        <v>1997</v>
      </c>
      <c r="D671" s="833" t="s">
        <v>3260</v>
      </c>
      <c r="E671" s="834" t="s">
        <v>2019</v>
      </c>
      <c r="F671" s="832" t="s">
        <v>1992</v>
      </c>
      <c r="G671" s="832" t="s">
        <v>2597</v>
      </c>
      <c r="H671" s="832" t="s">
        <v>579</v>
      </c>
      <c r="I671" s="832" t="s">
        <v>2603</v>
      </c>
      <c r="J671" s="832" t="s">
        <v>2599</v>
      </c>
      <c r="K671" s="832" t="s">
        <v>2604</v>
      </c>
      <c r="L671" s="835">
        <v>2863.58</v>
      </c>
      <c r="M671" s="835">
        <v>17181.48</v>
      </c>
      <c r="N671" s="832">
        <v>6</v>
      </c>
      <c r="O671" s="836">
        <v>2</v>
      </c>
      <c r="P671" s="835">
        <v>17181.48</v>
      </c>
      <c r="Q671" s="837">
        <v>1</v>
      </c>
      <c r="R671" s="832">
        <v>6</v>
      </c>
      <c r="S671" s="837">
        <v>1</v>
      </c>
      <c r="T671" s="836">
        <v>2</v>
      </c>
      <c r="U671" s="838">
        <v>1</v>
      </c>
    </row>
    <row r="672" spans="1:21" ht="14.4" customHeight="1" x14ac:dyDescent="0.3">
      <c r="A672" s="831">
        <v>7</v>
      </c>
      <c r="B672" s="832" t="s">
        <v>1991</v>
      </c>
      <c r="C672" s="832" t="s">
        <v>1997</v>
      </c>
      <c r="D672" s="833" t="s">
        <v>3260</v>
      </c>
      <c r="E672" s="834" t="s">
        <v>2019</v>
      </c>
      <c r="F672" s="832" t="s">
        <v>1992</v>
      </c>
      <c r="G672" s="832" t="s">
        <v>2597</v>
      </c>
      <c r="H672" s="832" t="s">
        <v>579</v>
      </c>
      <c r="I672" s="832" t="s">
        <v>2844</v>
      </c>
      <c r="J672" s="832" t="s">
        <v>2599</v>
      </c>
      <c r="K672" s="832" t="s">
        <v>2845</v>
      </c>
      <c r="L672" s="835">
        <v>2038.93</v>
      </c>
      <c r="M672" s="835">
        <v>4077.86</v>
      </c>
      <c r="N672" s="832">
        <v>2</v>
      </c>
      <c r="O672" s="836">
        <v>2</v>
      </c>
      <c r="P672" s="835">
        <v>4077.86</v>
      </c>
      <c r="Q672" s="837">
        <v>1</v>
      </c>
      <c r="R672" s="832">
        <v>2</v>
      </c>
      <c r="S672" s="837">
        <v>1</v>
      </c>
      <c r="T672" s="836">
        <v>2</v>
      </c>
      <c r="U672" s="838">
        <v>1</v>
      </c>
    </row>
    <row r="673" spans="1:21" ht="14.4" customHeight="1" x14ac:dyDescent="0.3">
      <c r="A673" s="831">
        <v>7</v>
      </c>
      <c r="B673" s="832" t="s">
        <v>1991</v>
      </c>
      <c r="C673" s="832" t="s">
        <v>1997</v>
      </c>
      <c r="D673" s="833" t="s">
        <v>3260</v>
      </c>
      <c r="E673" s="834" t="s">
        <v>2019</v>
      </c>
      <c r="F673" s="832" t="s">
        <v>1992</v>
      </c>
      <c r="G673" s="832" t="s">
        <v>2160</v>
      </c>
      <c r="H673" s="832" t="s">
        <v>579</v>
      </c>
      <c r="I673" s="832" t="s">
        <v>2161</v>
      </c>
      <c r="J673" s="832" t="s">
        <v>1010</v>
      </c>
      <c r="K673" s="832" t="s">
        <v>2162</v>
      </c>
      <c r="L673" s="835">
        <v>75.05</v>
      </c>
      <c r="M673" s="835">
        <v>75.05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7</v>
      </c>
      <c r="B674" s="832" t="s">
        <v>1991</v>
      </c>
      <c r="C674" s="832" t="s">
        <v>1997</v>
      </c>
      <c r="D674" s="833" t="s">
        <v>3260</v>
      </c>
      <c r="E674" s="834" t="s">
        <v>2019</v>
      </c>
      <c r="F674" s="832" t="s">
        <v>1992</v>
      </c>
      <c r="G674" s="832" t="s">
        <v>2163</v>
      </c>
      <c r="H674" s="832" t="s">
        <v>579</v>
      </c>
      <c r="I674" s="832" t="s">
        <v>2164</v>
      </c>
      <c r="J674" s="832" t="s">
        <v>1253</v>
      </c>
      <c r="K674" s="832" t="s">
        <v>2165</v>
      </c>
      <c r="L674" s="835">
        <v>34.15</v>
      </c>
      <c r="M674" s="835">
        <v>102.44999999999999</v>
      </c>
      <c r="N674" s="832">
        <v>3</v>
      </c>
      <c r="O674" s="836">
        <v>1</v>
      </c>
      <c r="P674" s="835">
        <v>102.44999999999999</v>
      </c>
      <c r="Q674" s="837">
        <v>1</v>
      </c>
      <c r="R674" s="832">
        <v>3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7</v>
      </c>
      <c r="B675" s="832" t="s">
        <v>1991</v>
      </c>
      <c r="C675" s="832" t="s">
        <v>1997</v>
      </c>
      <c r="D675" s="833" t="s">
        <v>3260</v>
      </c>
      <c r="E675" s="834" t="s">
        <v>2019</v>
      </c>
      <c r="F675" s="832" t="s">
        <v>1992</v>
      </c>
      <c r="G675" s="832" t="s">
        <v>2605</v>
      </c>
      <c r="H675" s="832" t="s">
        <v>579</v>
      </c>
      <c r="I675" s="832" t="s">
        <v>2954</v>
      </c>
      <c r="J675" s="832" t="s">
        <v>2607</v>
      </c>
      <c r="K675" s="832" t="s">
        <v>2955</v>
      </c>
      <c r="L675" s="835">
        <v>45.89</v>
      </c>
      <c r="M675" s="835">
        <v>91.78</v>
      </c>
      <c r="N675" s="832">
        <v>2</v>
      </c>
      <c r="O675" s="836">
        <v>0.5</v>
      </c>
      <c r="P675" s="835">
        <v>91.78</v>
      </c>
      <c r="Q675" s="837">
        <v>1</v>
      </c>
      <c r="R675" s="832">
        <v>2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7</v>
      </c>
      <c r="B676" s="832" t="s">
        <v>1991</v>
      </c>
      <c r="C676" s="832" t="s">
        <v>1997</v>
      </c>
      <c r="D676" s="833" t="s">
        <v>3260</v>
      </c>
      <c r="E676" s="834" t="s">
        <v>2019</v>
      </c>
      <c r="F676" s="832" t="s">
        <v>1992</v>
      </c>
      <c r="G676" s="832" t="s">
        <v>2605</v>
      </c>
      <c r="H676" s="832" t="s">
        <v>579</v>
      </c>
      <c r="I676" s="832" t="s">
        <v>2606</v>
      </c>
      <c r="J676" s="832" t="s">
        <v>2607</v>
      </c>
      <c r="K676" s="832" t="s">
        <v>2608</v>
      </c>
      <c r="L676" s="835">
        <v>60.9</v>
      </c>
      <c r="M676" s="835">
        <v>365.4</v>
      </c>
      <c r="N676" s="832">
        <v>6</v>
      </c>
      <c r="O676" s="836">
        <v>3</v>
      </c>
      <c r="P676" s="835">
        <v>182.7</v>
      </c>
      <c r="Q676" s="837">
        <v>0.5</v>
      </c>
      <c r="R676" s="832">
        <v>3</v>
      </c>
      <c r="S676" s="837">
        <v>0.5</v>
      </c>
      <c r="T676" s="836">
        <v>2</v>
      </c>
      <c r="U676" s="838">
        <v>0.66666666666666663</v>
      </c>
    </row>
    <row r="677" spans="1:21" ht="14.4" customHeight="1" x14ac:dyDescent="0.3">
      <c r="A677" s="831">
        <v>7</v>
      </c>
      <c r="B677" s="832" t="s">
        <v>1991</v>
      </c>
      <c r="C677" s="832" t="s">
        <v>1997</v>
      </c>
      <c r="D677" s="833" t="s">
        <v>3260</v>
      </c>
      <c r="E677" s="834" t="s">
        <v>2019</v>
      </c>
      <c r="F677" s="832" t="s">
        <v>1992</v>
      </c>
      <c r="G677" s="832" t="s">
        <v>2605</v>
      </c>
      <c r="H677" s="832" t="s">
        <v>579</v>
      </c>
      <c r="I677" s="832" t="s">
        <v>2606</v>
      </c>
      <c r="J677" s="832" t="s">
        <v>2607</v>
      </c>
      <c r="K677" s="832" t="s">
        <v>2608</v>
      </c>
      <c r="L677" s="835">
        <v>91.78</v>
      </c>
      <c r="M677" s="835">
        <v>458.90000000000003</v>
      </c>
      <c r="N677" s="832">
        <v>5</v>
      </c>
      <c r="O677" s="836">
        <v>2</v>
      </c>
      <c r="P677" s="835">
        <v>275.34000000000003</v>
      </c>
      <c r="Q677" s="837">
        <v>0.6</v>
      </c>
      <c r="R677" s="832">
        <v>3</v>
      </c>
      <c r="S677" s="837">
        <v>0.6</v>
      </c>
      <c r="T677" s="836">
        <v>1</v>
      </c>
      <c r="U677" s="838">
        <v>0.5</v>
      </c>
    </row>
    <row r="678" spans="1:21" ht="14.4" customHeight="1" x14ac:dyDescent="0.3">
      <c r="A678" s="831">
        <v>7</v>
      </c>
      <c r="B678" s="832" t="s">
        <v>1991</v>
      </c>
      <c r="C678" s="832" t="s">
        <v>1997</v>
      </c>
      <c r="D678" s="833" t="s">
        <v>3260</v>
      </c>
      <c r="E678" s="834" t="s">
        <v>2019</v>
      </c>
      <c r="F678" s="832" t="s">
        <v>1992</v>
      </c>
      <c r="G678" s="832" t="s">
        <v>2444</v>
      </c>
      <c r="H678" s="832" t="s">
        <v>579</v>
      </c>
      <c r="I678" s="832" t="s">
        <v>2445</v>
      </c>
      <c r="J678" s="832" t="s">
        <v>1385</v>
      </c>
      <c r="K678" s="832" t="s">
        <v>2446</v>
      </c>
      <c r="L678" s="835">
        <v>48.09</v>
      </c>
      <c r="M678" s="835">
        <v>192.36</v>
      </c>
      <c r="N678" s="832">
        <v>4</v>
      </c>
      <c r="O678" s="836">
        <v>0.5</v>
      </c>
      <c r="P678" s="835">
        <v>192.36</v>
      </c>
      <c r="Q678" s="837">
        <v>1</v>
      </c>
      <c r="R678" s="832">
        <v>4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7</v>
      </c>
      <c r="B679" s="832" t="s">
        <v>1991</v>
      </c>
      <c r="C679" s="832" t="s">
        <v>1997</v>
      </c>
      <c r="D679" s="833" t="s">
        <v>3260</v>
      </c>
      <c r="E679" s="834" t="s">
        <v>2019</v>
      </c>
      <c r="F679" s="832" t="s">
        <v>1992</v>
      </c>
      <c r="G679" s="832" t="s">
        <v>2444</v>
      </c>
      <c r="H679" s="832" t="s">
        <v>579</v>
      </c>
      <c r="I679" s="832" t="s">
        <v>2479</v>
      </c>
      <c r="J679" s="832" t="s">
        <v>2480</v>
      </c>
      <c r="K679" s="832" t="s">
        <v>2481</v>
      </c>
      <c r="L679" s="835">
        <v>89.91</v>
      </c>
      <c r="M679" s="835">
        <v>359.64</v>
      </c>
      <c r="N679" s="832">
        <v>4</v>
      </c>
      <c r="O679" s="836">
        <v>1</v>
      </c>
      <c r="P679" s="835">
        <v>359.64</v>
      </c>
      <c r="Q679" s="837">
        <v>1</v>
      </c>
      <c r="R679" s="832">
        <v>4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7</v>
      </c>
      <c r="B680" s="832" t="s">
        <v>1991</v>
      </c>
      <c r="C680" s="832" t="s">
        <v>1997</v>
      </c>
      <c r="D680" s="833" t="s">
        <v>3260</v>
      </c>
      <c r="E680" s="834" t="s">
        <v>2019</v>
      </c>
      <c r="F680" s="832" t="s">
        <v>1992</v>
      </c>
      <c r="G680" s="832" t="s">
        <v>2609</v>
      </c>
      <c r="H680" s="832" t="s">
        <v>670</v>
      </c>
      <c r="I680" s="832" t="s">
        <v>2610</v>
      </c>
      <c r="J680" s="832" t="s">
        <v>2611</v>
      </c>
      <c r="K680" s="832" t="s">
        <v>2612</v>
      </c>
      <c r="L680" s="835">
        <v>102.9</v>
      </c>
      <c r="M680" s="835">
        <v>514.5</v>
      </c>
      <c r="N680" s="832">
        <v>5</v>
      </c>
      <c r="O680" s="836">
        <v>0.5</v>
      </c>
      <c r="P680" s="835">
        <v>514.5</v>
      </c>
      <c r="Q680" s="837">
        <v>1</v>
      </c>
      <c r="R680" s="832">
        <v>5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7</v>
      </c>
      <c r="B681" s="832" t="s">
        <v>1991</v>
      </c>
      <c r="C681" s="832" t="s">
        <v>1997</v>
      </c>
      <c r="D681" s="833" t="s">
        <v>3260</v>
      </c>
      <c r="E681" s="834" t="s">
        <v>2019</v>
      </c>
      <c r="F681" s="832" t="s">
        <v>1992</v>
      </c>
      <c r="G681" s="832" t="s">
        <v>2609</v>
      </c>
      <c r="H681" s="832" t="s">
        <v>670</v>
      </c>
      <c r="I681" s="832" t="s">
        <v>2804</v>
      </c>
      <c r="J681" s="832" t="s">
        <v>2805</v>
      </c>
      <c r="K681" s="832" t="s">
        <v>2806</v>
      </c>
      <c r="L681" s="835">
        <v>68.599999999999994</v>
      </c>
      <c r="M681" s="835">
        <v>411.6</v>
      </c>
      <c r="N681" s="832">
        <v>6</v>
      </c>
      <c r="O681" s="836">
        <v>1.5</v>
      </c>
      <c r="P681" s="835">
        <v>411.6</v>
      </c>
      <c r="Q681" s="837">
        <v>1</v>
      </c>
      <c r="R681" s="832">
        <v>6</v>
      </c>
      <c r="S681" s="837">
        <v>1</v>
      </c>
      <c r="T681" s="836">
        <v>1.5</v>
      </c>
      <c r="U681" s="838">
        <v>1</v>
      </c>
    </row>
    <row r="682" spans="1:21" ht="14.4" customHeight="1" x14ac:dyDescent="0.3">
      <c r="A682" s="831">
        <v>7</v>
      </c>
      <c r="B682" s="832" t="s">
        <v>1991</v>
      </c>
      <c r="C682" s="832" t="s">
        <v>1997</v>
      </c>
      <c r="D682" s="833" t="s">
        <v>3260</v>
      </c>
      <c r="E682" s="834" t="s">
        <v>2019</v>
      </c>
      <c r="F682" s="832" t="s">
        <v>1992</v>
      </c>
      <c r="G682" s="832" t="s">
        <v>2609</v>
      </c>
      <c r="H682" s="832" t="s">
        <v>579</v>
      </c>
      <c r="I682" s="832" t="s">
        <v>2613</v>
      </c>
      <c r="J682" s="832" t="s">
        <v>2614</v>
      </c>
      <c r="K682" s="832" t="s">
        <v>2615</v>
      </c>
      <c r="L682" s="835">
        <v>74.64</v>
      </c>
      <c r="M682" s="835">
        <v>223.92000000000002</v>
      </c>
      <c r="N682" s="832">
        <v>3</v>
      </c>
      <c r="O682" s="836">
        <v>0.5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7</v>
      </c>
      <c r="B683" s="832" t="s">
        <v>1991</v>
      </c>
      <c r="C683" s="832" t="s">
        <v>1997</v>
      </c>
      <c r="D683" s="833" t="s">
        <v>3260</v>
      </c>
      <c r="E683" s="834" t="s">
        <v>2019</v>
      </c>
      <c r="F683" s="832" t="s">
        <v>1992</v>
      </c>
      <c r="G683" s="832" t="s">
        <v>2956</v>
      </c>
      <c r="H683" s="832" t="s">
        <v>579</v>
      </c>
      <c r="I683" s="832" t="s">
        <v>2957</v>
      </c>
      <c r="J683" s="832" t="s">
        <v>2958</v>
      </c>
      <c r="K683" s="832" t="s">
        <v>2959</v>
      </c>
      <c r="L683" s="835">
        <v>147.85</v>
      </c>
      <c r="M683" s="835">
        <v>295.7</v>
      </c>
      <c r="N683" s="832">
        <v>2</v>
      </c>
      <c r="O683" s="836">
        <v>0.5</v>
      </c>
      <c r="P683" s="835">
        <v>295.7</v>
      </c>
      <c r="Q683" s="837">
        <v>1</v>
      </c>
      <c r="R683" s="832">
        <v>2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7</v>
      </c>
      <c r="B684" s="832" t="s">
        <v>1991</v>
      </c>
      <c r="C684" s="832" t="s">
        <v>1997</v>
      </c>
      <c r="D684" s="833" t="s">
        <v>3260</v>
      </c>
      <c r="E684" s="834" t="s">
        <v>2019</v>
      </c>
      <c r="F684" s="832" t="s">
        <v>1992</v>
      </c>
      <c r="G684" s="832" t="s">
        <v>2324</v>
      </c>
      <c r="H684" s="832" t="s">
        <v>670</v>
      </c>
      <c r="I684" s="832" t="s">
        <v>2960</v>
      </c>
      <c r="J684" s="832" t="s">
        <v>2326</v>
      </c>
      <c r="K684" s="832" t="s">
        <v>2961</v>
      </c>
      <c r="L684" s="835">
        <v>32.25</v>
      </c>
      <c r="M684" s="835">
        <v>96.75</v>
      </c>
      <c r="N684" s="832">
        <v>3</v>
      </c>
      <c r="O684" s="836">
        <v>1</v>
      </c>
      <c r="P684" s="835">
        <v>96.75</v>
      </c>
      <c r="Q684" s="837">
        <v>1</v>
      </c>
      <c r="R684" s="832">
        <v>3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7</v>
      </c>
      <c r="B685" s="832" t="s">
        <v>1991</v>
      </c>
      <c r="C685" s="832" t="s">
        <v>1997</v>
      </c>
      <c r="D685" s="833" t="s">
        <v>3260</v>
      </c>
      <c r="E685" s="834" t="s">
        <v>2019</v>
      </c>
      <c r="F685" s="832" t="s">
        <v>1992</v>
      </c>
      <c r="G685" s="832" t="s">
        <v>2621</v>
      </c>
      <c r="H685" s="832" t="s">
        <v>579</v>
      </c>
      <c r="I685" s="832" t="s">
        <v>2622</v>
      </c>
      <c r="J685" s="832" t="s">
        <v>2623</v>
      </c>
      <c r="K685" s="832" t="s">
        <v>2624</v>
      </c>
      <c r="L685" s="835">
        <v>1564.3</v>
      </c>
      <c r="M685" s="835">
        <v>4692.8999999999996</v>
      </c>
      <c r="N685" s="832">
        <v>3</v>
      </c>
      <c r="O685" s="836">
        <v>0.5</v>
      </c>
      <c r="P685" s="835">
        <v>4692.8999999999996</v>
      </c>
      <c r="Q685" s="837">
        <v>1</v>
      </c>
      <c r="R685" s="832">
        <v>3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7</v>
      </c>
      <c r="B686" s="832" t="s">
        <v>1991</v>
      </c>
      <c r="C686" s="832" t="s">
        <v>1997</v>
      </c>
      <c r="D686" s="833" t="s">
        <v>3260</v>
      </c>
      <c r="E686" s="834" t="s">
        <v>2019</v>
      </c>
      <c r="F686" s="832" t="s">
        <v>1992</v>
      </c>
      <c r="G686" s="832" t="s">
        <v>2625</v>
      </c>
      <c r="H686" s="832" t="s">
        <v>579</v>
      </c>
      <c r="I686" s="832" t="s">
        <v>2813</v>
      </c>
      <c r="J686" s="832" t="s">
        <v>2627</v>
      </c>
      <c r="K686" s="832" t="s">
        <v>2814</v>
      </c>
      <c r="L686" s="835">
        <v>64.56</v>
      </c>
      <c r="M686" s="835">
        <v>193.68</v>
      </c>
      <c r="N686" s="832">
        <v>3</v>
      </c>
      <c r="O686" s="836">
        <v>1</v>
      </c>
      <c r="P686" s="835">
        <v>193.68</v>
      </c>
      <c r="Q686" s="837">
        <v>1</v>
      </c>
      <c r="R686" s="832">
        <v>3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7</v>
      </c>
      <c r="B687" s="832" t="s">
        <v>1991</v>
      </c>
      <c r="C687" s="832" t="s">
        <v>1997</v>
      </c>
      <c r="D687" s="833" t="s">
        <v>3260</v>
      </c>
      <c r="E687" s="834" t="s">
        <v>2019</v>
      </c>
      <c r="F687" s="832" t="s">
        <v>1992</v>
      </c>
      <c r="G687" s="832" t="s">
        <v>2962</v>
      </c>
      <c r="H687" s="832" t="s">
        <v>579</v>
      </c>
      <c r="I687" s="832" t="s">
        <v>2963</v>
      </c>
      <c r="J687" s="832" t="s">
        <v>2964</v>
      </c>
      <c r="K687" s="832" t="s">
        <v>2965</v>
      </c>
      <c r="L687" s="835">
        <v>0</v>
      </c>
      <c r="M687" s="835">
        <v>0</v>
      </c>
      <c r="N687" s="832">
        <v>2</v>
      </c>
      <c r="O687" s="836">
        <v>1</v>
      </c>
      <c r="P687" s="835">
        <v>0</v>
      </c>
      <c r="Q687" s="837"/>
      <c r="R687" s="832">
        <v>2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7</v>
      </c>
      <c r="B688" s="832" t="s">
        <v>1991</v>
      </c>
      <c r="C688" s="832" t="s">
        <v>1997</v>
      </c>
      <c r="D688" s="833" t="s">
        <v>3260</v>
      </c>
      <c r="E688" s="834" t="s">
        <v>2019</v>
      </c>
      <c r="F688" s="832" t="s">
        <v>1992</v>
      </c>
      <c r="G688" s="832" t="s">
        <v>2186</v>
      </c>
      <c r="H688" s="832" t="s">
        <v>579</v>
      </c>
      <c r="I688" s="832" t="s">
        <v>2187</v>
      </c>
      <c r="J688" s="832" t="s">
        <v>2188</v>
      </c>
      <c r="K688" s="832" t="s">
        <v>1669</v>
      </c>
      <c r="L688" s="835">
        <v>38.56</v>
      </c>
      <c r="M688" s="835">
        <v>154.24</v>
      </c>
      <c r="N688" s="832">
        <v>4</v>
      </c>
      <c r="O688" s="836">
        <v>1</v>
      </c>
      <c r="P688" s="835">
        <v>154.24</v>
      </c>
      <c r="Q688" s="837">
        <v>1</v>
      </c>
      <c r="R688" s="832">
        <v>4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7</v>
      </c>
      <c r="B689" s="832" t="s">
        <v>1991</v>
      </c>
      <c r="C689" s="832" t="s">
        <v>1997</v>
      </c>
      <c r="D689" s="833" t="s">
        <v>3260</v>
      </c>
      <c r="E689" s="834" t="s">
        <v>2019</v>
      </c>
      <c r="F689" s="832" t="s">
        <v>1992</v>
      </c>
      <c r="G689" s="832" t="s">
        <v>2966</v>
      </c>
      <c r="H689" s="832" t="s">
        <v>579</v>
      </c>
      <c r="I689" s="832" t="s">
        <v>2967</v>
      </c>
      <c r="J689" s="832" t="s">
        <v>835</v>
      </c>
      <c r="K689" s="832" t="s">
        <v>2968</v>
      </c>
      <c r="L689" s="835">
        <v>53.57</v>
      </c>
      <c r="M689" s="835">
        <v>1392.8200000000002</v>
      </c>
      <c r="N689" s="832">
        <v>26</v>
      </c>
      <c r="O689" s="836">
        <v>8.5</v>
      </c>
      <c r="P689" s="835">
        <v>1071.4000000000001</v>
      </c>
      <c r="Q689" s="837">
        <v>0.76923076923076916</v>
      </c>
      <c r="R689" s="832">
        <v>20</v>
      </c>
      <c r="S689" s="837">
        <v>0.76923076923076927</v>
      </c>
      <c r="T689" s="836">
        <v>6</v>
      </c>
      <c r="U689" s="838">
        <v>0.70588235294117652</v>
      </c>
    </row>
    <row r="690" spans="1:21" ht="14.4" customHeight="1" x14ac:dyDescent="0.3">
      <c r="A690" s="831">
        <v>7</v>
      </c>
      <c r="B690" s="832" t="s">
        <v>1991</v>
      </c>
      <c r="C690" s="832" t="s">
        <v>1997</v>
      </c>
      <c r="D690" s="833" t="s">
        <v>3260</v>
      </c>
      <c r="E690" s="834" t="s">
        <v>2019</v>
      </c>
      <c r="F690" s="832" t="s">
        <v>1992</v>
      </c>
      <c r="G690" s="832" t="s">
        <v>2637</v>
      </c>
      <c r="H690" s="832" t="s">
        <v>579</v>
      </c>
      <c r="I690" s="832" t="s">
        <v>2969</v>
      </c>
      <c r="J690" s="832" t="s">
        <v>1914</v>
      </c>
      <c r="K690" s="832" t="s">
        <v>2970</v>
      </c>
      <c r="L690" s="835">
        <v>80.53</v>
      </c>
      <c r="M690" s="835">
        <v>241.59</v>
      </c>
      <c r="N690" s="832">
        <v>3</v>
      </c>
      <c r="O690" s="836">
        <v>1</v>
      </c>
      <c r="P690" s="835">
        <v>241.59</v>
      </c>
      <c r="Q690" s="837">
        <v>1</v>
      </c>
      <c r="R690" s="832">
        <v>3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7</v>
      </c>
      <c r="B691" s="832" t="s">
        <v>1991</v>
      </c>
      <c r="C691" s="832" t="s">
        <v>1997</v>
      </c>
      <c r="D691" s="833" t="s">
        <v>3260</v>
      </c>
      <c r="E691" s="834" t="s">
        <v>2019</v>
      </c>
      <c r="F691" s="832" t="s">
        <v>1992</v>
      </c>
      <c r="G691" s="832" t="s">
        <v>2640</v>
      </c>
      <c r="H691" s="832" t="s">
        <v>579</v>
      </c>
      <c r="I691" s="832" t="s">
        <v>2855</v>
      </c>
      <c r="J691" s="832" t="s">
        <v>2642</v>
      </c>
      <c r="K691" s="832" t="s">
        <v>2856</v>
      </c>
      <c r="L691" s="835">
        <v>127</v>
      </c>
      <c r="M691" s="835">
        <v>762</v>
      </c>
      <c r="N691" s="832">
        <v>6</v>
      </c>
      <c r="O691" s="836">
        <v>1</v>
      </c>
      <c r="P691" s="835">
        <v>762</v>
      </c>
      <c r="Q691" s="837">
        <v>1</v>
      </c>
      <c r="R691" s="832">
        <v>6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7</v>
      </c>
      <c r="B692" s="832" t="s">
        <v>1991</v>
      </c>
      <c r="C692" s="832" t="s">
        <v>1997</v>
      </c>
      <c r="D692" s="833" t="s">
        <v>3260</v>
      </c>
      <c r="E692" s="834" t="s">
        <v>2019</v>
      </c>
      <c r="F692" s="832" t="s">
        <v>1992</v>
      </c>
      <c r="G692" s="832" t="s">
        <v>2640</v>
      </c>
      <c r="H692" s="832" t="s">
        <v>579</v>
      </c>
      <c r="I692" s="832" t="s">
        <v>2641</v>
      </c>
      <c r="J692" s="832" t="s">
        <v>2642</v>
      </c>
      <c r="K692" s="832" t="s">
        <v>2643</v>
      </c>
      <c r="L692" s="835">
        <v>701.65</v>
      </c>
      <c r="M692" s="835">
        <v>4209.8999999999996</v>
      </c>
      <c r="N692" s="832">
        <v>6</v>
      </c>
      <c r="O692" s="836">
        <v>1</v>
      </c>
      <c r="P692" s="835">
        <v>4209.8999999999996</v>
      </c>
      <c r="Q692" s="837">
        <v>1</v>
      </c>
      <c r="R692" s="832">
        <v>6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7</v>
      </c>
      <c r="B693" s="832" t="s">
        <v>1991</v>
      </c>
      <c r="C693" s="832" t="s">
        <v>1997</v>
      </c>
      <c r="D693" s="833" t="s">
        <v>3260</v>
      </c>
      <c r="E693" s="834" t="s">
        <v>2019</v>
      </c>
      <c r="F693" s="832" t="s">
        <v>1992</v>
      </c>
      <c r="G693" s="832" t="s">
        <v>2640</v>
      </c>
      <c r="H693" s="832" t="s">
        <v>579</v>
      </c>
      <c r="I693" s="832" t="s">
        <v>2644</v>
      </c>
      <c r="J693" s="832" t="s">
        <v>2645</v>
      </c>
      <c r="K693" s="832" t="s">
        <v>1928</v>
      </c>
      <c r="L693" s="835">
        <v>208.18</v>
      </c>
      <c r="M693" s="835">
        <v>416.36</v>
      </c>
      <c r="N693" s="832">
        <v>2</v>
      </c>
      <c r="O693" s="836">
        <v>1</v>
      </c>
      <c r="P693" s="835">
        <v>416.36</v>
      </c>
      <c r="Q693" s="837">
        <v>1</v>
      </c>
      <c r="R693" s="832">
        <v>2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7</v>
      </c>
      <c r="B694" s="832" t="s">
        <v>1991</v>
      </c>
      <c r="C694" s="832" t="s">
        <v>1997</v>
      </c>
      <c r="D694" s="833" t="s">
        <v>3260</v>
      </c>
      <c r="E694" s="834" t="s">
        <v>2019</v>
      </c>
      <c r="F694" s="832" t="s">
        <v>1992</v>
      </c>
      <c r="G694" s="832" t="s">
        <v>2640</v>
      </c>
      <c r="H694" s="832" t="s">
        <v>579</v>
      </c>
      <c r="I694" s="832" t="s">
        <v>2646</v>
      </c>
      <c r="J694" s="832" t="s">
        <v>2645</v>
      </c>
      <c r="K694" s="832" t="s">
        <v>1907</v>
      </c>
      <c r="L694" s="835">
        <v>383.18</v>
      </c>
      <c r="M694" s="835">
        <v>4214.9799999999996</v>
      </c>
      <c r="N694" s="832">
        <v>11</v>
      </c>
      <c r="O694" s="836">
        <v>6</v>
      </c>
      <c r="P694" s="835">
        <v>4214.9799999999996</v>
      </c>
      <c r="Q694" s="837">
        <v>1</v>
      </c>
      <c r="R694" s="832">
        <v>11</v>
      </c>
      <c r="S694" s="837">
        <v>1</v>
      </c>
      <c r="T694" s="836">
        <v>6</v>
      </c>
      <c r="U694" s="838">
        <v>1</v>
      </c>
    </row>
    <row r="695" spans="1:21" ht="14.4" customHeight="1" x14ac:dyDescent="0.3">
      <c r="A695" s="831">
        <v>7</v>
      </c>
      <c r="B695" s="832" t="s">
        <v>1991</v>
      </c>
      <c r="C695" s="832" t="s">
        <v>1997</v>
      </c>
      <c r="D695" s="833" t="s">
        <v>3260</v>
      </c>
      <c r="E695" s="834" t="s">
        <v>2019</v>
      </c>
      <c r="F695" s="832" t="s">
        <v>1992</v>
      </c>
      <c r="G695" s="832" t="s">
        <v>2647</v>
      </c>
      <c r="H695" s="832" t="s">
        <v>579</v>
      </c>
      <c r="I695" s="832" t="s">
        <v>2648</v>
      </c>
      <c r="J695" s="832" t="s">
        <v>2649</v>
      </c>
      <c r="K695" s="832" t="s">
        <v>2650</v>
      </c>
      <c r="L695" s="835">
        <v>155.24</v>
      </c>
      <c r="M695" s="835">
        <v>1397.16</v>
      </c>
      <c r="N695" s="832">
        <v>9</v>
      </c>
      <c r="O695" s="836">
        <v>1</v>
      </c>
      <c r="P695" s="835">
        <v>1397.16</v>
      </c>
      <c r="Q695" s="837">
        <v>1</v>
      </c>
      <c r="R695" s="832">
        <v>9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7</v>
      </c>
      <c r="B696" s="832" t="s">
        <v>1991</v>
      </c>
      <c r="C696" s="832" t="s">
        <v>1997</v>
      </c>
      <c r="D696" s="833" t="s">
        <v>3260</v>
      </c>
      <c r="E696" s="834" t="s">
        <v>2019</v>
      </c>
      <c r="F696" s="832" t="s">
        <v>1992</v>
      </c>
      <c r="G696" s="832" t="s">
        <v>2651</v>
      </c>
      <c r="H696" s="832" t="s">
        <v>579</v>
      </c>
      <c r="I696" s="832" t="s">
        <v>2652</v>
      </c>
      <c r="J696" s="832" t="s">
        <v>2653</v>
      </c>
      <c r="K696" s="832" t="s">
        <v>2654</v>
      </c>
      <c r="L696" s="835">
        <v>113.93</v>
      </c>
      <c r="M696" s="835">
        <v>2848.25</v>
      </c>
      <c r="N696" s="832">
        <v>25</v>
      </c>
      <c r="O696" s="836">
        <v>10</v>
      </c>
      <c r="P696" s="835">
        <v>1936.8100000000002</v>
      </c>
      <c r="Q696" s="837">
        <v>0.68</v>
      </c>
      <c r="R696" s="832">
        <v>17</v>
      </c>
      <c r="S696" s="837">
        <v>0.68</v>
      </c>
      <c r="T696" s="836">
        <v>7.5</v>
      </c>
      <c r="U696" s="838">
        <v>0.75</v>
      </c>
    </row>
    <row r="697" spans="1:21" ht="14.4" customHeight="1" x14ac:dyDescent="0.3">
      <c r="A697" s="831">
        <v>7</v>
      </c>
      <c r="B697" s="832" t="s">
        <v>1991</v>
      </c>
      <c r="C697" s="832" t="s">
        <v>1997</v>
      </c>
      <c r="D697" s="833" t="s">
        <v>3260</v>
      </c>
      <c r="E697" s="834" t="s">
        <v>2019</v>
      </c>
      <c r="F697" s="832" t="s">
        <v>1992</v>
      </c>
      <c r="G697" s="832" t="s">
        <v>2109</v>
      </c>
      <c r="H697" s="832" t="s">
        <v>579</v>
      </c>
      <c r="I697" s="832" t="s">
        <v>2110</v>
      </c>
      <c r="J697" s="832" t="s">
        <v>2111</v>
      </c>
      <c r="K697" s="832" t="s">
        <v>2112</v>
      </c>
      <c r="L697" s="835">
        <v>0</v>
      </c>
      <c r="M697" s="835">
        <v>0</v>
      </c>
      <c r="N697" s="832">
        <v>2</v>
      </c>
      <c r="O697" s="836">
        <v>1</v>
      </c>
      <c r="P697" s="835">
        <v>0</v>
      </c>
      <c r="Q697" s="837"/>
      <c r="R697" s="832">
        <v>2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7</v>
      </c>
      <c r="B698" s="832" t="s">
        <v>1991</v>
      </c>
      <c r="C698" s="832" t="s">
        <v>1997</v>
      </c>
      <c r="D698" s="833" t="s">
        <v>3260</v>
      </c>
      <c r="E698" s="834" t="s">
        <v>2019</v>
      </c>
      <c r="F698" s="832" t="s">
        <v>1992</v>
      </c>
      <c r="G698" s="832" t="s">
        <v>2189</v>
      </c>
      <c r="H698" s="832" t="s">
        <v>670</v>
      </c>
      <c r="I698" s="832" t="s">
        <v>1830</v>
      </c>
      <c r="J698" s="832" t="s">
        <v>761</v>
      </c>
      <c r="K698" s="832" t="s">
        <v>1831</v>
      </c>
      <c r="L698" s="835">
        <v>48.42</v>
      </c>
      <c r="M698" s="835">
        <v>193.68</v>
      </c>
      <c r="N698" s="832">
        <v>4</v>
      </c>
      <c r="O698" s="836">
        <v>3</v>
      </c>
      <c r="P698" s="835">
        <v>48.42</v>
      </c>
      <c r="Q698" s="837">
        <v>0.25</v>
      </c>
      <c r="R698" s="832">
        <v>1</v>
      </c>
      <c r="S698" s="837">
        <v>0.25</v>
      </c>
      <c r="T698" s="836">
        <v>1</v>
      </c>
      <c r="U698" s="838">
        <v>0.33333333333333331</v>
      </c>
    </row>
    <row r="699" spans="1:21" ht="14.4" customHeight="1" x14ac:dyDescent="0.3">
      <c r="A699" s="831">
        <v>7</v>
      </c>
      <c r="B699" s="832" t="s">
        <v>1991</v>
      </c>
      <c r="C699" s="832" t="s">
        <v>1997</v>
      </c>
      <c r="D699" s="833" t="s">
        <v>3260</v>
      </c>
      <c r="E699" s="834" t="s">
        <v>2019</v>
      </c>
      <c r="F699" s="832" t="s">
        <v>1992</v>
      </c>
      <c r="G699" s="832" t="s">
        <v>2189</v>
      </c>
      <c r="H699" s="832" t="s">
        <v>579</v>
      </c>
      <c r="I699" s="832" t="s">
        <v>2655</v>
      </c>
      <c r="J699" s="832" t="s">
        <v>761</v>
      </c>
      <c r="K699" s="832" t="s">
        <v>2656</v>
      </c>
      <c r="L699" s="835">
        <v>48.42</v>
      </c>
      <c r="M699" s="835">
        <v>193.68</v>
      </c>
      <c r="N699" s="832">
        <v>4</v>
      </c>
      <c r="O699" s="836">
        <v>1.5</v>
      </c>
      <c r="P699" s="835">
        <v>145.26</v>
      </c>
      <c r="Q699" s="837">
        <v>0.74999999999999989</v>
      </c>
      <c r="R699" s="832">
        <v>3</v>
      </c>
      <c r="S699" s="837">
        <v>0.75</v>
      </c>
      <c r="T699" s="836">
        <v>1</v>
      </c>
      <c r="U699" s="838">
        <v>0.66666666666666663</v>
      </c>
    </row>
    <row r="700" spans="1:21" ht="14.4" customHeight="1" x14ac:dyDescent="0.3">
      <c r="A700" s="831">
        <v>7</v>
      </c>
      <c r="B700" s="832" t="s">
        <v>1991</v>
      </c>
      <c r="C700" s="832" t="s">
        <v>1997</v>
      </c>
      <c r="D700" s="833" t="s">
        <v>3260</v>
      </c>
      <c r="E700" s="834" t="s">
        <v>2019</v>
      </c>
      <c r="F700" s="832" t="s">
        <v>1992</v>
      </c>
      <c r="G700" s="832" t="s">
        <v>2189</v>
      </c>
      <c r="H700" s="832" t="s">
        <v>579</v>
      </c>
      <c r="I700" s="832" t="s">
        <v>2295</v>
      </c>
      <c r="J700" s="832" t="s">
        <v>761</v>
      </c>
      <c r="K700" s="832" t="s">
        <v>2296</v>
      </c>
      <c r="L700" s="835">
        <v>24.22</v>
      </c>
      <c r="M700" s="835">
        <v>24.22</v>
      </c>
      <c r="N700" s="832">
        <v>1</v>
      </c>
      <c r="O700" s="836">
        <v>1</v>
      </c>
      <c r="P700" s="835">
        <v>24.22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7</v>
      </c>
      <c r="B701" s="832" t="s">
        <v>1991</v>
      </c>
      <c r="C701" s="832" t="s">
        <v>1997</v>
      </c>
      <c r="D701" s="833" t="s">
        <v>3260</v>
      </c>
      <c r="E701" s="834" t="s">
        <v>2019</v>
      </c>
      <c r="F701" s="832" t="s">
        <v>1992</v>
      </c>
      <c r="G701" s="832" t="s">
        <v>2051</v>
      </c>
      <c r="H701" s="832" t="s">
        <v>579</v>
      </c>
      <c r="I701" s="832" t="s">
        <v>2263</v>
      </c>
      <c r="J701" s="832" t="s">
        <v>954</v>
      </c>
      <c r="K701" s="832" t="s">
        <v>2199</v>
      </c>
      <c r="L701" s="835">
        <v>103.67</v>
      </c>
      <c r="M701" s="835">
        <v>207.34</v>
      </c>
      <c r="N701" s="832">
        <v>2</v>
      </c>
      <c r="O701" s="836">
        <v>1</v>
      </c>
      <c r="P701" s="835">
        <v>207.34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7</v>
      </c>
      <c r="B702" s="832" t="s">
        <v>1991</v>
      </c>
      <c r="C702" s="832" t="s">
        <v>1997</v>
      </c>
      <c r="D702" s="833" t="s">
        <v>3260</v>
      </c>
      <c r="E702" s="834" t="s">
        <v>2019</v>
      </c>
      <c r="F702" s="832" t="s">
        <v>1992</v>
      </c>
      <c r="G702" s="832" t="s">
        <v>2051</v>
      </c>
      <c r="H702" s="832" t="s">
        <v>579</v>
      </c>
      <c r="I702" s="832" t="s">
        <v>2971</v>
      </c>
      <c r="J702" s="832" t="s">
        <v>2972</v>
      </c>
      <c r="K702" s="832" t="s">
        <v>2054</v>
      </c>
      <c r="L702" s="835">
        <v>115.18</v>
      </c>
      <c r="M702" s="835">
        <v>115.18</v>
      </c>
      <c r="N702" s="832">
        <v>1</v>
      </c>
      <c r="O702" s="836">
        <v>0.5</v>
      </c>
      <c r="P702" s="835">
        <v>115.18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7</v>
      </c>
      <c r="B703" s="832" t="s">
        <v>1991</v>
      </c>
      <c r="C703" s="832" t="s">
        <v>1997</v>
      </c>
      <c r="D703" s="833" t="s">
        <v>3260</v>
      </c>
      <c r="E703" s="834" t="s">
        <v>2019</v>
      </c>
      <c r="F703" s="832" t="s">
        <v>1992</v>
      </c>
      <c r="G703" s="832" t="s">
        <v>2051</v>
      </c>
      <c r="H703" s="832" t="s">
        <v>579</v>
      </c>
      <c r="I703" s="832" t="s">
        <v>2198</v>
      </c>
      <c r="J703" s="832" t="s">
        <v>954</v>
      </c>
      <c r="K703" s="832" t="s">
        <v>2199</v>
      </c>
      <c r="L703" s="835">
        <v>103.67</v>
      </c>
      <c r="M703" s="835">
        <v>311.01</v>
      </c>
      <c r="N703" s="832">
        <v>3</v>
      </c>
      <c r="O703" s="836">
        <v>2.5</v>
      </c>
      <c r="P703" s="835">
        <v>311.01</v>
      </c>
      <c r="Q703" s="837">
        <v>1</v>
      </c>
      <c r="R703" s="832">
        <v>3</v>
      </c>
      <c r="S703" s="837">
        <v>1</v>
      </c>
      <c r="T703" s="836">
        <v>2.5</v>
      </c>
      <c r="U703" s="838">
        <v>1</v>
      </c>
    </row>
    <row r="704" spans="1:21" ht="14.4" customHeight="1" x14ac:dyDescent="0.3">
      <c r="A704" s="831">
        <v>7</v>
      </c>
      <c r="B704" s="832" t="s">
        <v>1991</v>
      </c>
      <c r="C704" s="832" t="s">
        <v>1997</v>
      </c>
      <c r="D704" s="833" t="s">
        <v>3260</v>
      </c>
      <c r="E704" s="834" t="s">
        <v>2019</v>
      </c>
      <c r="F704" s="832" t="s">
        <v>1992</v>
      </c>
      <c r="G704" s="832" t="s">
        <v>2051</v>
      </c>
      <c r="H704" s="832" t="s">
        <v>579</v>
      </c>
      <c r="I704" s="832" t="s">
        <v>2973</v>
      </c>
      <c r="J704" s="832" t="s">
        <v>2974</v>
      </c>
      <c r="K704" s="832" t="s">
        <v>2054</v>
      </c>
      <c r="L704" s="835">
        <v>115.18</v>
      </c>
      <c r="M704" s="835">
        <v>115.18</v>
      </c>
      <c r="N704" s="832">
        <v>1</v>
      </c>
      <c r="O704" s="836">
        <v>0.5</v>
      </c>
      <c r="P704" s="835">
        <v>115.18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7</v>
      </c>
      <c r="B705" s="832" t="s">
        <v>1991</v>
      </c>
      <c r="C705" s="832" t="s">
        <v>1997</v>
      </c>
      <c r="D705" s="833" t="s">
        <v>3260</v>
      </c>
      <c r="E705" s="834" t="s">
        <v>2019</v>
      </c>
      <c r="F705" s="832" t="s">
        <v>1992</v>
      </c>
      <c r="G705" s="832" t="s">
        <v>2658</v>
      </c>
      <c r="H705" s="832" t="s">
        <v>579</v>
      </c>
      <c r="I705" s="832" t="s">
        <v>2659</v>
      </c>
      <c r="J705" s="832" t="s">
        <v>2660</v>
      </c>
      <c r="K705" s="832" t="s">
        <v>2661</v>
      </c>
      <c r="L705" s="835">
        <v>2038.93</v>
      </c>
      <c r="M705" s="835">
        <v>10194.65</v>
      </c>
      <c r="N705" s="832">
        <v>5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7</v>
      </c>
      <c r="B706" s="832" t="s">
        <v>1991</v>
      </c>
      <c r="C706" s="832" t="s">
        <v>1997</v>
      </c>
      <c r="D706" s="833" t="s">
        <v>3260</v>
      </c>
      <c r="E706" s="834" t="s">
        <v>2019</v>
      </c>
      <c r="F706" s="832" t="s">
        <v>1992</v>
      </c>
      <c r="G706" s="832" t="s">
        <v>2658</v>
      </c>
      <c r="H706" s="832" t="s">
        <v>579</v>
      </c>
      <c r="I706" s="832" t="s">
        <v>2662</v>
      </c>
      <c r="J706" s="832" t="s">
        <v>2660</v>
      </c>
      <c r="K706" s="832" t="s">
        <v>2663</v>
      </c>
      <c r="L706" s="835">
        <v>552.64</v>
      </c>
      <c r="M706" s="835">
        <v>3315.84</v>
      </c>
      <c r="N706" s="832">
        <v>6</v>
      </c>
      <c r="O706" s="836">
        <v>2</v>
      </c>
      <c r="P706" s="835">
        <v>3315.84</v>
      </c>
      <c r="Q706" s="837">
        <v>1</v>
      </c>
      <c r="R706" s="832">
        <v>6</v>
      </c>
      <c r="S706" s="837">
        <v>1</v>
      </c>
      <c r="T706" s="836">
        <v>2</v>
      </c>
      <c r="U706" s="838">
        <v>1</v>
      </c>
    </row>
    <row r="707" spans="1:21" ht="14.4" customHeight="1" x14ac:dyDescent="0.3">
      <c r="A707" s="831">
        <v>7</v>
      </c>
      <c r="B707" s="832" t="s">
        <v>1991</v>
      </c>
      <c r="C707" s="832" t="s">
        <v>1997</v>
      </c>
      <c r="D707" s="833" t="s">
        <v>3260</v>
      </c>
      <c r="E707" s="834" t="s">
        <v>2019</v>
      </c>
      <c r="F707" s="832" t="s">
        <v>1992</v>
      </c>
      <c r="G707" s="832" t="s">
        <v>2658</v>
      </c>
      <c r="H707" s="832" t="s">
        <v>579</v>
      </c>
      <c r="I707" s="832" t="s">
        <v>2666</v>
      </c>
      <c r="J707" s="832" t="s">
        <v>2660</v>
      </c>
      <c r="K707" s="832" t="s">
        <v>2667</v>
      </c>
      <c r="L707" s="835">
        <v>1019.46</v>
      </c>
      <c r="M707" s="835">
        <v>3058.38</v>
      </c>
      <c r="N707" s="832">
        <v>3</v>
      </c>
      <c r="O707" s="836">
        <v>2</v>
      </c>
      <c r="P707" s="835">
        <v>3058.38</v>
      </c>
      <c r="Q707" s="837">
        <v>1</v>
      </c>
      <c r="R707" s="832">
        <v>3</v>
      </c>
      <c r="S707" s="837">
        <v>1</v>
      </c>
      <c r="T707" s="836">
        <v>2</v>
      </c>
      <c r="U707" s="838">
        <v>1</v>
      </c>
    </row>
    <row r="708" spans="1:21" ht="14.4" customHeight="1" x14ac:dyDescent="0.3">
      <c r="A708" s="831">
        <v>7</v>
      </c>
      <c r="B708" s="832" t="s">
        <v>1991</v>
      </c>
      <c r="C708" s="832" t="s">
        <v>1997</v>
      </c>
      <c r="D708" s="833" t="s">
        <v>3260</v>
      </c>
      <c r="E708" s="834" t="s">
        <v>2019</v>
      </c>
      <c r="F708" s="832" t="s">
        <v>1992</v>
      </c>
      <c r="G708" s="832" t="s">
        <v>2658</v>
      </c>
      <c r="H708" s="832" t="s">
        <v>579</v>
      </c>
      <c r="I708" s="832" t="s">
        <v>2864</v>
      </c>
      <c r="J708" s="832" t="s">
        <v>2669</v>
      </c>
      <c r="K708" s="832" t="s">
        <v>2667</v>
      </c>
      <c r="L708" s="835">
        <v>1019.46</v>
      </c>
      <c r="M708" s="835">
        <v>16311.36</v>
      </c>
      <c r="N708" s="832">
        <v>16</v>
      </c>
      <c r="O708" s="836">
        <v>3</v>
      </c>
      <c r="P708" s="835">
        <v>9175.14</v>
      </c>
      <c r="Q708" s="837">
        <v>0.56249999999999989</v>
      </c>
      <c r="R708" s="832">
        <v>9</v>
      </c>
      <c r="S708" s="837">
        <v>0.5625</v>
      </c>
      <c r="T708" s="836">
        <v>2</v>
      </c>
      <c r="U708" s="838">
        <v>0.66666666666666663</v>
      </c>
    </row>
    <row r="709" spans="1:21" ht="14.4" customHeight="1" x14ac:dyDescent="0.3">
      <c r="A709" s="831">
        <v>7</v>
      </c>
      <c r="B709" s="832" t="s">
        <v>1991</v>
      </c>
      <c r="C709" s="832" t="s">
        <v>1997</v>
      </c>
      <c r="D709" s="833" t="s">
        <v>3260</v>
      </c>
      <c r="E709" s="834" t="s">
        <v>2019</v>
      </c>
      <c r="F709" s="832" t="s">
        <v>1992</v>
      </c>
      <c r="G709" s="832" t="s">
        <v>2658</v>
      </c>
      <c r="H709" s="832" t="s">
        <v>670</v>
      </c>
      <c r="I709" s="832" t="s">
        <v>2670</v>
      </c>
      <c r="J709" s="832" t="s">
        <v>2671</v>
      </c>
      <c r="K709" s="832" t="s">
        <v>2661</v>
      </c>
      <c r="L709" s="835">
        <v>2038.93</v>
      </c>
      <c r="M709" s="835">
        <v>101946.49999999997</v>
      </c>
      <c r="N709" s="832">
        <v>50</v>
      </c>
      <c r="O709" s="836">
        <v>14</v>
      </c>
      <c r="P709" s="835">
        <v>95829.709999999977</v>
      </c>
      <c r="Q709" s="837">
        <v>0.94000000000000006</v>
      </c>
      <c r="R709" s="832">
        <v>47</v>
      </c>
      <c r="S709" s="837">
        <v>0.94</v>
      </c>
      <c r="T709" s="836">
        <v>13</v>
      </c>
      <c r="U709" s="838">
        <v>0.9285714285714286</v>
      </c>
    </row>
    <row r="710" spans="1:21" ht="14.4" customHeight="1" x14ac:dyDescent="0.3">
      <c r="A710" s="831">
        <v>7</v>
      </c>
      <c r="B710" s="832" t="s">
        <v>1991</v>
      </c>
      <c r="C710" s="832" t="s">
        <v>1997</v>
      </c>
      <c r="D710" s="833" t="s">
        <v>3260</v>
      </c>
      <c r="E710" s="834" t="s">
        <v>2019</v>
      </c>
      <c r="F710" s="832" t="s">
        <v>1992</v>
      </c>
      <c r="G710" s="832" t="s">
        <v>2658</v>
      </c>
      <c r="H710" s="832" t="s">
        <v>670</v>
      </c>
      <c r="I710" s="832" t="s">
        <v>2672</v>
      </c>
      <c r="J710" s="832" t="s">
        <v>2671</v>
      </c>
      <c r="K710" s="832" t="s">
        <v>2665</v>
      </c>
      <c r="L710" s="835">
        <v>355.79</v>
      </c>
      <c r="M710" s="835">
        <v>3202.1100000000006</v>
      </c>
      <c r="N710" s="832">
        <v>9</v>
      </c>
      <c r="O710" s="836">
        <v>4</v>
      </c>
      <c r="P710" s="835">
        <v>2134.7400000000002</v>
      </c>
      <c r="Q710" s="837">
        <v>0.66666666666666663</v>
      </c>
      <c r="R710" s="832">
        <v>6</v>
      </c>
      <c r="S710" s="837">
        <v>0.66666666666666663</v>
      </c>
      <c r="T710" s="836">
        <v>3</v>
      </c>
      <c r="U710" s="838">
        <v>0.75</v>
      </c>
    </row>
    <row r="711" spans="1:21" ht="14.4" customHeight="1" x14ac:dyDescent="0.3">
      <c r="A711" s="831">
        <v>7</v>
      </c>
      <c r="B711" s="832" t="s">
        <v>1991</v>
      </c>
      <c r="C711" s="832" t="s">
        <v>1997</v>
      </c>
      <c r="D711" s="833" t="s">
        <v>3260</v>
      </c>
      <c r="E711" s="834" t="s">
        <v>2019</v>
      </c>
      <c r="F711" s="832" t="s">
        <v>1992</v>
      </c>
      <c r="G711" s="832" t="s">
        <v>2658</v>
      </c>
      <c r="H711" s="832" t="s">
        <v>670</v>
      </c>
      <c r="I711" s="832" t="s">
        <v>2673</v>
      </c>
      <c r="J711" s="832" t="s">
        <v>2671</v>
      </c>
      <c r="K711" s="832" t="s">
        <v>2663</v>
      </c>
      <c r="L711" s="835">
        <v>552.64</v>
      </c>
      <c r="M711" s="835">
        <v>38684.800000000003</v>
      </c>
      <c r="N711" s="832">
        <v>70</v>
      </c>
      <c r="O711" s="836">
        <v>19</v>
      </c>
      <c r="P711" s="835">
        <v>29842.560000000001</v>
      </c>
      <c r="Q711" s="837">
        <v>0.77142857142857135</v>
      </c>
      <c r="R711" s="832">
        <v>54</v>
      </c>
      <c r="S711" s="837">
        <v>0.77142857142857146</v>
      </c>
      <c r="T711" s="836">
        <v>15</v>
      </c>
      <c r="U711" s="838">
        <v>0.78947368421052633</v>
      </c>
    </row>
    <row r="712" spans="1:21" ht="14.4" customHeight="1" x14ac:dyDescent="0.3">
      <c r="A712" s="831">
        <v>7</v>
      </c>
      <c r="B712" s="832" t="s">
        <v>1991</v>
      </c>
      <c r="C712" s="832" t="s">
        <v>1997</v>
      </c>
      <c r="D712" s="833" t="s">
        <v>3260</v>
      </c>
      <c r="E712" s="834" t="s">
        <v>2019</v>
      </c>
      <c r="F712" s="832" t="s">
        <v>1992</v>
      </c>
      <c r="G712" s="832" t="s">
        <v>2658</v>
      </c>
      <c r="H712" s="832" t="s">
        <v>670</v>
      </c>
      <c r="I712" s="832" t="s">
        <v>2674</v>
      </c>
      <c r="J712" s="832" t="s">
        <v>2671</v>
      </c>
      <c r="K712" s="832" t="s">
        <v>2667</v>
      </c>
      <c r="L712" s="835">
        <v>1019.46</v>
      </c>
      <c r="M712" s="835">
        <v>38739.479999999996</v>
      </c>
      <c r="N712" s="832">
        <v>38</v>
      </c>
      <c r="O712" s="836">
        <v>13</v>
      </c>
      <c r="P712" s="835">
        <v>35681.1</v>
      </c>
      <c r="Q712" s="837">
        <v>0.92105263157894746</v>
      </c>
      <c r="R712" s="832">
        <v>35</v>
      </c>
      <c r="S712" s="837">
        <v>0.92105263157894735</v>
      </c>
      <c r="T712" s="836">
        <v>12</v>
      </c>
      <c r="U712" s="838">
        <v>0.92307692307692313</v>
      </c>
    </row>
    <row r="713" spans="1:21" ht="14.4" customHeight="1" x14ac:dyDescent="0.3">
      <c r="A713" s="831">
        <v>7</v>
      </c>
      <c r="B713" s="832" t="s">
        <v>1991</v>
      </c>
      <c r="C713" s="832" t="s">
        <v>1997</v>
      </c>
      <c r="D713" s="833" t="s">
        <v>3260</v>
      </c>
      <c r="E713" s="834" t="s">
        <v>2019</v>
      </c>
      <c r="F713" s="832" t="s">
        <v>1992</v>
      </c>
      <c r="G713" s="832" t="s">
        <v>2658</v>
      </c>
      <c r="H713" s="832" t="s">
        <v>579</v>
      </c>
      <c r="I713" s="832" t="s">
        <v>2675</v>
      </c>
      <c r="J713" s="832" t="s">
        <v>2669</v>
      </c>
      <c r="K713" s="832" t="s">
        <v>2665</v>
      </c>
      <c r="L713" s="835">
        <v>355.79</v>
      </c>
      <c r="M713" s="835">
        <v>1778.95</v>
      </c>
      <c r="N713" s="832">
        <v>5</v>
      </c>
      <c r="O713" s="836">
        <v>3</v>
      </c>
      <c r="P713" s="835">
        <v>1778.95</v>
      </c>
      <c r="Q713" s="837">
        <v>1</v>
      </c>
      <c r="R713" s="832">
        <v>5</v>
      </c>
      <c r="S713" s="837">
        <v>1</v>
      </c>
      <c r="T713" s="836">
        <v>3</v>
      </c>
      <c r="U713" s="838">
        <v>1</v>
      </c>
    </row>
    <row r="714" spans="1:21" ht="14.4" customHeight="1" x14ac:dyDescent="0.3">
      <c r="A714" s="831">
        <v>7</v>
      </c>
      <c r="B714" s="832" t="s">
        <v>1991</v>
      </c>
      <c r="C714" s="832" t="s">
        <v>1997</v>
      </c>
      <c r="D714" s="833" t="s">
        <v>3260</v>
      </c>
      <c r="E714" s="834" t="s">
        <v>2019</v>
      </c>
      <c r="F714" s="832" t="s">
        <v>1992</v>
      </c>
      <c r="G714" s="832" t="s">
        <v>2658</v>
      </c>
      <c r="H714" s="832" t="s">
        <v>579</v>
      </c>
      <c r="I714" s="832" t="s">
        <v>2975</v>
      </c>
      <c r="J714" s="832" t="s">
        <v>2669</v>
      </c>
      <c r="K714" s="832" t="s">
        <v>2661</v>
      </c>
      <c r="L714" s="835">
        <v>2038.93</v>
      </c>
      <c r="M714" s="835">
        <v>14272.51</v>
      </c>
      <c r="N714" s="832">
        <v>7</v>
      </c>
      <c r="O714" s="836">
        <v>2</v>
      </c>
      <c r="P714" s="835">
        <v>14272.51</v>
      </c>
      <c r="Q714" s="837">
        <v>1</v>
      </c>
      <c r="R714" s="832">
        <v>7</v>
      </c>
      <c r="S714" s="837">
        <v>1</v>
      </c>
      <c r="T714" s="836">
        <v>2</v>
      </c>
      <c r="U714" s="838">
        <v>1</v>
      </c>
    </row>
    <row r="715" spans="1:21" ht="14.4" customHeight="1" x14ac:dyDescent="0.3">
      <c r="A715" s="831">
        <v>7</v>
      </c>
      <c r="B715" s="832" t="s">
        <v>1991</v>
      </c>
      <c r="C715" s="832" t="s">
        <v>1997</v>
      </c>
      <c r="D715" s="833" t="s">
        <v>3260</v>
      </c>
      <c r="E715" s="834" t="s">
        <v>2019</v>
      </c>
      <c r="F715" s="832" t="s">
        <v>1992</v>
      </c>
      <c r="G715" s="832" t="s">
        <v>2976</v>
      </c>
      <c r="H715" s="832" t="s">
        <v>579</v>
      </c>
      <c r="I715" s="832" t="s">
        <v>2977</v>
      </c>
      <c r="J715" s="832" t="s">
        <v>2978</v>
      </c>
      <c r="K715" s="832" t="s">
        <v>2979</v>
      </c>
      <c r="L715" s="835">
        <v>0</v>
      </c>
      <c r="M715" s="835">
        <v>0</v>
      </c>
      <c r="N715" s="832">
        <v>2</v>
      </c>
      <c r="O715" s="836">
        <v>1</v>
      </c>
      <c r="P715" s="835">
        <v>0</v>
      </c>
      <c r="Q715" s="837"/>
      <c r="R715" s="832">
        <v>2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7</v>
      </c>
      <c r="B716" s="832" t="s">
        <v>1991</v>
      </c>
      <c r="C716" s="832" t="s">
        <v>1997</v>
      </c>
      <c r="D716" s="833" t="s">
        <v>3260</v>
      </c>
      <c r="E716" s="834" t="s">
        <v>2019</v>
      </c>
      <c r="F716" s="832" t="s">
        <v>1992</v>
      </c>
      <c r="G716" s="832" t="s">
        <v>2204</v>
      </c>
      <c r="H716" s="832" t="s">
        <v>579</v>
      </c>
      <c r="I716" s="832" t="s">
        <v>2205</v>
      </c>
      <c r="J716" s="832" t="s">
        <v>718</v>
      </c>
      <c r="K716" s="832" t="s">
        <v>2206</v>
      </c>
      <c r="L716" s="835">
        <v>108.44</v>
      </c>
      <c r="M716" s="835">
        <v>1518.1599999999999</v>
      </c>
      <c r="N716" s="832">
        <v>14</v>
      </c>
      <c r="O716" s="836">
        <v>5.5</v>
      </c>
      <c r="P716" s="835">
        <v>759.08</v>
      </c>
      <c r="Q716" s="837">
        <v>0.50000000000000011</v>
      </c>
      <c r="R716" s="832">
        <v>7</v>
      </c>
      <c r="S716" s="837">
        <v>0.5</v>
      </c>
      <c r="T716" s="836">
        <v>3</v>
      </c>
      <c r="U716" s="838">
        <v>0.54545454545454541</v>
      </c>
    </row>
    <row r="717" spans="1:21" ht="14.4" customHeight="1" x14ac:dyDescent="0.3">
      <c r="A717" s="831">
        <v>7</v>
      </c>
      <c r="B717" s="832" t="s">
        <v>1991</v>
      </c>
      <c r="C717" s="832" t="s">
        <v>1997</v>
      </c>
      <c r="D717" s="833" t="s">
        <v>3260</v>
      </c>
      <c r="E717" s="834" t="s">
        <v>2019</v>
      </c>
      <c r="F717" s="832" t="s">
        <v>1992</v>
      </c>
      <c r="G717" s="832" t="s">
        <v>2679</v>
      </c>
      <c r="H717" s="832" t="s">
        <v>579</v>
      </c>
      <c r="I717" s="832" t="s">
        <v>2683</v>
      </c>
      <c r="J717" s="832" t="s">
        <v>2681</v>
      </c>
      <c r="K717" s="832" t="s">
        <v>2684</v>
      </c>
      <c r="L717" s="835">
        <v>1195.75</v>
      </c>
      <c r="M717" s="835">
        <v>7174.5</v>
      </c>
      <c r="N717" s="832">
        <v>6</v>
      </c>
      <c r="O717" s="836">
        <v>1</v>
      </c>
      <c r="P717" s="835">
        <v>7174.5</v>
      </c>
      <c r="Q717" s="837">
        <v>1</v>
      </c>
      <c r="R717" s="832">
        <v>6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7</v>
      </c>
      <c r="B718" s="832" t="s">
        <v>1991</v>
      </c>
      <c r="C718" s="832" t="s">
        <v>1997</v>
      </c>
      <c r="D718" s="833" t="s">
        <v>3260</v>
      </c>
      <c r="E718" s="834" t="s">
        <v>2019</v>
      </c>
      <c r="F718" s="832" t="s">
        <v>1992</v>
      </c>
      <c r="G718" s="832" t="s">
        <v>2679</v>
      </c>
      <c r="H718" s="832" t="s">
        <v>579</v>
      </c>
      <c r="I718" s="832" t="s">
        <v>2870</v>
      </c>
      <c r="J718" s="832" t="s">
        <v>2871</v>
      </c>
      <c r="K718" s="832" t="s">
        <v>2682</v>
      </c>
      <c r="L718" s="835">
        <v>597.88</v>
      </c>
      <c r="M718" s="835">
        <v>3587.2799999999997</v>
      </c>
      <c r="N718" s="832">
        <v>6</v>
      </c>
      <c r="O718" s="836">
        <v>0.5</v>
      </c>
      <c r="P718" s="835">
        <v>3587.2799999999997</v>
      </c>
      <c r="Q718" s="837">
        <v>1</v>
      </c>
      <c r="R718" s="832">
        <v>6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7</v>
      </c>
      <c r="B719" s="832" t="s">
        <v>1991</v>
      </c>
      <c r="C719" s="832" t="s">
        <v>1997</v>
      </c>
      <c r="D719" s="833" t="s">
        <v>3260</v>
      </c>
      <c r="E719" s="834" t="s">
        <v>2019</v>
      </c>
      <c r="F719" s="832" t="s">
        <v>1992</v>
      </c>
      <c r="G719" s="832" t="s">
        <v>2679</v>
      </c>
      <c r="H719" s="832" t="s">
        <v>670</v>
      </c>
      <c r="I719" s="832" t="s">
        <v>2685</v>
      </c>
      <c r="J719" s="832" t="s">
        <v>2686</v>
      </c>
      <c r="K719" s="832" t="s">
        <v>2682</v>
      </c>
      <c r="L719" s="835">
        <v>597.88</v>
      </c>
      <c r="M719" s="835">
        <v>6576.68</v>
      </c>
      <c r="N719" s="832">
        <v>11</v>
      </c>
      <c r="O719" s="836">
        <v>4</v>
      </c>
      <c r="P719" s="835">
        <v>2391.52</v>
      </c>
      <c r="Q719" s="837">
        <v>0.36363636363636359</v>
      </c>
      <c r="R719" s="832">
        <v>4</v>
      </c>
      <c r="S719" s="837">
        <v>0.36363636363636365</v>
      </c>
      <c r="T719" s="836">
        <v>2</v>
      </c>
      <c r="U719" s="838">
        <v>0.5</v>
      </c>
    </row>
    <row r="720" spans="1:21" ht="14.4" customHeight="1" x14ac:dyDescent="0.3">
      <c r="A720" s="831">
        <v>7</v>
      </c>
      <c r="B720" s="832" t="s">
        <v>1991</v>
      </c>
      <c r="C720" s="832" t="s">
        <v>1997</v>
      </c>
      <c r="D720" s="833" t="s">
        <v>3260</v>
      </c>
      <c r="E720" s="834" t="s">
        <v>2019</v>
      </c>
      <c r="F720" s="832" t="s">
        <v>1992</v>
      </c>
      <c r="G720" s="832" t="s">
        <v>2679</v>
      </c>
      <c r="H720" s="832" t="s">
        <v>579</v>
      </c>
      <c r="I720" s="832" t="s">
        <v>2980</v>
      </c>
      <c r="J720" s="832" t="s">
        <v>2681</v>
      </c>
      <c r="K720" s="832" t="s">
        <v>2697</v>
      </c>
      <c r="L720" s="835">
        <v>2391.48</v>
      </c>
      <c r="M720" s="835">
        <v>7174.4400000000005</v>
      </c>
      <c r="N720" s="832">
        <v>3</v>
      </c>
      <c r="O720" s="836">
        <v>0.5</v>
      </c>
      <c r="P720" s="835">
        <v>7174.4400000000005</v>
      </c>
      <c r="Q720" s="837">
        <v>1</v>
      </c>
      <c r="R720" s="832">
        <v>3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7</v>
      </c>
      <c r="B721" s="832" t="s">
        <v>1991</v>
      </c>
      <c r="C721" s="832" t="s">
        <v>1997</v>
      </c>
      <c r="D721" s="833" t="s">
        <v>3260</v>
      </c>
      <c r="E721" s="834" t="s">
        <v>2019</v>
      </c>
      <c r="F721" s="832" t="s">
        <v>1992</v>
      </c>
      <c r="G721" s="832" t="s">
        <v>2679</v>
      </c>
      <c r="H721" s="832" t="s">
        <v>579</v>
      </c>
      <c r="I721" s="832" t="s">
        <v>2690</v>
      </c>
      <c r="J721" s="832" t="s">
        <v>2691</v>
      </c>
      <c r="K721" s="832" t="s">
        <v>2684</v>
      </c>
      <c r="L721" s="835">
        <v>1715.48</v>
      </c>
      <c r="M721" s="835">
        <v>5146.4400000000005</v>
      </c>
      <c r="N721" s="832">
        <v>3</v>
      </c>
      <c r="O721" s="836">
        <v>0.5</v>
      </c>
      <c r="P721" s="835">
        <v>5146.4400000000005</v>
      </c>
      <c r="Q721" s="837">
        <v>1</v>
      </c>
      <c r="R721" s="832">
        <v>3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7</v>
      </c>
      <c r="B722" s="832" t="s">
        <v>1991</v>
      </c>
      <c r="C722" s="832" t="s">
        <v>1997</v>
      </c>
      <c r="D722" s="833" t="s">
        <v>3260</v>
      </c>
      <c r="E722" s="834" t="s">
        <v>2019</v>
      </c>
      <c r="F722" s="832" t="s">
        <v>1992</v>
      </c>
      <c r="G722" s="832" t="s">
        <v>2679</v>
      </c>
      <c r="H722" s="832" t="s">
        <v>670</v>
      </c>
      <c r="I722" s="832" t="s">
        <v>2693</v>
      </c>
      <c r="J722" s="832" t="s">
        <v>2686</v>
      </c>
      <c r="K722" s="832" t="s">
        <v>2684</v>
      </c>
      <c r="L722" s="835">
        <v>1195.75</v>
      </c>
      <c r="M722" s="835">
        <v>29893.75</v>
      </c>
      <c r="N722" s="832">
        <v>25</v>
      </c>
      <c r="O722" s="836">
        <v>6.5</v>
      </c>
      <c r="P722" s="835">
        <v>25110.75</v>
      </c>
      <c r="Q722" s="837">
        <v>0.84</v>
      </c>
      <c r="R722" s="832">
        <v>21</v>
      </c>
      <c r="S722" s="837">
        <v>0.84</v>
      </c>
      <c r="T722" s="836">
        <v>5.5</v>
      </c>
      <c r="U722" s="838">
        <v>0.84615384615384615</v>
      </c>
    </row>
    <row r="723" spans="1:21" ht="14.4" customHeight="1" x14ac:dyDescent="0.3">
      <c r="A723" s="831">
        <v>7</v>
      </c>
      <c r="B723" s="832" t="s">
        <v>1991</v>
      </c>
      <c r="C723" s="832" t="s">
        <v>1997</v>
      </c>
      <c r="D723" s="833" t="s">
        <v>3260</v>
      </c>
      <c r="E723" s="834" t="s">
        <v>2019</v>
      </c>
      <c r="F723" s="832" t="s">
        <v>1992</v>
      </c>
      <c r="G723" s="832" t="s">
        <v>2679</v>
      </c>
      <c r="H723" s="832" t="s">
        <v>670</v>
      </c>
      <c r="I723" s="832" t="s">
        <v>2696</v>
      </c>
      <c r="J723" s="832" t="s">
        <v>2686</v>
      </c>
      <c r="K723" s="832" t="s">
        <v>2697</v>
      </c>
      <c r="L723" s="835">
        <v>2391.48</v>
      </c>
      <c r="M723" s="835">
        <v>40655.160000000003</v>
      </c>
      <c r="N723" s="832">
        <v>17</v>
      </c>
      <c r="O723" s="836">
        <v>3</v>
      </c>
      <c r="P723" s="835">
        <v>40655.160000000003</v>
      </c>
      <c r="Q723" s="837">
        <v>1</v>
      </c>
      <c r="R723" s="832">
        <v>17</v>
      </c>
      <c r="S723" s="837">
        <v>1</v>
      </c>
      <c r="T723" s="836">
        <v>3</v>
      </c>
      <c r="U723" s="838">
        <v>1</v>
      </c>
    </row>
    <row r="724" spans="1:21" ht="14.4" customHeight="1" x14ac:dyDescent="0.3">
      <c r="A724" s="831">
        <v>7</v>
      </c>
      <c r="B724" s="832" t="s">
        <v>1991</v>
      </c>
      <c r="C724" s="832" t="s">
        <v>1997</v>
      </c>
      <c r="D724" s="833" t="s">
        <v>3260</v>
      </c>
      <c r="E724" s="834" t="s">
        <v>2019</v>
      </c>
      <c r="F724" s="832" t="s">
        <v>1992</v>
      </c>
      <c r="G724" s="832" t="s">
        <v>2679</v>
      </c>
      <c r="H724" s="832" t="s">
        <v>670</v>
      </c>
      <c r="I724" s="832" t="s">
        <v>2698</v>
      </c>
      <c r="J724" s="832" t="s">
        <v>2686</v>
      </c>
      <c r="K724" s="832" t="s">
        <v>2699</v>
      </c>
      <c r="L724" s="835">
        <v>2573.2199999999998</v>
      </c>
      <c r="M724" s="835">
        <v>51464.4</v>
      </c>
      <c r="N724" s="832">
        <v>20</v>
      </c>
      <c r="O724" s="836">
        <v>3</v>
      </c>
      <c r="P724" s="835">
        <v>36025.08</v>
      </c>
      <c r="Q724" s="837">
        <v>0.70000000000000007</v>
      </c>
      <c r="R724" s="832">
        <v>14</v>
      </c>
      <c r="S724" s="837">
        <v>0.7</v>
      </c>
      <c r="T724" s="836">
        <v>2</v>
      </c>
      <c r="U724" s="838">
        <v>0.66666666666666663</v>
      </c>
    </row>
    <row r="725" spans="1:21" ht="14.4" customHeight="1" x14ac:dyDescent="0.3">
      <c r="A725" s="831">
        <v>7</v>
      </c>
      <c r="B725" s="832" t="s">
        <v>1991</v>
      </c>
      <c r="C725" s="832" t="s">
        <v>1997</v>
      </c>
      <c r="D725" s="833" t="s">
        <v>3260</v>
      </c>
      <c r="E725" s="834" t="s">
        <v>2019</v>
      </c>
      <c r="F725" s="832" t="s">
        <v>1992</v>
      </c>
      <c r="G725" s="832" t="s">
        <v>2679</v>
      </c>
      <c r="H725" s="832" t="s">
        <v>579</v>
      </c>
      <c r="I725" s="832" t="s">
        <v>2981</v>
      </c>
      <c r="J725" s="832" t="s">
        <v>2982</v>
      </c>
      <c r="K725" s="832" t="s">
        <v>2682</v>
      </c>
      <c r="L725" s="835">
        <v>1286.19</v>
      </c>
      <c r="M725" s="835">
        <v>3858.57</v>
      </c>
      <c r="N725" s="832">
        <v>3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7</v>
      </c>
      <c r="B726" s="832" t="s">
        <v>1991</v>
      </c>
      <c r="C726" s="832" t="s">
        <v>1997</v>
      </c>
      <c r="D726" s="833" t="s">
        <v>3260</v>
      </c>
      <c r="E726" s="834" t="s">
        <v>2019</v>
      </c>
      <c r="F726" s="832" t="s">
        <v>1992</v>
      </c>
      <c r="G726" s="832" t="s">
        <v>2679</v>
      </c>
      <c r="H726" s="832" t="s">
        <v>579</v>
      </c>
      <c r="I726" s="832" t="s">
        <v>2983</v>
      </c>
      <c r="J726" s="832" t="s">
        <v>2982</v>
      </c>
      <c r="K726" s="832" t="s">
        <v>2684</v>
      </c>
      <c r="L726" s="835">
        <v>1715.48</v>
      </c>
      <c r="M726" s="835">
        <v>3430.96</v>
      </c>
      <c r="N726" s="832">
        <v>2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7</v>
      </c>
      <c r="B727" s="832" t="s">
        <v>1991</v>
      </c>
      <c r="C727" s="832" t="s">
        <v>1997</v>
      </c>
      <c r="D727" s="833" t="s">
        <v>3260</v>
      </c>
      <c r="E727" s="834" t="s">
        <v>2019</v>
      </c>
      <c r="F727" s="832" t="s">
        <v>1992</v>
      </c>
      <c r="G727" s="832" t="s">
        <v>2055</v>
      </c>
      <c r="H727" s="832" t="s">
        <v>670</v>
      </c>
      <c r="I727" s="832" t="s">
        <v>1862</v>
      </c>
      <c r="J727" s="832" t="s">
        <v>1863</v>
      </c>
      <c r="K727" s="832" t="s">
        <v>1864</v>
      </c>
      <c r="L727" s="835">
        <v>0</v>
      </c>
      <c r="M727" s="835">
        <v>0</v>
      </c>
      <c r="N727" s="832">
        <v>8</v>
      </c>
      <c r="O727" s="836">
        <v>2</v>
      </c>
      <c r="P727" s="835">
        <v>0</v>
      </c>
      <c r="Q727" s="837"/>
      <c r="R727" s="832">
        <v>4</v>
      </c>
      <c r="S727" s="837">
        <v>0.5</v>
      </c>
      <c r="T727" s="836">
        <v>1.5</v>
      </c>
      <c r="U727" s="838">
        <v>0.75</v>
      </c>
    </row>
    <row r="728" spans="1:21" ht="14.4" customHeight="1" x14ac:dyDescent="0.3">
      <c r="A728" s="831">
        <v>7</v>
      </c>
      <c r="B728" s="832" t="s">
        <v>1991</v>
      </c>
      <c r="C728" s="832" t="s">
        <v>1997</v>
      </c>
      <c r="D728" s="833" t="s">
        <v>3260</v>
      </c>
      <c r="E728" s="834" t="s">
        <v>2019</v>
      </c>
      <c r="F728" s="832" t="s">
        <v>1992</v>
      </c>
      <c r="G728" s="832" t="s">
        <v>2055</v>
      </c>
      <c r="H728" s="832" t="s">
        <v>579</v>
      </c>
      <c r="I728" s="832" t="s">
        <v>2702</v>
      </c>
      <c r="J728" s="832" t="s">
        <v>2703</v>
      </c>
      <c r="K728" s="832" t="s">
        <v>2704</v>
      </c>
      <c r="L728" s="835">
        <v>227.69</v>
      </c>
      <c r="M728" s="835">
        <v>9562.9799999999977</v>
      </c>
      <c r="N728" s="832">
        <v>42</v>
      </c>
      <c r="O728" s="836">
        <v>18.5</v>
      </c>
      <c r="P728" s="835">
        <v>8879.909999999998</v>
      </c>
      <c r="Q728" s="837">
        <v>0.9285714285714286</v>
      </c>
      <c r="R728" s="832">
        <v>39</v>
      </c>
      <c r="S728" s="837">
        <v>0.9285714285714286</v>
      </c>
      <c r="T728" s="836">
        <v>16</v>
      </c>
      <c r="U728" s="838">
        <v>0.86486486486486491</v>
      </c>
    </row>
    <row r="729" spans="1:21" ht="14.4" customHeight="1" x14ac:dyDescent="0.3">
      <c r="A729" s="831">
        <v>7</v>
      </c>
      <c r="B729" s="832" t="s">
        <v>1991</v>
      </c>
      <c r="C729" s="832" t="s">
        <v>1997</v>
      </c>
      <c r="D729" s="833" t="s">
        <v>3260</v>
      </c>
      <c r="E729" s="834" t="s">
        <v>2019</v>
      </c>
      <c r="F729" s="832" t="s">
        <v>1992</v>
      </c>
      <c r="G729" s="832" t="s">
        <v>2217</v>
      </c>
      <c r="H729" s="832" t="s">
        <v>579</v>
      </c>
      <c r="I729" s="832" t="s">
        <v>2218</v>
      </c>
      <c r="J729" s="832" t="s">
        <v>2219</v>
      </c>
      <c r="K729" s="832" t="s">
        <v>2220</v>
      </c>
      <c r="L729" s="835">
        <v>60.39</v>
      </c>
      <c r="M729" s="835">
        <v>362.34000000000003</v>
      </c>
      <c r="N729" s="832">
        <v>6</v>
      </c>
      <c r="O729" s="836">
        <v>1</v>
      </c>
      <c r="P729" s="835">
        <v>362.34000000000003</v>
      </c>
      <c r="Q729" s="837">
        <v>1</v>
      </c>
      <c r="R729" s="832">
        <v>6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7</v>
      </c>
      <c r="B730" s="832" t="s">
        <v>1991</v>
      </c>
      <c r="C730" s="832" t="s">
        <v>1997</v>
      </c>
      <c r="D730" s="833" t="s">
        <v>3260</v>
      </c>
      <c r="E730" s="834" t="s">
        <v>2019</v>
      </c>
      <c r="F730" s="832" t="s">
        <v>1992</v>
      </c>
      <c r="G730" s="832" t="s">
        <v>2217</v>
      </c>
      <c r="H730" s="832" t="s">
        <v>579</v>
      </c>
      <c r="I730" s="832" t="s">
        <v>2984</v>
      </c>
      <c r="J730" s="832" t="s">
        <v>2985</v>
      </c>
      <c r="K730" s="832" t="s">
        <v>2986</v>
      </c>
      <c r="L730" s="835">
        <v>90.57</v>
      </c>
      <c r="M730" s="835">
        <v>633.99</v>
      </c>
      <c r="N730" s="832">
        <v>7</v>
      </c>
      <c r="O730" s="836">
        <v>2</v>
      </c>
      <c r="P730" s="835">
        <v>633.99</v>
      </c>
      <c r="Q730" s="837">
        <v>1</v>
      </c>
      <c r="R730" s="832">
        <v>7</v>
      </c>
      <c r="S730" s="837">
        <v>1</v>
      </c>
      <c r="T730" s="836">
        <v>2</v>
      </c>
      <c r="U730" s="838">
        <v>1</v>
      </c>
    </row>
    <row r="731" spans="1:21" ht="14.4" customHeight="1" x14ac:dyDescent="0.3">
      <c r="A731" s="831">
        <v>7</v>
      </c>
      <c r="B731" s="832" t="s">
        <v>1991</v>
      </c>
      <c r="C731" s="832" t="s">
        <v>1997</v>
      </c>
      <c r="D731" s="833" t="s">
        <v>3260</v>
      </c>
      <c r="E731" s="834" t="s">
        <v>2019</v>
      </c>
      <c r="F731" s="832" t="s">
        <v>1992</v>
      </c>
      <c r="G731" s="832" t="s">
        <v>2217</v>
      </c>
      <c r="H731" s="832" t="s">
        <v>670</v>
      </c>
      <c r="I731" s="832" t="s">
        <v>2987</v>
      </c>
      <c r="J731" s="832" t="s">
        <v>2988</v>
      </c>
      <c r="K731" s="832" t="s">
        <v>2989</v>
      </c>
      <c r="L731" s="835">
        <v>60.39</v>
      </c>
      <c r="M731" s="835">
        <v>301.95000000000005</v>
      </c>
      <c r="N731" s="832">
        <v>5</v>
      </c>
      <c r="O731" s="836">
        <v>2.5</v>
      </c>
      <c r="P731" s="835">
        <v>301.95000000000005</v>
      </c>
      <c r="Q731" s="837">
        <v>1</v>
      </c>
      <c r="R731" s="832">
        <v>5</v>
      </c>
      <c r="S731" s="837">
        <v>1</v>
      </c>
      <c r="T731" s="836">
        <v>2.5</v>
      </c>
      <c r="U731" s="838">
        <v>1</v>
      </c>
    </row>
    <row r="732" spans="1:21" ht="14.4" customHeight="1" x14ac:dyDescent="0.3">
      <c r="A732" s="831">
        <v>7</v>
      </c>
      <c r="B732" s="832" t="s">
        <v>1991</v>
      </c>
      <c r="C732" s="832" t="s">
        <v>1997</v>
      </c>
      <c r="D732" s="833" t="s">
        <v>3260</v>
      </c>
      <c r="E732" s="834" t="s">
        <v>2019</v>
      </c>
      <c r="F732" s="832" t="s">
        <v>1992</v>
      </c>
      <c r="G732" s="832" t="s">
        <v>2710</v>
      </c>
      <c r="H732" s="832" t="s">
        <v>579</v>
      </c>
      <c r="I732" s="832" t="s">
        <v>2718</v>
      </c>
      <c r="J732" s="832" t="s">
        <v>2712</v>
      </c>
      <c r="K732" s="832" t="s">
        <v>2719</v>
      </c>
      <c r="L732" s="835">
        <v>764.6</v>
      </c>
      <c r="M732" s="835">
        <v>2293.8000000000002</v>
      </c>
      <c r="N732" s="832">
        <v>3</v>
      </c>
      <c r="O732" s="836">
        <v>1</v>
      </c>
      <c r="P732" s="835">
        <v>2293.8000000000002</v>
      </c>
      <c r="Q732" s="837">
        <v>1</v>
      </c>
      <c r="R732" s="832">
        <v>3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7</v>
      </c>
      <c r="B733" s="832" t="s">
        <v>1991</v>
      </c>
      <c r="C733" s="832" t="s">
        <v>1997</v>
      </c>
      <c r="D733" s="833" t="s">
        <v>3260</v>
      </c>
      <c r="E733" s="834" t="s">
        <v>2019</v>
      </c>
      <c r="F733" s="832" t="s">
        <v>1992</v>
      </c>
      <c r="G733" s="832" t="s">
        <v>2990</v>
      </c>
      <c r="H733" s="832" t="s">
        <v>579</v>
      </c>
      <c r="I733" s="832" t="s">
        <v>2991</v>
      </c>
      <c r="J733" s="832" t="s">
        <v>2992</v>
      </c>
      <c r="K733" s="832" t="s">
        <v>2993</v>
      </c>
      <c r="L733" s="835">
        <v>55.16</v>
      </c>
      <c r="M733" s="835">
        <v>110.32</v>
      </c>
      <c r="N733" s="832">
        <v>2</v>
      </c>
      <c r="O733" s="836">
        <v>1.5</v>
      </c>
      <c r="P733" s="835">
        <v>55.16</v>
      </c>
      <c r="Q733" s="837">
        <v>0.5</v>
      </c>
      <c r="R733" s="832">
        <v>1</v>
      </c>
      <c r="S733" s="837">
        <v>0.5</v>
      </c>
      <c r="T733" s="836">
        <v>1</v>
      </c>
      <c r="U733" s="838">
        <v>0.66666666666666663</v>
      </c>
    </row>
    <row r="734" spans="1:21" ht="14.4" customHeight="1" x14ac:dyDescent="0.3">
      <c r="A734" s="831">
        <v>7</v>
      </c>
      <c r="B734" s="832" t="s">
        <v>1991</v>
      </c>
      <c r="C734" s="832" t="s">
        <v>1997</v>
      </c>
      <c r="D734" s="833" t="s">
        <v>3260</v>
      </c>
      <c r="E734" s="834" t="s">
        <v>2019</v>
      </c>
      <c r="F734" s="832" t="s">
        <v>1992</v>
      </c>
      <c r="G734" s="832" t="s">
        <v>2725</v>
      </c>
      <c r="H734" s="832" t="s">
        <v>579</v>
      </c>
      <c r="I734" s="832" t="s">
        <v>2726</v>
      </c>
      <c r="J734" s="832" t="s">
        <v>2727</v>
      </c>
      <c r="K734" s="832" t="s">
        <v>2620</v>
      </c>
      <c r="L734" s="835">
        <v>38.56</v>
      </c>
      <c r="M734" s="835">
        <v>115.68</v>
      </c>
      <c r="N734" s="832">
        <v>3</v>
      </c>
      <c r="O734" s="836">
        <v>1</v>
      </c>
      <c r="P734" s="835">
        <v>115.68</v>
      </c>
      <c r="Q734" s="837">
        <v>1</v>
      </c>
      <c r="R734" s="832">
        <v>3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7</v>
      </c>
      <c r="B735" s="832" t="s">
        <v>1991</v>
      </c>
      <c r="C735" s="832" t="s">
        <v>1997</v>
      </c>
      <c r="D735" s="833" t="s">
        <v>3260</v>
      </c>
      <c r="E735" s="834" t="s">
        <v>2019</v>
      </c>
      <c r="F735" s="832" t="s">
        <v>1992</v>
      </c>
      <c r="G735" s="832" t="s">
        <v>2728</v>
      </c>
      <c r="H735" s="832" t="s">
        <v>579</v>
      </c>
      <c r="I735" s="832" t="s">
        <v>2729</v>
      </c>
      <c r="J735" s="832" t="s">
        <v>2730</v>
      </c>
      <c r="K735" s="832" t="s">
        <v>2731</v>
      </c>
      <c r="L735" s="835">
        <v>140.94999999999999</v>
      </c>
      <c r="M735" s="835">
        <v>4792.2999999999993</v>
      </c>
      <c r="N735" s="832">
        <v>34</v>
      </c>
      <c r="O735" s="836">
        <v>4.5</v>
      </c>
      <c r="P735" s="835">
        <v>1973.2999999999997</v>
      </c>
      <c r="Q735" s="837">
        <v>0.41176470588235292</v>
      </c>
      <c r="R735" s="832">
        <v>14</v>
      </c>
      <c r="S735" s="837">
        <v>0.41176470588235292</v>
      </c>
      <c r="T735" s="836">
        <v>2.5</v>
      </c>
      <c r="U735" s="838">
        <v>0.55555555555555558</v>
      </c>
    </row>
    <row r="736" spans="1:21" ht="14.4" customHeight="1" x14ac:dyDescent="0.3">
      <c r="A736" s="831">
        <v>7</v>
      </c>
      <c r="B736" s="832" t="s">
        <v>1991</v>
      </c>
      <c r="C736" s="832" t="s">
        <v>1997</v>
      </c>
      <c r="D736" s="833" t="s">
        <v>3260</v>
      </c>
      <c r="E736" s="834" t="s">
        <v>2019</v>
      </c>
      <c r="F736" s="832" t="s">
        <v>1992</v>
      </c>
      <c r="G736" s="832" t="s">
        <v>2728</v>
      </c>
      <c r="H736" s="832" t="s">
        <v>579</v>
      </c>
      <c r="I736" s="832" t="s">
        <v>2916</v>
      </c>
      <c r="J736" s="832" t="s">
        <v>2917</v>
      </c>
      <c r="K736" s="832" t="s">
        <v>2643</v>
      </c>
      <c r="L736" s="835">
        <v>187.92</v>
      </c>
      <c r="M736" s="835">
        <v>375.84</v>
      </c>
      <c r="N736" s="832">
        <v>2</v>
      </c>
      <c r="O736" s="836">
        <v>0.5</v>
      </c>
      <c r="P736" s="835">
        <v>375.84</v>
      </c>
      <c r="Q736" s="837">
        <v>1</v>
      </c>
      <c r="R736" s="832">
        <v>2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7</v>
      </c>
      <c r="B737" s="832" t="s">
        <v>1991</v>
      </c>
      <c r="C737" s="832" t="s">
        <v>1997</v>
      </c>
      <c r="D737" s="833" t="s">
        <v>3260</v>
      </c>
      <c r="E737" s="834" t="s">
        <v>2019</v>
      </c>
      <c r="F737" s="832" t="s">
        <v>1992</v>
      </c>
      <c r="G737" s="832" t="s">
        <v>2728</v>
      </c>
      <c r="H737" s="832" t="s">
        <v>579</v>
      </c>
      <c r="I737" s="832" t="s">
        <v>2732</v>
      </c>
      <c r="J737" s="832" t="s">
        <v>2733</v>
      </c>
      <c r="K737" s="832" t="s">
        <v>2734</v>
      </c>
      <c r="L737" s="835">
        <v>93.96</v>
      </c>
      <c r="M737" s="835">
        <v>2724.84</v>
      </c>
      <c r="N737" s="832">
        <v>29</v>
      </c>
      <c r="O737" s="836">
        <v>3.5</v>
      </c>
      <c r="P737" s="835">
        <v>1597.3200000000002</v>
      </c>
      <c r="Q737" s="837">
        <v>0.5862068965517242</v>
      </c>
      <c r="R737" s="832">
        <v>17</v>
      </c>
      <c r="S737" s="837">
        <v>0.58620689655172409</v>
      </c>
      <c r="T737" s="836">
        <v>2.5</v>
      </c>
      <c r="U737" s="838">
        <v>0.7142857142857143</v>
      </c>
    </row>
    <row r="738" spans="1:21" ht="14.4" customHeight="1" x14ac:dyDescent="0.3">
      <c r="A738" s="831">
        <v>7</v>
      </c>
      <c r="B738" s="832" t="s">
        <v>1991</v>
      </c>
      <c r="C738" s="832" t="s">
        <v>1997</v>
      </c>
      <c r="D738" s="833" t="s">
        <v>3260</v>
      </c>
      <c r="E738" s="834" t="s">
        <v>2019</v>
      </c>
      <c r="F738" s="832" t="s">
        <v>1992</v>
      </c>
      <c r="G738" s="832" t="s">
        <v>2728</v>
      </c>
      <c r="H738" s="832" t="s">
        <v>579</v>
      </c>
      <c r="I738" s="832" t="s">
        <v>2918</v>
      </c>
      <c r="J738" s="832" t="s">
        <v>2919</v>
      </c>
      <c r="K738" s="832" t="s">
        <v>2920</v>
      </c>
      <c r="L738" s="835">
        <v>300.68</v>
      </c>
      <c r="M738" s="835">
        <v>902.04</v>
      </c>
      <c r="N738" s="832">
        <v>3</v>
      </c>
      <c r="O738" s="836">
        <v>1.5</v>
      </c>
      <c r="P738" s="835">
        <v>601.36</v>
      </c>
      <c r="Q738" s="837">
        <v>0.66666666666666674</v>
      </c>
      <c r="R738" s="832">
        <v>2</v>
      </c>
      <c r="S738" s="837">
        <v>0.66666666666666663</v>
      </c>
      <c r="T738" s="836">
        <v>1</v>
      </c>
      <c r="U738" s="838">
        <v>0.66666666666666663</v>
      </c>
    </row>
    <row r="739" spans="1:21" ht="14.4" customHeight="1" x14ac:dyDescent="0.3">
      <c r="A739" s="831">
        <v>7</v>
      </c>
      <c r="B739" s="832" t="s">
        <v>1991</v>
      </c>
      <c r="C739" s="832" t="s">
        <v>1997</v>
      </c>
      <c r="D739" s="833" t="s">
        <v>3260</v>
      </c>
      <c r="E739" s="834" t="s">
        <v>2019</v>
      </c>
      <c r="F739" s="832" t="s">
        <v>1992</v>
      </c>
      <c r="G739" s="832" t="s">
        <v>2728</v>
      </c>
      <c r="H739" s="832" t="s">
        <v>579</v>
      </c>
      <c r="I739" s="832" t="s">
        <v>2994</v>
      </c>
      <c r="J739" s="832" t="s">
        <v>2995</v>
      </c>
      <c r="K739" s="832" t="s">
        <v>2996</v>
      </c>
      <c r="L739" s="835">
        <v>300.68</v>
      </c>
      <c r="M739" s="835">
        <v>300.68</v>
      </c>
      <c r="N739" s="832">
        <v>1</v>
      </c>
      <c r="O739" s="836">
        <v>0.5</v>
      </c>
      <c r="P739" s="835">
        <v>300.68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7</v>
      </c>
      <c r="B740" s="832" t="s">
        <v>1991</v>
      </c>
      <c r="C740" s="832" t="s">
        <v>1997</v>
      </c>
      <c r="D740" s="833" t="s">
        <v>3260</v>
      </c>
      <c r="E740" s="834" t="s">
        <v>2019</v>
      </c>
      <c r="F740" s="832" t="s">
        <v>1992</v>
      </c>
      <c r="G740" s="832" t="s">
        <v>2410</v>
      </c>
      <c r="H740" s="832" t="s">
        <v>579</v>
      </c>
      <c r="I740" s="832" t="s">
        <v>2997</v>
      </c>
      <c r="J740" s="832" t="s">
        <v>2998</v>
      </c>
      <c r="K740" s="832" t="s">
        <v>2999</v>
      </c>
      <c r="L740" s="835">
        <v>57.19</v>
      </c>
      <c r="M740" s="835">
        <v>57.19</v>
      </c>
      <c r="N740" s="832">
        <v>1</v>
      </c>
      <c r="O740" s="836">
        <v>1</v>
      </c>
      <c r="P740" s="835">
        <v>57.19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7</v>
      </c>
      <c r="B741" s="832" t="s">
        <v>1991</v>
      </c>
      <c r="C741" s="832" t="s">
        <v>1997</v>
      </c>
      <c r="D741" s="833" t="s">
        <v>3260</v>
      </c>
      <c r="E741" s="834" t="s">
        <v>2019</v>
      </c>
      <c r="F741" s="832" t="s">
        <v>1992</v>
      </c>
      <c r="G741" s="832" t="s">
        <v>2744</v>
      </c>
      <c r="H741" s="832" t="s">
        <v>670</v>
      </c>
      <c r="I741" s="832" t="s">
        <v>2745</v>
      </c>
      <c r="J741" s="832" t="s">
        <v>1918</v>
      </c>
      <c r="K741" s="832" t="s">
        <v>2746</v>
      </c>
      <c r="L741" s="835">
        <v>80.53</v>
      </c>
      <c r="M741" s="835">
        <v>161.06</v>
      </c>
      <c r="N741" s="832">
        <v>2</v>
      </c>
      <c r="O741" s="836">
        <v>1</v>
      </c>
      <c r="P741" s="835">
        <v>161.06</v>
      </c>
      <c r="Q741" s="837">
        <v>1</v>
      </c>
      <c r="R741" s="832">
        <v>2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7</v>
      </c>
      <c r="B742" s="832" t="s">
        <v>1991</v>
      </c>
      <c r="C742" s="832" t="s">
        <v>1997</v>
      </c>
      <c r="D742" s="833" t="s">
        <v>3260</v>
      </c>
      <c r="E742" s="834" t="s">
        <v>2019</v>
      </c>
      <c r="F742" s="832" t="s">
        <v>1992</v>
      </c>
      <c r="G742" s="832" t="s">
        <v>2744</v>
      </c>
      <c r="H742" s="832" t="s">
        <v>670</v>
      </c>
      <c r="I742" s="832" t="s">
        <v>2747</v>
      </c>
      <c r="J742" s="832" t="s">
        <v>1918</v>
      </c>
      <c r="K742" s="832" t="s">
        <v>2748</v>
      </c>
      <c r="L742" s="835">
        <v>533.42999999999995</v>
      </c>
      <c r="M742" s="835">
        <v>2133.7199999999998</v>
      </c>
      <c r="N742" s="832">
        <v>4</v>
      </c>
      <c r="O742" s="836">
        <v>2.5</v>
      </c>
      <c r="P742" s="835">
        <v>2133.7199999999998</v>
      </c>
      <c r="Q742" s="837">
        <v>1</v>
      </c>
      <c r="R742" s="832">
        <v>4</v>
      </c>
      <c r="S742" s="837">
        <v>1</v>
      </c>
      <c r="T742" s="836">
        <v>2.5</v>
      </c>
      <c r="U742" s="838">
        <v>1</v>
      </c>
    </row>
    <row r="743" spans="1:21" ht="14.4" customHeight="1" x14ac:dyDescent="0.3">
      <c r="A743" s="831">
        <v>7</v>
      </c>
      <c r="B743" s="832" t="s">
        <v>1991</v>
      </c>
      <c r="C743" s="832" t="s">
        <v>1997</v>
      </c>
      <c r="D743" s="833" t="s">
        <v>3260</v>
      </c>
      <c r="E743" s="834" t="s">
        <v>2019</v>
      </c>
      <c r="F743" s="832" t="s">
        <v>1992</v>
      </c>
      <c r="G743" s="832" t="s">
        <v>2137</v>
      </c>
      <c r="H743" s="832" t="s">
        <v>670</v>
      </c>
      <c r="I743" s="832" t="s">
        <v>1903</v>
      </c>
      <c r="J743" s="832" t="s">
        <v>1269</v>
      </c>
      <c r="K743" s="832" t="s">
        <v>1904</v>
      </c>
      <c r="L743" s="835">
        <v>0</v>
      </c>
      <c r="M743" s="835">
        <v>0</v>
      </c>
      <c r="N743" s="832">
        <v>25</v>
      </c>
      <c r="O743" s="836">
        <v>9</v>
      </c>
      <c r="P743" s="835">
        <v>0</v>
      </c>
      <c r="Q743" s="837"/>
      <c r="R743" s="832">
        <v>24</v>
      </c>
      <c r="S743" s="837">
        <v>0.96</v>
      </c>
      <c r="T743" s="836">
        <v>8.5</v>
      </c>
      <c r="U743" s="838">
        <v>0.94444444444444442</v>
      </c>
    </row>
    <row r="744" spans="1:21" ht="14.4" customHeight="1" x14ac:dyDescent="0.3">
      <c r="A744" s="831">
        <v>7</v>
      </c>
      <c r="B744" s="832" t="s">
        <v>1991</v>
      </c>
      <c r="C744" s="832" t="s">
        <v>1997</v>
      </c>
      <c r="D744" s="833" t="s">
        <v>3260</v>
      </c>
      <c r="E744" s="834" t="s">
        <v>2019</v>
      </c>
      <c r="F744" s="832" t="s">
        <v>1992</v>
      </c>
      <c r="G744" s="832" t="s">
        <v>2056</v>
      </c>
      <c r="H744" s="832" t="s">
        <v>579</v>
      </c>
      <c r="I744" s="832" t="s">
        <v>2877</v>
      </c>
      <c r="J744" s="832" t="s">
        <v>2058</v>
      </c>
      <c r="K744" s="832" t="s">
        <v>2878</v>
      </c>
      <c r="L744" s="835">
        <v>50.32</v>
      </c>
      <c r="M744" s="835">
        <v>100.64</v>
      </c>
      <c r="N744" s="832">
        <v>2</v>
      </c>
      <c r="O744" s="836">
        <v>0.5</v>
      </c>
      <c r="P744" s="835">
        <v>100.64</v>
      </c>
      <c r="Q744" s="837">
        <v>1</v>
      </c>
      <c r="R744" s="832">
        <v>2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7</v>
      </c>
      <c r="B745" s="832" t="s">
        <v>1991</v>
      </c>
      <c r="C745" s="832" t="s">
        <v>1997</v>
      </c>
      <c r="D745" s="833" t="s">
        <v>3260</v>
      </c>
      <c r="E745" s="834" t="s">
        <v>2019</v>
      </c>
      <c r="F745" s="832" t="s">
        <v>1992</v>
      </c>
      <c r="G745" s="832" t="s">
        <v>2056</v>
      </c>
      <c r="H745" s="832" t="s">
        <v>579</v>
      </c>
      <c r="I745" s="832" t="s">
        <v>2057</v>
      </c>
      <c r="J745" s="832" t="s">
        <v>2058</v>
      </c>
      <c r="K745" s="832" t="s">
        <v>2059</v>
      </c>
      <c r="L745" s="835">
        <v>99.94</v>
      </c>
      <c r="M745" s="835">
        <v>5796.52</v>
      </c>
      <c r="N745" s="832">
        <v>58</v>
      </c>
      <c r="O745" s="836">
        <v>8.5</v>
      </c>
      <c r="P745" s="835">
        <v>1998.8</v>
      </c>
      <c r="Q745" s="837">
        <v>0.34482758620689652</v>
      </c>
      <c r="R745" s="832">
        <v>20</v>
      </c>
      <c r="S745" s="837">
        <v>0.34482758620689657</v>
      </c>
      <c r="T745" s="836">
        <v>4.5</v>
      </c>
      <c r="U745" s="838">
        <v>0.52941176470588236</v>
      </c>
    </row>
    <row r="746" spans="1:21" ht="14.4" customHeight="1" x14ac:dyDescent="0.3">
      <c r="A746" s="831">
        <v>7</v>
      </c>
      <c r="B746" s="832" t="s">
        <v>1991</v>
      </c>
      <c r="C746" s="832" t="s">
        <v>1997</v>
      </c>
      <c r="D746" s="833" t="s">
        <v>3260</v>
      </c>
      <c r="E746" s="834" t="s">
        <v>2019</v>
      </c>
      <c r="F746" s="832" t="s">
        <v>1992</v>
      </c>
      <c r="G746" s="832" t="s">
        <v>2056</v>
      </c>
      <c r="H746" s="832" t="s">
        <v>579</v>
      </c>
      <c r="I746" s="832" t="s">
        <v>2233</v>
      </c>
      <c r="J746" s="832" t="s">
        <v>2058</v>
      </c>
      <c r="K746" s="832" t="s">
        <v>2234</v>
      </c>
      <c r="L746" s="835">
        <v>299.83999999999997</v>
      </c>
      <c r="M746" s="835">
        <v>6896.3200000000015</v>
      </c>
      <c r="N746" s="832">
        <v>23</v>
      </c>
      <c r="O746" s="836">
        <v>8</v>
      </c>
      <c r="P746" s="835">
        <v>6296.6400000000012</v>
      </c>
      <c r="Q746" s="837">
        <v>0.91304347826086951</v>
      </c>
      <c r="R746" s="832">
        <v>21</v>
      </c>
      <c r="S746" s="837">
        <v>0.91304347826086951</v>
      </c>
      <c r="T746" s="836">
        <v>7.5</v>
      </c>
      <c r="U746" s="838">
        <v>0.9375</v>
      </c>
    </row>
    <row r="747" spans="1:21" ht="14.4" customHeight="1" x14ac:dyDescent="0.3">
      <c r="A747" s="831">
        <v>7</v>
      </c>
      <c r="B747" s="832" t="s">
        <v>1991</v>
      </c>
      <c r="C747" s="832" t="s">
        <v>1997</v>
      </c>
      <c r="D747" s="833" t="s">
        <v>3260</v>
      </c>
      <c r="E747" s="834" t="s">
        <v>2019</v>
      </c>
      <c r="F747" s="832" t="s">
        <v>1992</v>
      </c>
      <c r="G747" s="832" t="s">
        <v>2056</v>
      </c>
      <c r="H747" s="832" t="s">
        <v>579</v>
      </c>
      <c r="I747" s="832" t="s">
        <v>2762</v>
      </c>
      <c r="J747" s="832" t="s">
        <v>2763</v>
      </c>
      <c r="K747" s="832" t="s">
        <v>2764</v>
      </c>
      <c r="L747" s="835">
        <v>99.94</v>
      </c>
      <c r="M747" s="835">
        <v>3397.96</v>
      </c>
      <c r="N747" s="832">
        <v>34</v>
      </c>
      <c r="O747" s="836">
        <v>6</v>
      </c>
      <c r="P747" s="835">
        <v>2998.2</v>
      </c>
      <c r="Q747" s="837">
        <v>0.88235294117647056</v>
      </c>
      <c r="R747" s="832">
        <v>30</v>
      </c>
      <c r="S747" s="837">
        <v>0.88235294117647056</v>
      </c>
      <c r="T747" s="836">
        <v>4</v>
      </c>
      <c r="U747" s="838">
        <v>0.66666666666666663</v>
      </c>
    </row>
    <row r="748" spans="1:21" ht="14.4" customHeight="1" x14ac:dyDescent="0.3">
      <c r="A748" s="831">
        <v>7</v>
      </c>
      <c r="B748" s="832" t="s">
        <v>1991</v>
      </c>
      <c r="C748" s="832" t="s">
        <v>1997</v>
      </c>
      <c r="D748" s="833" t="s">
        <v>3260</v>
      </c>
      <c r="E748" s="834" t="s">
        <v>2019</v>
      </c>
      <c r="F748" s="832" t="s">
        <v>1992</v>
      </c>
      <c r="G748" s="832" t="s">
        <v>2056</v>
      </c>
      <c r="H748" s="832" t="s">
        <v>579</v>
      </c>
      <c r="I748" s="832" t="s">
        <v>2447</v>
      </c>
      <c r="J748" s="832" t="s">
        <v>1262</v>
      </c>
      <c r="K748" s="832" t="s">
        <v>2448</v>
      </c>
      <c r="L748" s="835">
        <v>50.32</v>
      </c>
      <c r="M748" s="835">
        <v>2012.8000000000004</v>
      </c>
      <c r="N748" s="832">
        <v>40</v>
      </c>
      <c r="O748" s="836">
        <v>9.5</v>
      </c>
      <c r="P748" s="835">
        <v>1861.8400000000004</v>
      </c>
      <c r="Q748" s="837">
        <v>0.92500000000000004</v>
      </c>
      <c r="R748" s="832">
        <v>37</v>
      </c>
      <c r="S748" s="837">
        <v>0.92500000000000004</v>
      </c>
      <c r="T748" s="836">
        <v>9</v>
      </c>
      <c r="U748" s="838">
        <v>0.94736842105263153</v>
      </c>
    </row>
    <row r="749" spans="1:21" ht="14.4" customHeight="1" x14ac:dyDescent="0.3">
      <c r="A749" s="831">
        <v>7</v>
      </c>
      <c r="B749" s="832" t="s">
        <v>1991</v>
      </c>
      <c r="C749" s="832" t="s">
        <v>1997</v>
      </c>
      <c r="D749" s="833" t="s">
        <v>3260</v>
      </c>
      <c r="E749" s="834" t="s">
        <v>2019</v>
      </c>
      <c r="F749" s="832" t="s">
        <v>1992</v>
      </c>
      <c r="G749" s="832" t="s">
        <v>2056</v>
      </c>
      <c r="H749" s="832" t="s">
        <v>579</v>
      </c>
      <c r="I749" s="832" t="s">
        <v>2765</v>
      </c>
      <c r="J749" s="832" t="s">
        <v>2766</v>
      </c>
      <c r="K749" s="832" t="s">
        <v>2767</v>
      </c>
      <c r="L749" s="835">
        <v>95.29</v>
      </c>
      <c r="M749" s="835">
        <v>95.29</v>
      </c>
      <c r="N749" s="832">
        <v>1</v>
      </c>
      <c r="O749" s="836">
        <v>0.5</v>
      </c>
      <c r="P749" s="835">
        <v>95.29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7</v>
      </c>
      <c r="B750" s="832" t="s">
        <v>1991</v>
      </c>
      <c r="C750" s="832" t="s">
        <v>1997</v>
      </c>
      <c r="D750" s="833" t="s">
        <v>3260</v>
      </c>
      <c r="E750" s="834" t="s">
        <v>2019</v>
      </c>
      <c r="F750" s="832" t="s">
        <v>1992</v>
      </c>
      <c r="G750" s="832" t="s">
        <v>2056</v>
      </c>
      <c r="H750" s="832" t="s">
        <v>579</v>
      </c>
      <c r="I750" s="832" t="s">
        <v>2768</v>
      </c>
      <c r="J750" s="832" t="s">
        <v>2766</v>
      </c>
      <c r="K750" s="832" t="s">
        <v>2769</v>
      </c>
      <c r="L750" s="835">
        <v>199.89</v>
      </c>
      <c r="M750" s="835">
        <v>3797.91</v>
      </c>
      <c r="N750" s="832">
        <v>19</v>
      </c>
      <c r="O750" s="836">
        <v>3</v>
      </c>
      <c r="P750" s="835">
        <v>2598.5699999999997</v>
      </c>
      <c r="Q750" s="837">
        <v>0.68421052631578938</v>
      </c>
      <c r="R750" s="832">
        <v>13</v>
      </c>
      <c r="S750" s="837">
        <v>0.68421052631578949</v>
      </c>
      <c r="T750" s="836">
        <v>2</v>
      </c>
      <c r="U750" s="838">
        <v>0.66666666666666663</v>
      </c>
    </row>
    <row r="751" spans="1:21" ht="14.4" customHeight="1" x14ac:dyDescent="0.3">
      <c r="A751" s="831">
        <v>7</v>
      </c>
      <c r="B751" s="832" t="s">
        <v>1991</v>
      </c>
      <c r="C751" s="832" t="s">
        <v>1997</v>
      </c>
      <c r="D751" s="833" t="s">
        <v>3260</v>
      </c>
      <c r="E751" s="834" t="s">
        <v>2019</v>
      </c>
      <c r="F751" s="832" t="s">
        <v>1992</v>
      </c>
      <c r="G751" s="832" t="s">
        <v>2056</v>
      </c>
      <c r="H751" s="832" t="s">
        <v>579</v>
      </c>
      <c r="I751" s="832" t="s">
        <v>3000</v>
      </c>
      <c r="J751" s="832" t="s">
        <v>3001</v>
      </c>
      <c r="K751" s="832" t="s">
        <v>2448</v>
      </c>
      <c r="L751" s="835">
        <v>50.32</v>
      </c>
      <c r="M751" s="835">
        <v>50.32</v>
      </c>
      <c r="N751" s="832">
        <v>1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7</v>
      </c>
      <c r="B752" s="832" t="s">
        <v>1991</v>
      </c>
      <c r="C752" s="832" t="s">
        <v>1997</v>
      </c>
      <c r="D752" s="833" t="s">
        <v>3260</v>
      </c>
      <c r="E752" s="834" t="s">
        <v>2019</v>
      </c>
      <c r="F752" s="832" t="s">
        <v>1992</v>
      </c>
      <c r="G752" s="832" t="s">
        <v>2434</v>
      </c>
      <c r="H752" s="832" t="s">
        <v>670</v>
      </c>
      <c r="I752" s="832" t="s">
        <v>2777</v>
      </c>
      <c r="J752" s="832" t="s">
        <v>2778</v>
      </c>
      <c r="K752" s="832" t="s">
        <v>2779</v>
      </c>
      <c r="L752" s="835">
        <v>65.36</v>
      </c>
      <c r="M752" s="835">
        <v>653.59999999999991</v>
      </c>
      <c r="N752" s="832">
        <v>10</v>
      </c>
      <c r="O752" s="836">
        <v>2</v>
      </c>
      <c r="P752" s="835">
        <v>392.15999999999997</v>
      </c>
      <c r="Q752" s="837">
        <v>0.60000000000000009</v>
      </c>
      <c r="R752" s="832">
        <v>6</v>
      </c>
      <c r="S752" s="837">
        <v>0.6</v>
      </c>
      <c r="T752" s="836">
        <v>1.5</v>
      </c>
      <c r="U752" s="838">
        <v>0.75</v>
      </c>
    </row>
    <row r="753" spans="1:21" ht="14.4" customHeight="1" x14ac:dyDescent="0.3">
      <c r="A753" s="831">
        <v>7</v>
      </c>
      <c r="B753" s="832" t="s">
        <v>1991</v>
      </c>
      <c r="C753" s="832" t="s">
        <v>1997</v>
      </c>
      <c r="D753" s="833" t="s">
        <v>3260</v>
      </c>
      <c r="E753" s="834" t="s">
        <v>2019</v>
      </c>
      <c r="F753" s="832" t="s">
        <v>1992</v>
      </c>
      <c r="G753" s="832" t="s">
        <v>2434</v>
      </c>
      <c r="H753" s="832" t="s">
        <v>579</v>
      </c>
      <c r="I753" s="832" t="s">
        <v>3002</v>
      </c>
      <c r="J753" s="832" t="s">
        <v>3003</v>
      </c>
      <c r="K753" s="832" t="s">
        <v>3004</v>
      </c>
      <c r="L753" s="835">
        <v>0</v>
      </c>
      <c r="M753" s="835">
        <v>0</v>
      </c>
      <c r="N753" s="832">
        <v>4</v>
      </c>
      <c r="O753" s="836">
        <v>1</v>
      </c>
      <c r="P753" s="835">
        <v>0</v>
      </c>
      <c r="Q753" s="837"/>
      <c r="R753" s="832">
        <v>4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7</v>
      </c>
      <c r="B754" s="832" t="s">
        <v>1991</v>
      </c>
      <c r="C754" s="832" t="s">
        <v>1997</v>
      </c>
      <c r="D754" s="833" t="s">
        <v>3260</v>
      </c>
      <c r="E754" s="834" t="s">
        <v>2019</v>
      </c>
      <c r="F754" s="832" t="s">
        <v>1992</v>
      </c>
      <c r="G754" s="832" t="s">
        <v>2783</v>
      </c>
      <c r="H754" s="832" t="s">
        <v>579</v>
      </c>
      <c r="I754" s="832" t="s">
        <v>2784</v>
      </c>
      <c r="J754" s="832" t="s">
        <v>2785</v>
      </c>
      <c r="K754" s="832" t="s">
        <v>2786</v>
      </c>
      <c r="L754" s="835">
        <v>1112.45</v>
      </c>
      <c r="M754" s="835">
        <v>16686.75</v>
      </c>
      <c r="N754" s="832">
        <v>15</v>
      </c>
      <c r="O754" s="836">
        <v>3</v>
      </c>
      <c r="P754" s="835">
        <v>16686.75</v>
      </c>
      <c r="Q754" s="837">
        <v>1</v>
      </c>
      <c r="R754" s="832">
        <v>15</v>
      </c>
      <c r="S754" s="837">
        <v>1</v>
      </c>
      <c r="T754" s="836">
        <v>3</v>
      </c>
      <c r="U754" s="838">
        <v>1</v>
      </c>
    </row>
    <row r="755" spans="1:21" ht="14.4" customHeight="1" x14ac:dyDescent="0.3">
      <c r="A755" s="831">
        <v>7</v>
      </c>
      <c r="B755" s="832" t="s">
        <v>1991</v>
      </c>
      <c r="C755" s="832" t="s">
        <v>1997</v>
      </c>
      <c r="D755" s="833" t="s">
        <v>3260</v>
      </c>
      <c r="E755" s="834" t="s">
        <v>2019</v>
      </c>
      <c r="F755" s="832" t="s">
        <v>1992</v>
      </c>
      <c r="G755" s="832" t="s">
        <v>2783</v>
      </c>
      <c r="H755" s="832" t="s">
        <v>579</v>
      </c>
      <c r="I755" s="832" t="s">
        <v>2784</v>
      </c>
      <c r="J755" s="832" t="s">
        <v>2785</v>
      </c>
      <c r="K755" s="832" t="s">
        <v>2786</v>
      </c>
      <c r="L755" s="835">
        <v>775.17</v>
      </c>
      <c r="M755" s="835">
        <v>4651.0199999999995</v>
      </c>
      <c r="N755" s="832">
        <v>6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7</v>
      </c>
      <c r="B756" s="832" t="s">
        <v>1991</v>
      </c>
      <c r="C756" s="832" t="s">
        <v>1997</v>
      </c>
      <c r="D756" s="833" t="s">
        <v>3260</v>
      </c>
      <c r="E756" s="834" t="s">
        <v>2019</v>
      </c>
      <c r="F756" s="832" t="s">
        <v>1992</v>
      </c>
      <c r="G756" s="832" t="s">
        <v>2791</v>
      </c>
      <c r="H756" s="832" t="s">
        <v>579</v>
      </c>
      <c r="I756" s="832" t="s">
        <v>2792</v>
      </c>
      <c r="J756" s="832" t="s">
        <v>710</v>
      </c>
      <c r="K756" s="832" t="s">
        <v>2793</v>
      </c>
      <c r="L756" s="835">
        <v>0</v>
      </c>
      <c r="M756" s="835">
        <v>0</v>
      </c>
      <c r="N756" s="832">
        <v>2</v>
      </c>
      <c r="O756" s="836">
        <v>0.5</v>
      </c>
      <c r="P756" s="835">
        <v>0</v>
      </c>
      <c r="Q756" s="837"/>
      <c r="R756" s="832">
        <v>2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7</v>
      </c>
      <c r="B757" s="832" t="s">
        <v>1991</v>
      </c>
      <c r="C757" s="832" t="s">
        <v>1997</v>
      </c>
      <c r="D757" s="833" t="s">
        <v>3260</v>
      </c>
      <c r="E757" s="834" t="s">
        <v>2025</v>
      </c>
      <c r="F757" s="832" t="s">
        <v>1992</v>
      </c>
      <c r="G757" s="832" t="s">
        <v>2060</v>
      </c>
      <c r="H757" s="832" t="s">
        <v>579</v>
      </c>
      <c r="I757" s="832" t="s">
        <v>2819</v>
      </c>
      <c r="J757" s="832" t="s">
        <v>2062</v>
      </c>
      <c r="K757" s="832" t="s">
        <v>2169</v>
      </c>
      <c r="L757" s="835">
        <v>32.28</v>
      </c>
      <c r="M757" s="835">
        <v>161.4</v>
      </c>
      <c r="N757" s="832">
        <v>5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7</v>
      </c>
      <c r="B758" s="832" t="s">
        <v>1991</v>
      </c>
      <c r="C758" s="832" t="s">
        <v>1997</v>
      </c>
      <c r="D758" s="833" t="s">
        <v>3260</v>
      </c>
      <c r="E758" s="834" t="s">
        <v>2025</v>
      </c>
      <c r="F758" s="832" t="s">
        <v>1992</v>
      </c>
      <c r="G758" s="832" t="s">
        <v>2060</v>
      </c>
      <c r="H758" s="832" t="s">
        <v>579</v>
      </c>
      <c r="I758" s="832" t="s">
        <v>2819</v>
      </c>
      <c r="J758" s="832" t="s">
        <v>2062</v>
      </c>
      <c r="K758" s="832" t="s">
        <v>2169</v>
      </c>
      <c r="L758" s="835">
        <v>23.49</v>
      </c>
      <c r="M758" s="835">
        <v>23.49</v>
      </c>
      <c r="N758" s="832">
        <v>1</v>
      </c>
      <c r="O758" s="836">
        <v>1</v>
      </c>
      <c r="P758" s="835">
        <v>23.49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7</v>
      </c>
      <c r="B759" s="832" t="s">
        <v>1991</v>
      </c>
      <c r="C759" s="832" t="s">
        <v>1997</v>
      </c>
      <c r="D759" s="833" t="s">
        <v>3260</v>
      </c>
      <c r="E759" s="834" t="s">
        <v>2025</v>
      </c>
      <c r="F759" s="832" t="s">
        <v>1992</v>
      </c>
      <c r="G759" s="832" t="s">
        <v>2060</v>
      </c>
      <c r="H759" s="832" t="s">
        <v>579</v>
      </c>
      <c r="I759" s="832" t="s">
        <v>2061</v>
      </c>
      <c r="J759" s="832" t="s">
        <v>2062</v>
      </c>
      <c r="K759" s="832" t="s">
        <v>2063</v>
      </c>
      <c r="L759" s="835">
        <v>96.84</v>
      </c>
      <c r="M759" s="835">
        <v>1549.44</v>
      </c>
      <c r="N759" s="832">
        <v>16</v>
      </c>
      <c r="O759" s="836">
        <v>5.5</v>
      </c>
      <c r="P759" s="835">
        <v>581.04</v>
      </c>
      <c r="Q759" s="837">
        <v>0.37499999999999994</v>
      </c>
      <c r="R759" s="832">
        <v>6</v>
      </c>
      <c r="S759" s="837">
        <v>0.375</v>
      </c>
      <c r="T759" s="836">
        <v>2.5</v>
      </c>
      <c r="U759" s="838">
        <v>0.45454545454545453</v>
      </c>
    </row>
    <row r="760" spans="1:21" ht="14.4" customHeight="1" x14ac:dyDescent="0.3">
      <c r="A760" s="831">
        <v>7</v>
      </c>
      <c r="B760" s="832" t="s">
        <v>1991</v>
      </c>
      <c r="C760" s="832" t="s">
        <v>1997</v>
      </c>
      <c r="D760" s="833" t="s">
        <v>3260</v>
      </c>
      <c r="E760" s="834" t="s">
        <v>2025</v>
      </c>
      <c r="F760" s="832" t="s">
        <v>1992</v>
      </c>
      <c r="G760" s="832" t="s">
        <v>2060</v>
      </c>
      <c r="H760" s="832" t="s">
        <v>579</v>
      </c>
      <c r="I760" s="832" t="s">
        <v>2795</v>
      </c>
      <c r="J760" s="832" t="s">
        <v>2062</v>
      </c>
      <c r="K760" s="832" t="s">
        <v>2796</v>
      </c>
      <c r="L760" s="835">
        <v>0</v>
      </c>
      <c r="M760" s="835">
        <v>0</v>
      </c>
      <c r="N760" s="832">
        <v>8</v>
      </c>
      <c r="O760" s="836">
        <v>1</v>
      </c>
      <c r="P760" s="835">
        <v>0</v>
      </c>
      <c r="Q760" s="837"/>
      <c r="R760" s="832">
        <v>8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7</v>
      </c>
      <c r="B761" s="832" t="s">
        <v>1991</v>
      </c>
      <c r="C761" s="832" t="s">
        <v>1997</v>
      </c>
      <c r="D761" s="833" t="s">
        <v>3260</v>
      </c>
      <c r="E761" s="834" t="s">
        <v>2025</v>
      </c>
      <c r="F761" s="832" t="s">
        <v>1992</v>
      </c>
      <c r="G761" s="832" t="s">
        <v>2510</v>
      </c>
      <c r="H761" s="832" t="s">
        <v>579</v>
      </c>
      <c r="I761" s="832" t="s">
        <v>2511</v>
      </c>
      <c r="J761" s="832" t="s">
        <v>2512</v>
      </c>
      <c r="K761" s="832" t="s">
        <v>2513</v>
      </c>
      <c r="L761" s="835">
        <v>55.77</v>
      </c>
      <c r="M761" s="835">
        <v>55.77</v>
      </c>
      <c r="N761" s="832">
        <v>1</v>
      </c>
      <c r="O761" s="836">
        <v>0.5</v>
      </c>
      <c r="P761" s="835">
        <v>55.77</v>
      </c>
      <c r="Q761" s="837">
        <v>1</v>
      </c>
      <c r="R761" s="832">
        <v>1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7</v>
      </c>
      <c r="B762" s="832" t="s">
        <v>1991</v>
      </c>
      <c r="C762" s="832" t="s">
        <v>1997</v>
      </c>
      <c r="D762" s="833" t="s">
        <v>3260</v>
      </c>
      <c r="E762" s="834" t="s">
        <v>2025</v>
      </c>
      <c r="F762" s="832" t="s">
        <v>1992</v>
      </c>
      <c r="G762" s="832" t="s">
        <v>3005</v>
      </c>
      <c r="H762" s="832" t="s">
        <v>579</v>
      </c>
      <c r="I762" s="832" t="s">
        <v>3006</v>
      </c>
      <c r="J762" s="832" t="s">
        <v>3007</v>
      </c>
      <c r="K762" s="832" t="s">
        <v>3008</v>
      </c>
      <c r="L762" s="835">
        <v>80.23</v>
      </c>
      <c r="M762" s="835">
        <v>160.46</v>
      </c>
      <c r="N762" s="832">
        <v>2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7</v>
      </c>
      <c r="B763" s="832" t="s">
        <v>1991</v>
      </c>
      <c r="C763" s="832" t="s">
        <v>1997</v>
      </c>
      <c r="D763" s="833" t="s">
        <v>3260</v>
      </c>
      <c r="E763" s="834" t="s">
        <v>2025</v>
      </c>
      <c r="F763" s="832" t="s">
        <v>1992</v>
      </c>
      <c r="G763" s="832" t="s">
        <v>2141</v>
      </c>
      <c r="H763" s="832" t="s">
        <v>670</v>
      </c>
      <c r="I763" s="832" t="s">
        <v>2142</v>
      </c>
      <c r="J763" s="832" t="s">
        <v>1769</v>
      </c>
      <c r="K763" s="832" t="s">
        <v>2143</v>
      </c>
      <c r="L763" s="835">
        <v>141.09</v>
      </c>
      <c r="M763" s="835">
        <v>282.18</v>
      </c>
      <c r="N763" s="832">
        <v>2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7</v>
      </c>
      <c r="B764" s="832" t="s">
        <v>1991</v>
      </c>
      <c r="C764" s="832" t="s">
        <v>1997</v>
      </c>
      <c r="D764" s="833" t="s">
        <v>3260</v>
      </c>
      <c r="E764" s="834" t="s">
        <v>2025</v>
      </c>
      <c r="F764" s="832" t="s">
        <v>1992</v>
      </c>
      <c r="G764" s="832" t="s">
        <v>2269</v>
      </c>
      <c r="H764" s="832" t="s">
        <v>579</v>
      </c>
      <c r="I764" s="832" t="s">
        <v>3009</v>
      </c>
      <c r="J764" s="832" t="s">
        <v>1039</v>
      </c>
      <c r="K764" s="832" t="s">
        <v>1040</v>
      </c>
      <c r="L764" s="835">
        <v>0</v>
      </c>
      <c r="M764" s="835">
        <v>0</v>
      </c>
      <c r="N764" s="832">
        <v>3</v>
      </c>
      <c r="O764" s="836">
        <v>0.5</v>
      </c>
      <c r="P764" s="835">
        <v>0</v>
      </c>
      <c r="Q764" s="837"/>
      <c r="R764" s="832">
        <v>3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7</v>
      </c>
      <c r="B765" s="832" t="s">
        <v>1991</v>
      </c>
      <c r="C765" s="832" t="s">
        <v>1997</v>
      </c>
      <c r="D765" s="833" t="s">
        <v>3260</v>
      </c>
      <c r="E765" s="834" t="s">
        <v>2025</v>
      </c>
      <c r="F765" s="832" t="s">
        <v>1992</v>
      </c>
      <c r="G765" s="832" t="s">
        <v>2522</v>
      </c>
      <c r="H765" s="832" t="s">
        <v>579</v>
      </c>
      <c r="I765" s="832" t="s">
        <v>2523</v>
      </c>
      <c r="J765" s="832" t="s">
        <v>2524</v>
      </c>
      <c r="K765" s="832" t="s">
        <v>2525</v>
      </c>
      <c r="L765" s="835">
        <v>754.04</v>
      </c>
      <c r="M765" s="835">
        <v>4524.24</v>
      </c>
      <c r="N765" s="832">
        <v>6</v>
      </c>
      <c r="O765" s="836">
        <v>1</v>
      </c>
      <c r="P765" s="835">
        <v>4524.24</v>
      </c>
      <c r="Q765" s="837">
        <v>1</v>
      </c>
      <c r="R765" s="832">
        <v>6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7</v>
      </c>
      <c r="B766" s="832" t="s">
        <v>1991</v>
      </c>
      <c r="C766" s="832" t="s">
        <v>1997</v>
      </c>
      <c r="D766" s="833" t="s">
        <v>3260</v>
      </c>
      <c r="E766" s="834" t="s">
        <v>2025</v>
      </c>
      <c r="F766" s="832" t="s">
        <v>1992</v>
      </c>
      <c r="G766" s="832" t="s">
        <v>2522</v>
      </c>
      <c r="H766" s="832" t="s">
        <v>579</v>
      </c>
      <c r="I766" s="832" t="s">
        <v>2526</v>
      </c>
      <c r="J766" s="832" t="s">
        <v>2524</v>
      </c>
      <c r="K766" s="832" t="s">
        <v>2527</v>
      </c>
      <c r="L766" s="835">
        <v>1131.06</v>
      </c>
      <c r="M766" s="835">
        <v>13572.72</v>
      </c>
      <c r="N766" s="832">
        <v>12</v>
      </c>
      <c r="O766" s="836">
        <v>2</v>
      </c>
      <c r="P766" s="835">
        <v>13572.72</v>
      </c>
      <c r="Q766" s="837">
        <v>1</v>
      </c>
      <c r="R766" s="832">
        <v>12</v>
      </c>
      <c r="S766" s="837">
        <v>1</v>
      </c>
      <c r="T766" s="836">
        <v>2</v>
      </c>
      <c r="U766" s="838">
        <v>1</v>
      </c>
    </row>
    <row r="767" spans="1:21" ht="14.4" customHeight="1" x14ac:dyDescent="0.3">
      <c r="A767" s="831">
        <v>7</v>
      </c>
      <c r="B767" s="832" t="s">
        <v>1991</v>
      </c>
      <c r="C767" s="832" t="s">
        <v>1997</v>
      </c>
      <c r="D767" s="833" t="s">
        <v>3260</v>
      </c>
      <c r="E767" s="834" t="s">
        <v>2025</v>
      </c>
      <c r="F767" s="832" t="s">
        <v>1992</v>
      </c>
      <c r="G767" s="832" t="s">
        <v>2522</v>
      </c>
      <c r="H767" s="832" t="s">
        <v>579</v>
      </c>
      <c r="I767" s="832" t="s">
        <v>2528</v>
      </c>
      <c r="J767" s="832" t="s">
        <v>2524</v>
      </c>
      <c r="K767" s="832" t="s">
        <v>2529</v>
      </c>
      <c r="L767" s="835">
        <v>1508.08</v>
      </c>
      <c r="M767" s="835">
        <v>39210.080000000002</v>
      </c>
      <c r="N767" s="832">
        <v>26</v>
      </c>
      <c r="O767" s="836">
        <v>5</v>
      </c>
      <c r="P767" s="835">
        <v>30161.599999999999</v>
      </c>
      <c r="Q767" s="837">
        <v>0.76923076923076916</v>
      </c>
      <c r="R767" s="832">
        <v>20</v>
      </c>
      <c r="S767" s="837">
        <v>0.76923076923076927</v>
      </c>
      <c r="T767" s="836">
        <v>4</v>
      </c>
      <c r="U767" s="838">
        <v>0.8</v>
      </c>
    </row>
    <row r="768" spans="1:21" ht="14.4" customHeight="1" x14ac:dyDescent="0.3">
      <c r="A768" s="831">
        <v>7</v>
      </c>
      <c r="B768" s="832" t="s">
        <v>1991</v>
      </c>
      <c r="C768" s="832" t="s">
        <v>1997</v>
      </c>
      <c r="D768" s="833" t="s">
        <v>3260</v>
      </c>
      <c r="E768" s="834" t="s">
        <v>2025</v>
      </c>
      <c r="F768" s="832" t="s">
        <v>1992</v>
      </c>
      <c r="G768" s="832" t="s">
        <v>2522</v>
      </c>
      <c r="H768" s="832" t="s">
        <v>670</v>
      </c>
      <c r="I768" s="832" t="s">
        <v>2532</v>
      </c>
      <c r="J768" s="832" t="s">
        <v>2531</v>
      </c>
      <c r="K768" s="832" t="s">
        <v>2527</v>
      </c>
      <c r="L768" s="835">
        <v>1131.06</v>
      </c>
      <c r="M768" s="835">
        <v>6786.36</v>
      </c>
      <c r="N768" s="832">
        <v>6</v>
      </c>
      <c r="O768" s="836">
        <v>1</v>
      </c>
      <c r="P768" s="835">
        <v>6786.36</v>
      </c>
      <c r="Q768" s="837">
        <v>1</v>
      </c>
      <c r="R768" s="832">
        <v>6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7</v>
      </c>
      <c r="B769" s="832" t="s">
        <v>1991</v>
      </c>
      <c r="C769" s="832" t="s">
        <v>1997</v>
      </c>
      <c r="D769" s="833" t="s">
        <v>3260</v>
      </c>
      <c r="E769" s="834" t="s">
        <v>2025</v>
      </c>
      <c r="F769" s="832" t="s">
        <v>1992</v>
      </c>
      <c r="G769" s="832" t="s">
        <v>2144</v>
      </c>
      <c r="H769" s="832" t="s">
        <v>670</v>
      </c>
      <c r="I769" s="832" t="s">
        <v>2534</v>
      </c>
      <c r="J769" s="832" t="s">
        <v>2535</v>
      </c>
      <c r="K769" s="832" t="s">
        <v>1928</v>
      </c>
      <c r="L769" s="835">
        <v>65.989999999999995</v>
      </c>
      <c r="M769" s="835">
        <v>593.90999999999985</v>
      </c>
      <c r="N769" s="832">
        <v>9</v>
      </c>
      <c r="O769" s="836">
        <v>2</v>
      </c>
      <c r="P769" s="835">
        <v>593.90999999999985</v>
      </c>
      <c r="Q769" s="837">
        <v>1</v>
      </c>
      <c r="R769" s="832">
        <v>9</v>
      </c>
      <c r="S769" s="837">
        <v>1</v>
      </c>
      <c r="T769" s="836">
        <v>2</v>
      </c>
      <c r="U769" s="838">
        <v>1</v>
      </c>
    </row>
    <row r="770" spans="1:21" ht="14.4" customHeight="1" x14ac:dyDescent="0.3">
      <c r="A770" s="831">
        <v>7</v>
      </c>
      <c r="B770" s="832" t="s">
        <v>1991</v>
      </c>
      <c r="C770" s="832" t="s">
        <v>1997</v>
      </c>
      <c r="D770" s="833" t="s">
        <v>3260</v>
      </c>
      <c r="E770" s="834" t="s">
        <v>2025</v>
      </c>
      <c r="F770" s="832" t="s">
        <v>1992</v>
      </c>
      <c r="G770" s="832" t="s">
        <v>2272</v>
      </c>
      <c r="H770" s="832" t="s">
        <v>579</v>
      </c>
      <c r="I770" s="832" t="s">
        <v>2538</v>
      </c>
      <c r="J770" s="832" t="s">
        <v>2274</v>
      </c>
      <c r="K770" s="832" t="s">
        <v>2539</v>
      </c>
      <c r="L770" s="835">
        <v>140.94999999999999</v>
      </c>
      <c r="M770" s="835">
        <v>704.75</v>
      </c>
      <c r="N770" s="832">
        <v>5</v>
      </c>
      <c r="O770" s="836">
        <v>3.5</v>
      </c>
      <c r="P770" s="835">
        <v>140.94999999999999</v>
      </c>
      <c r="Q770" s="837">
        <v>0.19999999999999998</v>
      </c>
      <c r="R770" s="832">
        <v>1</v>
      </c>
      <c r="S770" s="837">
        <v>0.2</v>
      </c>
      <c r="T770" s="836">
        <v>1</v>
      </c>
      <c r="U770" s="838">
        <v>0.2857142857142857</v>
      </c>
    </row>
    <row r="771" spans="1:21" ht="14.4" customHeight="1" x14ac:dyDescent="0.3">
      <c r="A771" s="831">
        <v>7</v>
      </c>
      <c r="B771" s="832" t="s">
        <v>1991</v>
      </c>
      <c r="C771" s="832" t="s">
        <v>1997</v>
      </c>
      <c r="D771" s="833" t="s">
        <v>3260</v>
      </c>
      <c r="E771" s="834" t="s">
        <v>2025</v>
      </c>
      <c r="F771" s="832" t="s">
        <v>1992</v>
      </c>
      <c r="G771" s="832" t="s">
        <v>2148</v>
      </c>
      <c r="H771" s="832" t="s">
        <v>579</v>
      </c>
      <c r="I771" s="832" t="s">
        <v>2540</v>
      </c>
      <c r="J771" s="832" t="s">
        <v>2150</v>
      </c>
      <c r="K771" s="832" t="s">
        <v>2541</v>
      </c>
      <c r="L771" s="835">
        <v>80.319999999999993</v>
      </c>
      <c r="M771" s="835">
        <v>321.27999999999997</v>
      </c>
      <c r="N771" s="832">
        <v>4</v>
      </c>
      <c r="O771" s="836">
        <v>1.5</v>
      </c>
      <c r="P771" s="835">
        <v>321.27999999999997</v>
      </c>
      <c r="Q771" s="837">
        <v>1</v>
      </c>
      <c r="R771" s="832">
        <v>4</v>
      </c>
      <c r="S771" s="837">
        <v>1</v>
      </c>
      <c r="T771" s="836">
        <v>1.5</v>
      </c>
      <c r="U771" s="838">
        <v>1</v>
      </c>
    </row>
    <row r="772" spans="1:21" ht="14.4" customHeight="1" x14ac:dyDescent="0.3">
      <c r="A772" s="831">
        <v>7</v>
      </c>
      <c r="B772" s="832" t="s">
        <v>1991</v>
      </c>
      <c r="C772" s="832" t="s">
        <v>1997</v>
      </c>
      <c r="D772" s="833" t="s">
        <v>3260</v>
      </c>
      <c r="E772" s="834" t="s">
        <v>2025</v>
      </c>
      <c r="F772" s="832" t="s">
        <v>1992</v>
      </c>
      <c r="G772" s="832" t="s">
        <v>2308</v>
      </c>
      <c r="H772" s="832" t="s">
        <v>579</v>
      </c>
      <c r="I772" s="832" t="s">
        <v>2546</v>
      </c>
      <c r="J772" s="832" t="s">
        <v>2547</v>
      </c>
      <c r="K772" s="832" t="s">
        <v>1928</v>
      </c>
      <c r="L772" s="835">
        <v>132</v>
      </c>
      <c r="M772" s="835">
        <v>396</v>
      </c>
      <c r="N772" s="832">
        <v>3</v>
      </c>
      <c r="O772" s="836">
        <v>0.5</v>
      </c>
      <c r="P772" s="835">
        <v>396</v>
      </c>
      <c r="Q772" s="837">
        <v>1</v>
      </c>
      <c r="R772" s="832">
        <v>3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7</v>
      </c>
      <c r="B773" s="832" t="s">
        <v>1991</v>
      </c>
      <c r="C773" s="832" t="s">
        <v>1997</v>
      </c>
      <c r="D773" s="833" t="s">
        <v>3260</v>
      </c>
      <c r="E773" s="834" t="s">
        <v>2025</v>
      </c>
      <c r="F773" s="832" t="s">
        <v>1992</v>
      </c>
      <c r="G773" s="832" t="s">
        <v>2552</v>
      </c>
      <c r="H773" s="832" t="s">
        <v>579</v>
      </c>
      <c r="I773" s="832" t="s">
        <v>2563</v>
      </c>
      <c r="J773" s="832" t="s">
        <v>2554</v>
      </c>
      <c r="K773" s="832" t="s">
        <v>2564</v>
      </c>
      <c r="L773" s="835">
        <v>484.75</v>
      </c>
      <c r="M773" s="835">
        <v>2908.5</v>
      </c>
      <c r="N773" s="832">
        <v>6</v>
      </c>
      <c r="O773" s="836">
        <v>1</v>
      </c>
      <c r="P773" s="835">
        <v>2908.5</v>
      </c>
      <c r="Q773" s="837">
        <v>1</v>
      </c>
      <c r="R773" s="832">
        <v>6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7</v>
      </c>
      <c r="B774" s="832" t="s">
        <v>1991</v>
      </c>
      <c r="C774" s="832" t="s">
        <v>1997</v>
      </c>
      <c r="D774" s="833" t="s">
        <v>3260</v>
      </c>
      <c r="E774" s="834" t="s">
        <v>2025</v>
      </c>
      <c r="F774" s="832" t="s">
        <v>1992</v>
      </c>
      <c r="G774" s="832" t="s">
        <v>2552</v>
      </c>
      <c r="H774" s="832" t="s">
        <v>579</v>
      </c>
      <c r="I774" s="832" t="s">
        <v>2565</v>
      </c>
      <c r="J774" s="832" t="s">
        <v>2554</v>
      </c>
      <c r="K774" s="832" t="s">
        <v>2566</v>
      </c>
      <c r="L774" s="835">
        <v>969.48</v>
      </c>
      <c r="M774" s="835">
        <v>5816.88</v>
      </c>
      <c r="N774" s="832">
        <v>6</v>
      </c>
      <c r="O774" s="836">
        <v>1</v>
      </c>
      <c r="P774" s="835">
        <v>5816.88</v>
      </c>
      <c r="Q774" s="837">
        <v>1</v>
      </c>
      <c r="R774" s="832">
        <v>6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7</v>
      </c>
      <c r="B775" s="832" t="s">
        <v>1991</v>
      </c>
      <c r="C775" s="832" t="s">
        <v>1997</v>
      </c>
      <c r="D775" s="833" t="s">
        <v>3260</v>
      </c>
      <c r="E775" s="834" t="s">
        <v>2025</v>
      </c>
      <c r="F775" s="832" t="s">
        <v>1992</v>
      </c>
      <c r="G775" s="832" t="s">
        <v>2552</v>
      </c>
      <c r="H775" s="832" t="s">
        <v>579</v>
      </c>
      <c r="I775" s="832" t="s">
        <v>2800</v>
      </c>
      <c r="J775" s="832" t="s">
        <v>2571</v>
      </c>
      <c r="K775" s="832" t="s">
        <v>2801</v>
      </c>
      <c r="L775" s="835">
        <v>1938.97</v>
      </c>
      <c r="M775" s="835">
        <v>19389.7</v>
      </c>
      <c r="N775" s="832">
        <v>10</v>
      </c>
      <c r="O775" s="836">
        <v>2</v>
      </c>
      <c r="P775" s="835">
        <v>7755.88</v>
      </c>
      <c r="Q775" s="837">
        <v>0.39999999999999997</v>
      </c>
      <c r="R775" s="832">
        <v>4</v>
      </c>
      <c r="S775" s="837">
        <v>0.4</v>
      </c>
      <c r="T775" s="836">
        <v>1</v>
      </c>
      <c r="U775" s="838">
        <v>0.5</v>
      </c>
    </row>
    <row r="776" spans="1:21" ht="14.4" customHeight="1" x14ac:dyDescent="0.3">
      <c r="A776" s="831">
        <v>7</v>
      </c>
      <c r="B776" s="832" t="s">
        <v>1991</v>
      </c>
      <c r="C776" s="832" t="s">
        <v>1997</v>
      </c>
      <c r="D776" s="833" t="s">
        <v>3260</v>
      </c>
      <c r="E776" s="834" t="s">
        <v>2025</v>
      </c>
      <c r="F776" s="832" t="s">
        <v>1992</v>
      </c>
      <c r="G776" s="832" t="s">
        <v>2552</v>
      </c>
      <c r="H776" s="832" t="s">
        <v>579</v>
      </c>
      <c r="I776" s="832" t="s">
        <v>2834</v>
      </c>
      <c r="J776" s="832" t="s">
        <v>2571</v>
      </c>
      <c r="K776" s="832" t="s">
        <v>2835</v>
      </c>
      <c r="L776" s="835">
        <v>484.75</v>
      </c>
      <c r="M776" s="835">
        <v>969.5</v>
      </c>
      <c r="N776" s="832">
        <v>2</v>
      </c>
      <c r="O776" s="836">
        <v>1</v>
      </c>
      <c r="P776" s="835">
        <v>969.5</v>
      </c>
      <c r="Q776" s="837">
        <v>1</v>
      </c>
      <c r="R776" s="832">
        <v>2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7</v>
      </c>
      <c r="B777" s="832" t="s">
        <v>1991</v>
      </c>
      <c r="C777" s="832" t="s">
        <v>1997</v>
      </c>
      <c r="D777" s="833" t="s">
        <v>3260</v>
      </c>
      <c r="E777" s="834" t="s">
        <v>2025</v>
      </c>
      <c r="F777" s="832" t="s">
        <v>1992</v>
      </c>
      <c r="G777" s="832" t="s">
        <v>2552</v>
      </c>
      <c r="H777" s="832" t="s">
        <v>579</v>
      </c>
      <c r="I777" s="832" t="s">
        <v>2570</v>
      </c>
      <c r="J777" s="832" t="s">
        <v>2571</v>
      </c>
      <c r="K777" s="832" t="s">
        <v>2572</v>
      </c>
      <c r="L777" s="835">
        <v>969.48</v>
      </c>
      <c r="M777" s="835">
        <v>7755.84</v>
      </c>
      <c r="N777" s="832">
        <v>8</v>
      </c>
      <c r="O777" s="836">
        <v>2</v>
      </c>
      <c r="P777" s="835">
        <v>1938.96</v>
      </c>
      <c r="Q777" s="837">
        <v>0.25</v>
      </c>
      <c r="R777" s="832">
        <v>2</v>
      </c>
      <c r="S777" s="837">
        <v>0.25</v>
      </c>
      <c r="T777" s="836">
        <v>1</v>
      </c>
      <c r="U777" s="838">
        <v>0.5</v>
      </c>
    </row>
    <row r="778" spans="1:21" ht="14.4" customHeight="1" x14ac:dyDescent="0.3">
      <c r="A778" s="831">
        <v>7</v>
      </c>
      <c r="B778" s="832" t="s">
        <v>1991</v>
      </c>
      <c r="C778" s="832" t="s">
        <v>1997</v>
      </c>
      <c r="D778" s="833" t="s">
        <v>3260</v>
      </c>
      <c r="E778" s="834" t="s">
        <v>2025</v>
      </c>
      <c r="F778" s="832" t="s">
        <v>1992</v>
      </c>
      <c r="G778" s="832" t="s">
        <v>2552</v>
      </c>
      <c r="H778" s="832" t="s">
        <v>670</v>
      </c>
      <c r="I778" s="832" t="s">
        <v>2573</v>
      </c>
      <c r="J778" s="832" t="s">
        <v>2574</v>
      </c>
      <c r="K778" s="832" t="s">
        <v>2569</v>
      </c>
      <c r="L778" s="835">
        <v>484.75</v>
      </c>
      <c r="M778" s="835">
        <v>969.5</v>
      </c>
      <c r="N778" s="832">
        <v>2</v>
      </c>
      <c r="O778" s="836">
        <v>1</v>
      </c>
      <c r="P778" s="835">
        <v>969.5</v>
      </c>
      <c r="Q778" s="837">
        <v>1</v>
      </c>
      <c r="R778" s="832">
        <v>2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7</v>
      </c>
      <c r="B779" s="832" t="s">
        <v>1991</v>
      </c>
      <c r="C779" s="832" t="s">
        <v>1997</v>
      </c>
      <c r="D779" s="833" t="s">
        <v>3260</v>
      </c>
      <c r="E779" s="834" t="s">
        <v>2025</v>
      </c>
      <c r="F779" s="832" t="s">
        <v>1992</v>
      </c>
      <c r="G779" s="832" t="s">
        <v>2552</v>
      </c>
      <c r="H779" s="832" t="s">
        <v>579</v>
      </c>
      <c r="I779" s="832" t="s">
        <v>2575</v>
      </c>
      <c r="J779" s="832" t="s">
        <v>2557</v>
      </c>
      <c r="K779" s="832" t="s">
        <v>2576</v>
      </c>
      <c r="L779" s="835">
        <v>5322.08</v>
      </c>
      <c r="M779" s="835">
        <v>15966.24</v>
      </c>
      <c r="N779" s="832">
        <v>3</v>
      </c>
      <c r="O779" s="836">
        <v>1</v>
      </c>
      <c r="P779" s="835">
        <v>15966.24</v>
      </c>
      <c r="Q779" s="837">
        <v>1</v>
      </c>
      <c r="R779" s="832">
        <v>3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7</v>
      </c>
      <c r="B780" s="832" t="s">
        <v>1991</v>
      </c>
      <c r="C780" s="832" t="s">
        <v>1997</v>
      </c>
      <c r="D780" s="833" t="s">
        <v>3260</v>
      </c>
      <c r="E780" s="834" t="s">
        <v>2025</v>
      </c>
      <c r="F780" s="832" t="s">
        <v>1992</v>
      </c>
      <c r="G780" s="832" t="s">
        <v>2552</v>
      </c>
      <c r="H780" s="832" t="s">
        <v>670</v>
      </c>
      <c r="I780" s="832" t="s">
        <v>2577</v>
      </c>
      <c r="J780" s="832" t="s">
        <v>2574</v>
      </c>
      <c r="K780" s="832" t="s">
        <v>2578</v>
      </c>
      <c r="L780" s="835">
        <v>969.48</v>
      </c>
      <c r="M780" s="835">
        <v>13572.720000000001</v>
      </c>
      <c r="N780" s="832">
        <v>14</v>
      </c>
      <c r="O780" s="836">
        <v>3</v>
      </c>
      <c r="P780" s="835">
        <v>13572.720000000001</v>
      </c>
      <c r="Q780" s="837">
        <v>1</v>
      </c>
      <c r="R780" s="832">
        <v>14</v>
      </c>
      <c r="S780" s="837">
        <v>1</v>
      </c>
      <c r="T780" s="836">
        <v>3</v>
      </c>
      <c r="U780" s="838">
        <v>1</v>
      </c>
    </row>
    <row r="781" spans="1:21" ht="14.4" customHeight="1" x14ac:dyDescent="0.3">
      <c r="A781" s="831">
        <v>7</v>
      </c>
      <c r="B781" s="832" t="s">
        <v>1991</v>
      </c>
      <c r="C781" s="832" t="s">
        <v>1997</v>
      </c>
      <c r="D781" s="833" t="s">
        <v>3260</v>
      </c>
      <c r="E781" s="834" t="s">
        <v>2025</v>
      </c>
      <c r="F781" s="832" t="s">
        <v>1992</v>
      </c>
      <c r="G781" s="832" t="s">
        <v>2552</v>
      </c>
      <c r="H781" s="832" t="s">
        <v>670</v>
      </c>
      <c r="I781" s="832" t="s">
        <v>2579</v>
      </c>
      <c r="J781" s="832" t="s">
        <v>2574</v>
      </c>
      <c r="K781" s="832" t="s">
        <v>2580</v>
      </c>
      <c r="L781" s="835">
        <v>1938.97</v>
      </c>
      <c r="M781" s="835">
        <v>11633.82</v>
      </c>
      <c r="N781" s="832">
        <v>6</v>
      </c>
      <c r="O781" s="836">
        <v>1</v>
      </c>
      <c r="P781" s="835">
        <v>11633.82</v>
      </c>
      <c r="Q781" s="837">
        <v>1</v>
      </c>
      <c r="R781" s="832">
        <v>6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7</v>
      </c>
      <c r="B782" s="832" t="s">
        <v>1991</v>
      </c>
      <c r="C782" s="832" t="s">
        <v>1997</v>
      </c>
      <c r="D782" s="833" t="s">
        <v>3260</v>
      </c>
      <c r="E782" s="834" t="s">
        <v>2025</v>
      </c>
      <c r="F782" s="832" t="s">
        <v>1992</v>
      </c>
      <c r="G782" s="832" t="s">
        <v>2552</v>
      </c>
      <c r="H782" s="832" t="s">
        <v>670</v>
      </c>
      <c r="I782" s="832" t="s">
        <v>2890</v>
      </c>
      <c r="J782" s="832" t="s">
        <v>2574</v>
      </c>
      <c r="K782" s="832" t="s">
        <v>2891</v>
      </c>
      <c r="L782" s="835">
        <v>242.37</v>
      </c>
      <c r="M782" s="835">
        <v>2181.33</v>
      </c>
      <c r="N782" s="832">
        <v>9</v>
      </c>
      <c r="O782" s="836">
        <v>3</v>
      </c>
      <c r="P782" s="835">
        <v>2181.33</v>
      </c>
      <c r="Q782" s="837">
        <v>1</v>
      </c>
      <c r="R782" s="832">
        <v>9</v>
      </c>
      <c r="S782" s="837">
        <v>1</v>
      </c>
      <c r="T782" s="836">
        <v>3</v>
      </c>
      <c r="U782" s="838">
        <v>1</v>
      </c>
    </row>
    <row r="783" spans="1:21" ht="14.4" customHeight="1" x14ac:dyDescent="0.3">
      <c r="A783" s="831">
        <v>7</v>
      </c>
      <c r="B783" s="832" t="s">
        <v>1991</v>
      </c>
      <c r="C783" s="832" t="s">
        <v>1997</v>
      </c>
      <c r="D783" s="833" t="s">
        <v>3260</v>
      </c>
      <c r="E783" s="834" t="s">
        <v>2025</v>
      </c>
      <c r="F783" s="832" t="s">
        <v>1992</v>
      </c>
      <c r="G783" s="832" t="s">
        <v>2552</v>
      </c>
      <c r="H783" s="832" t="s">
        <v>670</v>
      </c>
      <c r="I783" s="832" t="s">
        <v>2581</v>
      </c>
      <c r="J783" s="832" t="s">
        <v>2574</v>
      </c>
      <c r="K783" s="832" t="s">
        <v>2582</v>
      </c>
      <c r="L783" s="835">
        <v>1454.23</v>
      </c>
      <c r="M783" s="835">
        <v>8725.380000000001</v>
      </c>
      <c r="N783" s="832">
        <v>6</v>
      </c>
      <c r="O783" s="836">
        <v>1</v>
      </c>
      <c r="P783" s="835">
        <v>8725.380000000001</v>
      </c>
      <c r="Q783" s="837">
        <v>1</v>
      </c>
      <c r="R783" s="832">
        <v>6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7</v>
      </c>
      <c r="B784" s="832" t="s">
        <v>1991</v>
      </c>
      <c r="C784" s="832" t="s">
        <v>1997</v>
      </c>
      <c r="D784" s="833" t="s">
        <v>3260</v>
      </c>
      <c r="E784" s="834" t="s">
        <v>2025</v>
      </c>
      <c r="F784" s="832" t="s">
        <v>1992</v>
      </c>
      <c r="G784" s="832" t="s">
        <v>2156</v>
      </c>
      <c r="H784" s="832" t="s">
        <v>579</v>
      </c>
      <c r="I784" s="832" t="s">
        <v>2587</v>
      </c>
      <c r="J784" s="832" t="s">
        <v>2158</v>
      </c>
      <c r="K784" s="832" t="s">
        <v>2588</v>
      </c>
      <c r="L784" s="835">
        <v>424.24</v>
      </c>
      <c r="M784" s="835">
        <v>3393.92</v>
      </c>
      <c r="N784" s="832">
        <v>8</v>
      </c>
      <c r="O784" s="836">
        <v>2</v>
      </c>
      <c r="P784" s="835">
        <v>3393.92</v>
      </c>
      <c r="Q784" s="837">
        <v>1</v>
      </c>
      <c r="R784" s="832">
        <v>8</v>
      </c>
      <c r="S784" s="837">
        <v>1</v>
      </c>
      <c r="T784" s="836">
        <v>2</v>
      </c>
      <c r="U784" s="838">
        <v>1</v>
      </c>
    </row>
    <row r="785" spans="1:21" ht="14.4" customHeight="1" x14ac:dyDescent="0.3">
      <c r="A785" s="831">
        <v>7</v>
      </c>
      <c r="B785" s="832" t="s">
        <v>1991</v>
      </c>
      <c r="C785" s="832" t="s">
        <v>1997</v>
      </c>
      <c r="D785" s="833" t="s">
        <v>3260</v>
      </c>
      <c r="E785" s="834" t="s">
        <v>2025</v>
      </c>
      <c r="F785" s="832" t="s">
        <v>1992</v>
      </c>
      <c r="G785" s="832" t="s">
        <v>2156</v>
      </c>
      <c r="H785" s="832" t="s">
        <v>579</v>
      </c>
      <c r="I785" s="832" t="s">
        <v>2157</v>
      </c>
      <c r="J785" s="832" t="s">
        <v>2158</v>
      </c>
      <c r="K785" s="832" t="s">
        <v>2159</v>
      </c>
      <c r="L785" s="835">
        <v>848.49</v>
      </c>
      <c r="M785" s="835">
        <v>19515.27</v>
      </c>
      <c r="N785" s="832">
        <v>23</v>
      </c>
      <c r="O785" s="836">
        <v>6.5</v>
      </c>
      <c r="P785" s="835">
        <v>17818.29</v>
      </c>
      <c r="Q785" s="837">
        <v>0.91304347826086962</v>
      </c>
      <c r="R785" s="832">
        <v>21</v>
      </c>
      <c r="S785" s="837">
        <v>0.91304347826086951</v>
      </c>
      <c r="T785" s="836">
        <v>6</v>
      </c>
      <c r="U785" s="838">
        <v>0.92307692307692313</v>
      </c>
    </row>
    <row r="786" spans="1:21" ht="14.4" customHeight="1" x14ac:dyDescent="0.3">
      <c r="A786" s="831">
        <v>7</v>
      </c>
      <c r="B786" s="832" t="s">
        <v>1991</v>
      </c>
      <c r="C786" s="832" t="s">
        <v>1997</v>
      </c>
      <c r="D786" s="833" t="s">
        <v>3260</v>
      </c>
      <c r="E786" s="834" t="s">
        <v>2025</v>
      </c>
      <c r="F786" s="832" t="s">
        <v>1992</v>
      </c>
      <c r="G786" s="832" t="s">
        <v>2156</v>
      </c>
      <c r="H786" s="832" t="s">
        <v>579</v>
      </c>
      <c r="I786" s="832" t="s">
        <v>3010</v>
      </c>
      <c r="J786" s="832" t="s">
        <v>2158</v>
      </c>
      <c r="K786" s="832" t="s">
        <v>2159</v>
      </c>
      <c r="L786" s="835">
        <v>848.49</v>
      </c>
      <c r="M786" s="835">
        <v>1696.98</v>
      </c>
      <c r="N786" s="832">
        <v>2</v>
      </c>
      <c r="O786" s="836">
        <v>1</v>
      </c>
      <c r="P786" s="835">
        <v>1696.98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7</v>
      </c>
      <c r="B787" s="832" t="s">
        <v>1991</v>
      </c>
      <c r="C787" s="832" t="s">
        <v>1997</v>
      </c>
      <c r="D787" s="833" t="s">
        <v>3260</v>
      </c>
      <c r="E787" s="834" t="s">
        <v>2025</v>
      </c>
      <c r="F787" s="832" t="s">
        <v>1992</v>
      </c>
      <c r="G787" s="832" t="s">
        <v>2156</v>
      </c>
      <c r="H787" s="832" t="s">
        <v>579</v>
      </c>
      <c r="I787" s="832" t="s">
        <v>3011</v>
      </c>
      <c r="J787" s="832" t="s">
        <v>2590</v>
      </c>
      <c r="K787" s="832" t="s">
        <v>2353</v>
      </c>
      <c r="L787" s="835">
        <v>573.67999999999995</v>
      </c>
      <c r="M787" s="835">
        <v>1721.04</v>
      </c>
      <c r="N787" s="832">
        <v>3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7</v>
      </c>
      <c r="B788" s="832" t="s">
        <v>1991</v>
      </c>
      <c r="C788" s="832" t="s">
        <v>1997</v>
      </c>
      <c r="D788" s="833" t="s">
        <v>3260</v>
      </c>
      <c r="E788" s="834" t="s">
        <v>2025</v>
      </c>
      <c r="F788" s="832" t="s">
        <v>1992</v>
      </c>
      <c r="G788" s="832" t="s">
        <v>2156</v>
      </c>
      <c r="H788" s="832" t="s">
        <v>579</v>
      </c>
      <c r="I788" s="832" t="s">
        <v>2802</v>
      </c>
      <c r="J788" s="832" t="s">
        <v>2803</v>
      </c>
      <c r="K788" s="832" t="s">
        <v>2159</v>
      </c>
      <c r="L788" s="835">
        <v>848.49</v>
      </c>
      <c r="M788" s="835">
        <v>3393.96</v>
      </c>
      <c r="N788" s="832">
        <v>4</v>
      </c>
      <c r="O788" s="836">
        <v>0.5</v>
      </c>
      <c r="P788" s="835">
        <v>3393.96</v>
      </c>
      <c r="Q788" s="837">
        <v>1</v>
      </c>
      <c r="R788" s="832">
        <v>4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7</v>
      </c>
      <c r="B789" s="832" t="s">
        <v>1991</v>
      </c>
      <c r="C789" s="832" t="s">
        <v>1997</v>
      </c>
      <c r="D789" s="833" t="s">
        <v>3260</v>
      </c>
      <c r="E789" s="834" t="s">
        <v>2025</v>
      </c>
      <c r="F789" s="832" t="s">
        <v>1992</v>
      </c>
      <c r="G789" s="832" t="s">
        <v>2156</v>
      </c>
      <c r="H789" s="832" t="s">
        <v>670</v>
      </c>
      <c r="I789" s="832" t="s">
        <v>2592</v>
      </c>
      <c r="J789" s="832" t="s">
        <v>1880</v>
      </c>
      <c r="K789" s="832" t="s">
        <v>2591</v>
      </c>
      <c r="L789" s="835">
        <v>763.63</v>
      </c>
      <c r="M789" s="835">
        <v>2290.89</v>
      </c>
      <c r="N789" s="832">
        <v>3</v>
      </c>
      <c r="O789" s="836">
        <v>0.5</v>
      </c>
      <c r="P789" s="835">
        <v>2290.89</v>
      </c>
      <c r="Q789" s="837">
        <v>1</v>
      </c>
      <c r="R789" s="832">
        <v>3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7</v>
      </c>
      <c r="B790" s="832" t="s">
        <v>1991</v>
      </c>
      <c r="C790" s="832" t="s">
        <v>1997</v>
      </c>
      <c r="D790" s="833" t="s">
        <v>3260</v>
      </c>
      <c r="E790" s="834" t="s">
        <v>2025</v>
      </c>
      <c r="F790" s="832" t="s">
        <v>1992</v>
      </c>
      <c r="G790" s="832" t="s">
        <v>2156</v>
      </c>
      <c r="H790" s="832" t="s">
        <v>579</v>
      </c>
      <c r="I790" s="832" t="s">
        <v>2894</v>
      </c>
      <c r="J790" s="832" t="s">
        <v>2158</v>
      </c>
      <c r="K790" s="832" t="s">
        <v>2159</v>
      </c>
      <c r="L790" s="835">
        <v>848.49</v>
      </c>
      <c r="M790" s="835">
        <v>848.49</v>
      </c>
      <c r="N790" s="832">
        <v>1</v>
      </c>
      <c r="O790" s="836">
        <v>0.5</v>
      </c>
      <c r="P790" s="835">
        <v>848.49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7</v>
      </c>
      <c r="B791" s="832" t="s">
        <v>1991</v>
      </c>
      <c r="C791" s="832" t="s">
        <v>1997</v>
      </c>
      <c r="D791" s="833" t="s">
        <v>3260</v>
      </c>
      <c r="E791" s="834" t="s">
        <v>2025</v>
      </c>
      <c r="F791" s="832" t="s">
        <v>1992</v>
      </c>
      <c r="G791" s="832" t="s">
        <v>2943</v>
      </c>
      <c r="H791" s="832" t="s">
        <v>579</v>
      </c>
      <c r="I791" s="832" t="s">
        <v>2944</v>
      </c>
      <c r="J791" s="832" t="s">
        <v>2945</v>
      </c>
      <c r="K791" s="832" t="s">
        <v>2946</v>
      </c>
      <c r="L791" s="835">
        <v>0</v>
      </c>
      <c r="M791" s="835">
        <v>0</v>
      </c>
      <c r="N791" s="832">
        <v>6</v>
      </c>
      <c r="O791" s="836">
        <v>0.5</v>
      </c>
      <c r="P791" s="835"/>
      <c r="Q791" s="837"/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7</v>
      </c>
      <c r="B792" s="832" t="s">
        <v>1991</v>
      </c>
      <c r="C792" s="832" t="s">
        <v>1997</v>
      </c>
      <c r="D792" s="833" t="s">
        <v>3260</v>
      </c>
      <c r="E792" s="834" t="s">
        <v>2025</v>
      </c>
      <c r="F792" s="832" t="s">
        <v>1992</v>
      </c>
      <c r="G792" s="832" t="s">
        <v>2618</v>
      </c>
      <c r="H792" s="832" t="s">
        <v>579</v>
      </c>
      <c r="I792" s="832" t="s">
        <v>2900</v>
      </c>
      <c r="J792" s="832" t="s">
        <v>1172</v>
      </c>
      <c r="K792" s="832" t="s">
        <v>2901</v>
      </c>
      <c r="L792" s="835">
        <v>24.37</v>
      </c>
      <c r="M792" s="835">
        <v>73.11</v>
      </c>
      <c r="N792" s="832">
        <v>3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7</v>
      </c>
      <c r="B793" s="832" t="s">
        <v>1991</v>
      </c>
      <c r="C793" s="832" t="s">
        <v>1997</v>
      </c>
      <c r="D793" s="833" t="s">
        <v>3260</v>
      </c>
      <c r="E793" s="834" t="s">
        <v>2025</v>
      </c>
      <c r="F793" s="832" t="s">
        <v>1992</v>
      </c>
      <c r="G793" s="832" t="s">
        <v>2956</v>
      </c>
      <c r="H793" s="832" t="s">
        <v>579</v>
      </c>
      <c r="I793" s="832" t="s">
        <v>2957</v>
      </c>
      <c r="J793" s="832" t="s">
        <v>2958</v>
      </c>
      <c r="K793" s="832" t="s">
        <v>2959</v>
      </c>
      <c r="L793" s="835">
        <v>147.85</v>
      </c>
      <c r="M793" s="835">
        <v>295.7</v>
      </c>
      <c r="N793" s="832">
        <v>2</v>
      </c>
      <c r="O793" s="836">
        <v>0.5</v>
      </c>
      <c r="P793" s="835">
        <v>295.7</v>
      </c>
      <c r="Q793" s="837">
        <v>1</v>
      </c>
      <c r="R793" s="832">
        <v>2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7</v>
      </c>
      <c r="B794" s="832" t="s">
        <v>1991</v>
      </c>
      <c r="C794" s="832" t="s">
        <v>1997</v>
      </c>
      <c r="D794" s="833" t="s">
        <v>3260</v>
      </c>
      <c r="E794" s="834" t="s">
        <v>2025</v>
      </c>
      <c r="F794" s="832" t="s">
        <v>1992</v>
      </c>
      <c r="G794" s="832" t="s">
        <v>3012</v>
      </c>
      <c r="H794" s="832" t="s">
        <v>579</v>
      </c>
      <c r="I794" s="832" t="s">
        <v>3013</v>
      </c>
      <c r="J794" s="832" t="s">
        <v>3014</v>
      </c>
      <c r="K794" s="832" t="s">
        <v>3015</v>
      </c>
      <c r="L794" s="835">
        <v>0</v>
      </c>
      <c r="M794" s="835">
        <v>0</v>
      </c>
      <c r="N794" s="832">
        <v>1</v>
      </c>
      <c r="O794" s="836">
        <v>1</v>
      </c>
      <c r="P794" s="835">
        <v>0</v>
      </c>
      <c r="Q794" s="837"/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7</v>
      </c>
      <c r="B795" s="832" t="s">
        <v>1991</v>
      </c>
      <c r="C795" s="832" t="s">
        <v>1997</v>
      </c>
      <c r="D795" s="833" t="s">
        <v>3260</v>
      </c>
      <c r="E795" s="834" t="s">
        <v>2025</v>
      </c>
      <c r="F795" s="832" t="s">
        <v>1992</v>
      </c>
      <c r="G795" s="832" t="s">
        <v>2621</v>
      </c>
      <c r="H795" s="832" t="s">
        <v>579</v>
      </c>
      <c r="I795" s="832" t="s">
        <v>2622</v>
      </c>
      <c r="J795" s="832" t="s">
        <v>2623</v>
      </c>
      <c r="K795" s="832" t="s">
        <v>2624</v>
      </c>
      <c r="L795" s="835">
        <v>1564.3</v>
      </c>
      <c r="M795" s="835">
        <v>3128.6</v>
      </c>
      <c r="N795" s="832">
        <v>2</v>
      </c>
      <c r="O795" s="836">
        <v>0.5</v>
      </c>
      <c r="P795" s="835">
        <v>3128.6</v>
      </c>
      <c r="Q795" s="837">
        <v>1</v>
      </c>
      <c r="R795" s="832">
        <v>2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7</v>
      </c>
      <c r="B796" s="832" t="s">
        <v>1991</v>
      </c>
      <c r="C796" s="832" t="s">
        <v>1997</v>
      </c>
      <c r="D796" s="833" t="s">
        <v>3260</v>
      </c>
      <c r="E796" s="834" t="s">
        <v>2025</v>
      </c>
      <c r="F796" s="832" t="s">
        <v>1992</v>
      </c>
      <c r="G796" s="832" t="s">
        <v>2966</v>
      </c>
      <c r="H796" s="832" t="s">
        <v>579</v>
      </c>
      <c r="I796" s="832" t="s">
        <v>2967</v>
      </c>
      <c r="J796" s="832" t="s">
        <v>835</v>
      </c>
      <c r="K796" s="832" t="s">
        <v>2968</v>
      </c>
      <c r="L796" s="835">
        <v>53.57</v>
      </c>
      <c r="M796" s="835">
        <v>53.57</v>
      </c>
      <c r="N796" s="832">
        <v>1</v>
      </c>
      <c r="O796" s="836">
        <v>0.5</v>
      </c>
      <c r="P796" s="835">
        <v>53.57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7</v>
      </c>
      <c r="B797" s="832" t="s">
        <v>1991</v>
      </c>
      <c r="C797" s="832" t="s">
        <v>1997</v>
      </c>
      <c r="D797" s="833" t="s">
        <v>3260</v>
      </c>
      <c r="E797" s="834" t="s">
        <v>2025</v>
      </c>
      <c r="F797" s="832" t="s">
        <v>1992</v>
      </c>
      <c r="G797" s="832" t="s">
        <v>2640</v>
      </c>
      <c r="H797" s="832" t="s">
        <v>579</v>
      </c>
      <c r="I797" s="832" t="s">
        <v>2855</v>
      </c>
      <c r="J797" s="832" t="s">
        <v>2642</v>
      </c>
      <c r="K797" s="832" t="s">
        <v>2856</v>
      </c>
      <c r="L797" s="835">
        <v>127</v>
      </c>
      <c r="M797" s="835">
        <v>762</v>
      </c>
      <c r="N797" s="832">
        <v>6</v>
      </c>
      <c r="O797" s="836">
        <v>1</v>
      </c>
      <c r="P797" s="835">
        <v>762</v>
      </c>
      <c r="Q797" s="837">
        <v>1</v>
      </c>
      <c r="R797" s="832">
        <v>6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7</v>
      </c>
      <c r="B798" s="832" t="s">
        <v>1991</v>
      </c>
      <c r="C798" s="832" t="s">
        <v>1997</v>
      </c>
      <c r="D798" s="833" t="s">
        <v>3260</v>
      </c>
      <c r="E798" s="834" t="s">
        <v>2025</v>
      </c>
      <c r="F798" s="832" t="s">
        <v>1992</v>
      </c>
      <c r="G798" s="832" t="s">
        <v>2640</v>
      </c>
      <c r="H798" s="832" t="s">
        <v>579</v>
      </c>
      <c r="I798" s="832" t="s">
        <v>2641</v>
      </c>
      <c r="J798" s="832" t="s">
        <v>2642</v>
      </c>
      <c r="K798" s="832" t="s">
        <v>2643</v>
      </c>
      <c r="L798" s="835">
        <v>701.65</v>
      </c>
      <c r="M798" s="835">
        <v>6314.8499999999995</v>
      </c>
      <c r="N798" s="832">
        <v>9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7</v>
      </c>
      <c r="B799" s="832" t="s">
        <v>1991</v>
      </c>
      <c r="C799" s="832" t="s">
        <v>1997</v>
      </c>
      <c r="D799" s="833" t="s">
        <v>3260</v>
      </c>
      <c r="E799" s="834" t="s">
        <v>2025</v>
      </c>
      <c r="F799" s="832" t="s">
        <v>1992</v>
      </c>
      <c r="G799" s="832" t="s">
        <v>2640</v>
      </c>
      <c r="H799" s="832" t="s">
        <v>579</v>
      </c>
      <c r="I799" s="832" t="s">
        <v>2644</v>
      </c>
      <c r="J799" s="832" t="s">
        <v>2645</v>
      </c>
      <c r="K799" s="832" t="s">
        <v>1928</v>
      </c>
      <c r="L799" s="835">
        <v>208.18</v>
      </c>
      <c r="M799" s="835">
        <v>208.18</v>
      </c>
      <c r="N799" s="832">
        <v>1</v>
      </c>
      <c r="O799" s="836">
        <v>1</v>
      </c>
      <c r="P799" s="835">
        <v>208.18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7</v>
      </c>
      <c r="B800" s="832" t="s">
        <v>1991</v>
      </c>
      <c r="C800" s="832" t="s">
        <v>1997</v>
      </c>
      <c r="D800" s="833" t="s">
        <v>3260</v>
      </c>
      <c r="E800" s="834" t="s">
        <v>2025</v>
      </c>
      <c r="F800" s="832" t="s">
        <v>1992</v>
      </c>
      <c r="G800" s="832" t="s">
        <v>2640</v>
      </c>
      <c r="H800" s="832" t="s">
        <v>579</v>
      </c>
      <c r="I800" s="832" t="s">
        <v>2857</v>
      </c>
      <c r="J800" s="832" t="s">
        <v>2642</v>
      </c>
      <c r="K800" s="832" t="s">
        <v>2858</v>
      </c>
      <c r="L800" s="835">
        <v>233.95</v>
      </c>
      <c r="M800" s="835">
        <v>467.9</v>
      </c>
      <c r="N800" s="832">
        <v>2</v>
      </c>
      <c r="O800" s="836">
        <v>1</v>
      </c>
      <c r="P800" s="835">
        <v>467.9</v>
      </c>
      <c r="Q800" s="837">
        <v>1</v>
      </c>
      <c r="R800" s="832">
        <v>2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7</v>
      </c>
      <c r="B801" s="832" t="s">
        <v>1991</v>
      </c>
      <c r="C801" s="832" t="s">
        <v>1997</v>
      </c>
      <c r="D801" s="833" t="s">
        <v>3260</v>
      </c>
      <c r="E801" s="834" t="s">
        <v>2025</v>
      </c>
      <c r="F801" s="832" t="s">
        <v>1992</v>
      </c>
      <c r="G801" s="832" t="s">
        <v>2109</v>
      </c>
      <c r="H801" s="832" t="s">
        <v>579</v>
      </c>
      <c r="I801" s="832" t="s">
        <v>2110</v>
      </c>
      <c r="J801" s="832" t="s">
        <v>2111</v>
      </c>
      <c r="K801" s="832" t="s">
        <v>2112</v>
      </c>
      <c r="L801" s="835">
        <v>0</v>
      </c>
      <c r="M801" s="835">
        <v>0</v>
      </c>
      <c r="N801" s="832">
        <v>2</v>
      </c>
      <c r="O801" s="836">
        <v>0.5</v>
      </c>
      <c r="P801" s="835">
        <v>0</v>
      </c>
      <c r="Q801" s="837"/>
      <c r="R801" s="832">
        <v>2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7</v>
      </c>
      <c r="B802" s="832" t="s">
        <v>1991</v>
      </c>
      <c r="C802" s="832" t="s">
        <v>1997</v>
      </c>
      <c r="D802" s="833" t="s">
        <v>3260</v>
      </c>
      <c r="E802" s="834" t="s">
        <v>2025</v>
      </c>
      <c r="F802" s="832" t="s">
        <v>1992</v>
      </c>
      <c r="G802" s="832" t="s">
        <v>3016</v>
      </c>
      <c r="H802" s="832" t="s">
        <v>670</v>
      </c>
      <c r="I802" s="832" t="s">
        <v>3017</v>
      </c>
      <c r="J802" s="832" t="s">
        <v>3018</v>
      </c>
      <c r="K802" s="832" t="s">
        <v>2628</v>
      </c>
      <c r="L802" s="835">
        <v>453.18</v>
      </c>
      <c r="M802" s="835">
        <v>453.18</v>
      </c>
      <c r="N802" s="832">
        <v>1</v>
      </c>
      <c r="O802" s="836">
        <v>0.5</v>
      </c>
      <c r="P802" s="835">
        <v>453.18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7</v>
      </c>
      <c r="B803" s="832" t="s">
        <v>1991</v>
      </c>
      <c r="C803" s="832" t="s">
        <v>1997</v>
      </c>
      <c r="D803" s="833" t="s">
        <v>3260</v>
      </c>
      <c r="E803" s="834" t="s">
        <v>2025</v>
      </c>
      <c r="F803" s="832" t="s">
        <v>1992</v>
      </c>
      <c r="G803" s="832" t="s">
        <v>2658</v>
      </c>
      <c r="H803" s="832" t="s">
        <v>579</v>
      </c>
      <c r="I803" s="832" t="s">
        <v>2659</v>
      </c>
      <c r="J803" s="832" t="s">
        <v>2660</v>
      </c>
      <c r="K803" s="832" t="s">
        <v>2661</v>
      </c>
      <c r="L803" s="835">
        <v>2038.93</v>
      </c>
      <c r="M803" s="835">
        <v>10194.65</v>
      </c>
      <c r="N803" s="832">
        <v>5</v>
      </c>
      <c r="O803" s="836">
        <v>1</v>
      </c>
      <c r="P803" s="835">
        <v>10194.65</v>
      </c>
      <c r="Q803" s="837">
        <v>1</v>
      </c>
      <c r="R803" s="832">
        <v>5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7</v>
      </c>
      <c r="B804" s="832" t="s">
        <v>1991</v>
      </c>
      <c r="C804" s="832" t="s">
        <v>1997</v>
      </c>
      <c r="D804" s="833" t="s">
        <v>3260</v>
      </c>
      <c r="E804" s="834" t="s">
        <v>2025</v>
      </c>
      <c r="F804" s="832" t="s">
        <v>1992</v>
      </c>
      <c r="G804" s="832" t="s">
        <v>2658</v>
      </c>
      <c r="H804" s="832" t="s">
        <v>670</v>
      </c>
      <c r="I804" s="832" t="s">
        <v>2672</v>
      </c>
      <c r="J804" s="832" t="s">
        <v>2671</v>
      </c>
      <c r="K804" s="832" t="s">
        <v>2665</v>
      </c>
      <c r="L804" s="835">
        <v>355.79</v>
      </c>
      <c r="M804" s="835">
        <v>2134.7400000000002</v>
      </c>
      <c r="N804" s="832">
        <v>6</v>
      </c>
      <c r="O804" s="836">
        <v>2</v>
      </c>
      <c r="P804" s="835">
        <v>2134.7400000000002</v>
      </c>
      <c r="Q804" s="837">
        <v>1</v>
      </c>
      <c r="R804" s="832">
        <v>6</v>
      </c>
      <c r="S804" s="837">
        <v>1</v>
      </c>
      <c r="T804" s="836">
        <v>2</v>
      </c>
      <c r="U804" s="838">
        <v>1</v>
      </c>
    </row>
    <row r="805" spans="1:21" ht="14.4" customHeight="1" x14ac:dyDescent="0.3">
      <c r="A805" s="831">
        <v>7</v>
      </c>
      <c r="B805" s="832" t="s">
        <v>1991</v>
      </c>
      <c r="C805" s="832" t="s">
        <v>1997</v>
      </c>
      <c r="D805" s="833" t="s">
        <v>3260</v>
      </c>
      <c r="E805" s="834" t="s">
        <v>2025</v>
      </c>
      <c r="F805" s="832" t="s">
        <v>1992</v>
      </c>
      <c r="G805" s="832" t="s">
        <v>2658</v>
      </c>
      <c r="H805" s="832" t="s">
        <v>670</v>
      </c>
      <c r="I805" s="832" t="s">
        <v>2673</v>
      </c>
      <c r="J805" s="832" t="s">
        <v>2671</v>
      </c>
      <c r="K805" s="832" t="s">
        <v>2663</v>
      </c>
      <c r="L805" s="835">
        <v>552.64</v>
      </c>
      <c r="M805" s="835">
        <v>8289.5999999999985</v>
      </c>
      <c r="N805" s="832">
        <v>15</v>
      </c>
      <c r="O805" s="836">
        <v>6</v>
      </c>
      <c r="P805" s="835">
        <v>8289.5999999999985</v>
      </c>
      <c r="Q805" s="837">
        <v>1</v>
      </c>
      <c r="R805" s="832">
        <v>15</v>
      </c>
      <c r="S805" s="837">
        <v>1</v>
      </c>
      <c r="T805" s="836">
        <v>6</v>
      </c>
      <c r="U805" s="838">
        <v>1</v>
      </c>
    </row>
    <row r="806" spans="1:21" ht="14.4" customHeight="1" x14ac:dyDescent="0.3">
      <c r="A806" s="831">
        <v>7</v>
      </c>
      <c r="B806" s="832" t="s">
        <v>1991</v>
      </c>
      <c r="C806" s="832" t="s">
        <v>1997</v>
      </c>
      <c r="D806" s="833" t="s">
        <v>3260</v>
      </c>
      <c r="E806" s="834" t="s">
        <v>2025</v>
      </c>
      <c r="F806" s="832" t="s">
        <v>1992</v>
      </c>
      <c r="G806" s="832" t="s">
        <v>2658</v>
      </c>
      <c r="H806" s="832" t="s">
        <v>670</v>
      </c>
      <c r="I806" s="832" t="s">
        <v>2674</v>
      </c>
      <c r="J806" s="832" t="s">
        <v>2671</v>
      </c>
      <c r="K806" s="832" t="s">
        <v>2667</v>
      </c>
      <c r="L806" s="835">
        <v>1019.46</v>
      </c>
      <c r="M806" s="835">
        <v>15291.900000000001</v>
      </c>
      <c r="N806" s="832">
        <v>15</v>
      </c>
      <c r="O806" s="836">
        <v>4</v>
      </c>
      <c r="P806" s="835">
        <v>15291.900000000001</v>
      </c>
      <c r="Q806" s="837">
        <v>1</v>
      </c>
      <c r="R806" s="832">
        <v>15</v>
      </c>
      <c r="S806" s="837">
        <v>1</v>
      </c>
      <c r="T806" s="836">
        <v>4</v>
      </c>
      <c r="U806" s="838">
        <v>1</v>
      </c>
    </row>
    <row r="807" spans="1:21" ht="14.4" customHeight="1" x14ac:dyDescent="0.3">
      <c r="A807" s="831">
        <v>7</v>
      </c>
      <c r="B807" s="832" t="s">
        <v>1991</v>
      </c>
      <c r="C807" s="832" t="s">
        <v>1997</v>
      </c>
      <c r="D807" s="833" t="s">
        <v>3260</v>
      </c>
      <c r="E807" s="834" t="s">
        <v>2025</v>
      </c>
      <c r="F807" s="832" t="s">
        <v>1992</v>
      </c>
      <c r="G807" s="832" t="s">
        <v>2658</v>
      </c>
      <c r="H807" s="832" t="s">
        <v>579</v>
      </c>
      <c r="I807" s="832" t="s">
        <v>2675</v>
      </c>
      <c r="J807" s="832" t="s">
        <v>2669</v>
      </c>
      <c r="K807" s="832" t="s">
        <v>2665</v>
      </c>
      <c r="L807" s="835">
        <v>355.79</v>
      </c>
      <c r="M807" s="835">
        <v>711.58</v>
      </c>
      <c r="N807" s="832">
        <v>2</v>
      </c>
      <c r="O807" s="836">
        <v>1</v>
      </c>
      <c r="P807" s="835">
        <v>711.58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7</v>
      </c>
      <c r="B808" s="832" t="s">
        <v>1991</v>
      </c>
      <c r="C808" s="832" t="s">
        <v>1997</v>
      </c>
      <c r="D808" s="833" t="s">
        <v>3260</v>
      </c>
      <c r="E808" s="834" t="s">
        <v>2025</v>
      </c>
      <c r="F808" s="832" t="s">
        <v>1992</v>
      </c>
      <c r="G808" s="832" t="s">
        <v>2200</v>
      </c>
      <c r="H808" s="832" t="s">
        <v>670</v>
      </c>
      <c r="I808" s="832" t="s">
        <v>2201</v>
      </c>
      <c r="J808" s="832" t="s">
        <v>1644</v>
      </c>
      <c r="K808" s="832" t="s">
        <v>1647</v>
      </c>
      <c r="L808" s="835">
        <v>115.18</v>
      </c>
      <c r="M808" s="835">
        <v>230.36</v>
      </c>
      <c r="N808" s="832">
        <v>2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7</v>
      </c>
      <c r="B809" s="832" t="s">
        <v>1991</v>
      </c>
      <c r="C809" s="832" t="s">
        <v>1997</v>
      </c>
      <c r="D809" s="833" t="s">
        <v>3260</v>
      </c>
      <c r="E809" s="834" t="s">
        <v>2025</v>
      </c>
      <c r="F809" s="832" t="s">
        <v>1992</v>
      </c>
      <c r="G809" s="832" t="s">
        <v>2204</v>
      </c>
      <c r="H809" s="832" t="s">
        <v>579</v>
      </c>
      <c r="I809" s="832" t="s">
        <v>2205</v>
      </c>
      <c r="J809" s="832" t="s">
        <v>718</v>
      </c>
      <c r="K809" s="832" t="s">
        <v>2206</v>
      </c>
      <c r="L809" s="835">
        <v>108.44</v>
      </c>
      <c r="M809" s="835">
        <v>433.76</v>
      </c>
      <c r="N809" s="832">
        <v>4</v>
      </c>
      <c r="O809" s="836">
        <v>1.5</v>
      </c>
      <c r="P809" s="835">
        <v>325.32</v>
      </c>
      <c r="Q809" s="837">
        <v>0.75</v>
      </c>
      <c r="R809" s="832">
        <v>3</v>
      </c>
      <c r="S809" s="837">
        <v>0.75</v>
      </c>
      <c r="T809" s="836">
        <v>1</v>
      </c>
      <c r="U809" s="838">
        <v>0.66666666666666663</v>
      </c>
    </row>
    <row r="810" spans="1:21" ht="14.4" customHeight="1" x14ac:dyDescent="0.3">
      <c r="A810" s="831">
        <v>7</v>
      </c>
      <c r="B810" s="832" t="s">
        <v>1991</v>
      </c>
      <c r="C810" s="832" t="s">
        <v>1997</v>
      </c>
      <c r="D810" s="833" t="s">
        <v>3260</v>
      </c>
      <c r="E810" s="834" t="s">
        <v>2025</v>
      </c>
      <c r="F810" s="832" t="s">
        <v>1992</v>
      </c>
      <c r="G810" s="832" t="s">
        <v>2679</v>
      </c>
      <c r="H810" s="832" t="s">
        <v>579</v>
      </c>
      <c r="I810" s="832" t="s">
        <v>3019</v>
      </c>
      <c r="J810" s="832" t="s">
        <v>2681</v>
      </c>
      <c r="K810" s="832" t="s">
        <v>3020</v>
      </c>
      <c r="L810" s="835">
        <v>2391.4899999999998</v>
      </c>
      <c r="M810" s="835">
        <v>7174.4699999999993</v>
      </c>
      <c r="N810" s="832">
        <v>3</v>
      </c>
      <c r="O810" s="836">
        <v>0.5</v>
      </c>
      <c r="P810" s="835">
        <v>7174.4699999999993</v>
      </c>
      <c r="Q810" s="837">
        <v>1</v>
      </c>
      <c r="R810" s="832">
        <v>3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7</v>
      </c>
      <c r="B811" s="832" t="s">
        <v>1991</v>
      </c>
      <c r="C811" s="832" t="s">
        <v>1997</v>
      </c>
      <c r="D811" s="833" t="s">
        <v>3260</v>
      </c>
      <c r="E811" s="834" t="s">
        <v>2025</v>
      </c>
      <c r="F811" s="832" t="s">
        <v>1992</v>
      </c>
      <c r="G811" s="832" t="s">
        <v>2679</v>
      </c>
      <c r="H811" s="832" t="s">
        <v>670</v>
      </c>
      <c r="I811" s="832" t="s">
        <v>2685</v>
      </c>
      <c r="J811" s="832" t="s">
        <v>2686</v>
      </c>
      <c r="K811" s="832" t="s">
        <v>2682</v>
      </c>
      <c r="L811" s="835">
        <v>597.88</v>
      </c>
      <c r="M811" s="835">
        <v>1793.6399999999999</v>
      </c>
      <c r="N811" s="832">
        <v>3</v>
      </c>
      <c r="O811" s="836">
        <v>1</v>
      </c>
      <c r="P811" s="835">
        <v>1793.6399999999999</v>
      </c>
      <c r="Q811" s="837">
        <v>1</v>
      </c>
      <c r="R811" s="832">
        <v>3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7</v>
      </c>
      <c r="B812" s="832" t="s">
        <v>1991</v>
      </c>
      <c r="C812" s="832" t="s">
        <v>1997</v>
      </c>
      <c r="D812" s="833" t="s">
        <v>3260</v>
      </c>
      <c r="E812" s="834" t="s">
        <v>2025</v>
      </c>
      <c r="F812" s="832" t="s">
        <v>1992</v>
      </c>
      <c r="G812" s="832" t="s">
        <v>2679</v>
      </c>
      <c r="H812" s="832" t="s">
        <v>579</v>
      </c>
      <c r="I812" s="832" t="s">
        <v>2690</v>
      </c>
      <c r="J812" s="832" t="s">
        <v>2691</v>
      </c>
      <c r="K812" s="832" t="s">
        <v>2684</v>
      </c>
      <c r="L812" s="835">
        <v>1715.48</v>
      </c>
      <c r="M812" s="835">
        <v>5146.4400000000005</v>
      </c>
      <c r="N812" s="832">
        <v>3</v>
      </c>
      <c r="O812" s="836">
        <v>1</v>
      </c>
      <c r="P812" s="835">
        <v>5146.4400000000005</v>
      </c>
      <c r="Q812" s="837">
        <v>1</v>
      </c>
      <c r="R812" s="832">
        <v>3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7</v>
      </c>
      <c r="B813" s="832" t="s">
        <v>1991</v>
      </c>
      <c r="C813" s="832" t="s">
        <v>1997</v>
      </c>
      <c r="D813" s="833" t="s">
        <v>3260</v>
      </c>
      <c r="E813" s="834" t="s">
        <v>2025</v>
      </c>
      <c r="F813" s="832" t="s">
        <v>1992</v>
      </c>
      <c r="G813" s="832" t="s">
        <v>2679</v>
      </c>
      <c r="H813" s="832" t="s">
        <v>670</v>
      </c>
      <c r="I813" s="832" t="s">
        <v>2693</v>
      </c>
      <c r="J813" s="832" t="s">
        <v>2686</v>
      </c>
      <c r="K813" s="832" t="s">
        <v>2684</v>
      </c>
      <c r="L813" s="835">
        <v>1195.75</v>
      </c>
      <c r="M813" s="835">
        <v>3587.25</v>
      </c>
      <c r="N813" s="832">
        <v>3</v>
      </c>
      <c r="O813" s="836">
        <v>0.5</v>
      </c>
      <c r="P813" s="835">
        <v>3587.25</v>
      </c>
      <c r="Q813" s="837">
        <v>1</v>
      </c>
      <c r="R813" s="832">
        <v>3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7</v>
      </c>
      <c r="B814" s="832" t="s">
        <v>1991</v>
      </c>
      <c r="C814" s="832" t="s">
        <v>1997</v>
      </c>
      <c r="D814" s="833" t="s">
        <v>3260</v>
      </c>
      <c r="E814" s="834" t="s">
        <v>2025</v>
      </c>
      <c r="F814" s="832" t="s">
        <v>1992</v>
      </c>
      <c r="G814" s="832" t="s">
        <v>2679</v>
      </c>
      <c r="H814" s="832" t="s">
        <v>579</v>
      </c>
      <c r="I814" s="832" t="s">
        <v>3021</v>
      </c>
      <c r="J814" s="832" t="s">
        <v>2871</v>
      </c>
      <c r="K814" s="832" t="s">
        <v>3022</v>
      </c>
      <c r="L814" s="835">
        <v>294.2</v>
      </c>
      <c r="M814" s="835">
        <v>588.4</v>
      </c>
      <c r="N814" s="832">
        <v>2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7</v>
      </c>
      <c r="B815" s="832" t="s">
        <v>1991</v>
      </c>
      <c r="C815" s="832" t="s">
        <v>1997</v>
      </c>
      <c r="D815" s="833" t="s">
        <v>3260</v>
      </c>
      <c r="E815" s="834" t="s">
        <v>2025</v>
      </c>
      <c r="F815" s="832" t="s">
        <v>1992</v>
      </c>
      <c r="G815" s="832" t="s">
        <v>2055</v>
      </c>
      <c r="H815" s="832" t="s">
        <v>670</v>
      </c>
      <c r="I815" s="832" t="s">
        <v>1862</v>
      </c>
      <c r="J815" s="832" t="s">
        <v>1863</v>
      </c>
      <c r="K815" s="832" t="s">
        <v>1864</v>
      </c>
      <c r="L815" s="835">
        <v>0</v>
      </c>
      <c r="M815" s="835">
        <v>0</v>
      </c>
      <c r="N815" s="832">
        <v>8</v>
      </c>
      <c r="O815" s="836">
        <v>2</v>
      </c>
      <c r="P815" s="835">
        <v>0</v>
      </c>
      <c r="Q815" s="837"/>
      <c r="R815" s="832">
        <v>8</v>
      </c>
      <c r="S815" s="837">
        <v>1</v>
      </c>
      <c r="T815" s="836">
        <v>2</v>
      </c>
      <c r="U815" s="838">
        <v>1</v>
      </c>
    </row>
    <row r="816" spans="1:21" ht="14.4" customHeight="1" x14ac:dyDescent="0.3">
      <c r="A816" s="831">
        <v>7</v>
      </c>
      <c r="B816" s="832" t="s">
        <v>1991</v>
      </c>
      <c r="C816" s="832" t="s">
        <v>1997</v>
      </c>
      <c r="D816" s="833" t="s">
        <v>3260</v>
      </c>
      <c r="E816" s="834" t="s">
        <v>2025</v>
      </c>
      <c r="F816" s="832" t="s">
        <v>1992</v>
      </c>
      <c r="G816" s="832" t="s">
        <v>2728</v>
      </c>
      <c r="H816" s="832" t="s">
        <v>579</v>
      </c>
      <c r="I816" s="832" t="s">
        <v>3023</v>
      </c>
      <c r="J816" s="832" t="s">
        <v>3024</v>
      </c>
      <c r="K816" s="832" t="s">
        <v>2734</v>
      </c>
      <c r="L816" s="835">
        <v>93.96</v>
      </c>
      <c r="M816" s="835">
        <v>469.79999999999995</v>
      </c>
      <c r="N816" s="832">
        <v>5</v>
      </c>
      <c r="O816" s="836">
        <v>1</v>
      </c>
      <c r="P816" s="835">
        <v>93.96</v>
      </c>
      <c r="Q816" s="837">
        <v>0.2</v>
      </c>
      <c r="R816" s="832">
        <v>1</v>
      </c>
      <c r="S816" s="837">
        <v>0.2</v>
      </c>
      <c r="T816" s="836">
        <v>0.5</v>
      </c>
      <c r="U816" s="838">
        <v>0.5</v>
      </c>
    </row>
    <row r="817" spans="1:21" ht="14.4" customHeight="1" x14ac:dyDescent="0.3">
      <c r="A817" s="831">
        <v>7</v>
      </c>
      <c r="B817" s="832" t="s">
        <v>1991</v>
      </c>
      <c r="C817" s="832" t="s">
        <v>1997</v>
      </c>
      <c r="D817" s="833" t="s">
        <v>3260</v>
      </c>
      <c r="E817" s="834" t="s">
        <v>2025</v>
      </c>
      <c r="F817" s="832" t="s">
        <v>1992</v>
      </c>
      <c r="G817" s="832" t="s">
        <v>2728</v>
      </c>
      <c r="H817" s="832" t="s">
        <v>579</v>
      </c>
      <c r="I817" s="832" t="s">
        <v>2729</v>
      </c>
      <c r="J817" s="832" t="s">
        <v>2730</v>
      </c>
      <c r="K817" s="832" t="s">
        <v>2731</v>
      </c>
      <c r="L817" s="835">
        <v>140.94999999999999</v>
      </c>
      <c r="M817" s="835">
        <v>1268.55</v>
      </c>
      <c r="N817" s="832">
        <v>9</v>
      </c>
      <c r="O817" s="836">
        <v>1.5</v>
      </c>
      <c r="P817" s="835">
        <v>1268.55</v>
      </c>
      <c r="Q817" s="837">
        <v>1</v>
      </c>
      <c r="R817" s="832">
        <v>9</v>
      </c>
      <c r="S817" s="837">
        <v>1</v>
      </c>
      <c r="T817" s="836">
        <v>1.5</v>
      </c>
      <c r="U817" s="838">
        <v>1</v>
      </c>
    </row>
    <row r="818" spans="1:21" ht="14.4" customHeight="1" x14ac:dyDescent="0.3">
      <c r="A818" s="831">
        <v>7</v>
      </c>
      <c r="B818" s="832" t="s">
        <v>1991</v>
      </c>
      <c r="C818" s="832" t="s">
        <v>1997</v>
      </c>
      <c r="D818" s="833" t="s">
        <v>3260</v>
      </c>
      <c r="E818" s="834" t="s">
        <v>2025</v>
      </c>
      <c r="F818" s="832" t="s">
        <v>1992</v>
      </c>
      <c r="G818" s="832" t="s">
        <v>2728</v>
      </c>
      <c r="H818" s="832" t="s">
        <v>579</v>
      </c>
      <c r="I818" s="832" t="s">
        <v>2916</v>
      </c>
      <c r="J818" s="832" t="s">
        <v>2917</v>
      </c>
      <c r="K818" s="832" t="s">
        <v>2643</v>
      </c>
      <c r="L818" s="835">
        <v>187.92</v>
      </c>
      <c r="M818" s="835">
        <v>2818.8</v>
      </c>
      <c r="N818" s="832">
        <v>15</v>
      </c>
      <c r="O818" s="836">
        <v>1.5</v>
      </c>
      <c r="P818" s="835">
        <v>563.76</v>
      </c>
      <c r="Q818" s="837">
        <v>0.19999999999999998</v>
      </c>
      <c r="R818" s="832">
        <v>3</v>
      </c>
      <c r="S818" s="837">
        <v>0.2</v>
      </c>
      <c r="T818" s="836">
        <v>0.5</v>
      </c>
      <c r="U818" s="838">
        <v>0.33333333333333331</v>
      </c>
    </row>
    <row r="819" spans="1:21" ht="14.4" customHeight="1" x14ac:dyDescent="0.3">
      <c r="A819" s="831">
        <v>7</v>
      </c>
      <c r="B819" s="832" t="s">
        <v>1991</v>
      </c>
      <c r="C819" s="832" t="s">
        <v>1997</v>
      </c>
      <c r="D819" s="833" t="s">
        <v>3260</v>
      </c>
      <c r="E819" s="834" t="s">
        <v>2025</v>
      </c>
      <c r="F819" s="832" t="s">
        <v>1992</v>
      </c>
      <c r="G819" s="832" t="s">
        <v>2728</v>
      </c>
      <c r="H819" s="832" t="s">
        <v>579</v>
      </c>
      <c r="I819" s="832" t="s">
        <v>2918</v>
      </c>
      <c r="J819" s="832" t="s">
        <v>2919</v>
      </c>
      <c r="K819" s="832" t="s">
        <v>2920</v>
      </c>
      <c r="L819" s="835">
        <v>300.68</v>
      </c>
      <c r="M819" s="835">
        <v>1503.4</v>
      </c>
      <c r="N819" s="832">
        <v>5</v>
      </c>
      <c r="O819" s="836">
        <v>1.5</v>
      </c>
      <c r="P819" s="835">
        <v>902.04</v>
      </c>
      <c r="Q819" s="837">
        <v>0.6</v>
      </c>
      <c r="R819" s="832">
        <v>3</v>
      </c>
      <c r="S819" s="837">
        <v>0.6</v>
      </c>
      <c r="T819" s="836">
        <v>0.5</v>
      </c>
      <c r="U819" s="838">
        <v>0.33333333333333331</v>
      </c>
    </row>
    <row r="820" spans="1:21" ht="14.4" customHeight="1" x14ac:dyDescent="0.3">
      <c r="A820" s="831">
        <v>7</v>
      </c>
      <c r="B820" s="832" t="s">
        <v>1991</v>
      </c>
      <c r="C820" s="832" t="s">
        <v>1997</v>
      </c>
      <c r="D820" s="833" t="s">
        <v>3260</v>
      </c>
      <c r="E820" s="834" t="s">
        <v>2025</v>
      </c>
      <c r="F820" s="832" t="s">
        <v>1992</v>
      </c>
      <c r="G820" s="832" t="s">
        <v>2728</v>
      </c>
      <c r="H820" s="832" t="s">
        <v>579</v>
      </c>
      <c r="I820" s="832" t="s">
        <v>2735</v>
      </c>
      <c r="J820" s="832" t="s">
        <v>2736</v>
      </c>
      <c r="K820" s="832" t="s">
        <v>2737</v>
      </c>
      <c r="L820" s="835">
        <v>156.61000000000001</v>
      </c>
      <c r="M820" s="835">
        <v>783.05000000000007</v>
      </c>
      <c r="N820" s="832">
        <v>5</v>
      </c>
      <c r="O820" s="836">
        <v>2.5</v>
      </c>
      <c r="P820" s="835">
        <v>783.05000000000007</v>
      </c>
      <c r="Q820" s="837">
        <v>1</v>
      </c>
      <c r="R820" s="832">
        <v>5</v>
      </c>
      <c r="S820" s="837">
        <v>1</v>
      </c>
      <c r="T820" s="836">
        <v>2.5</v>
      </c>
      <c r="U820" s="838">
        <v>1</v>
      </c>
    </row>
    <row r="821" spans="1:21" ht="14.4" customHeight="1" x14ac:dyDescent="0.3">
      <c r="A821" s="831">
        <v>7</v>
      </c>
      <c r="B821" s="832" t="s">
        <v>1991</v>
      </c>
      <c r="C821" s="832" t="s">
        <v>1997</v>
      </c>
      <c r="D821" s="833" t="s">
        <v>3260</v>
      </c>
      <c r="E821" s="834" t="s">
        <v>2025</v>
      </c>
      <c r="F821" s="832" t="s">
        <v>1992</v>
      </c>
      <c r="G821" s="832" t="s">
        <v>2728</v>
      </c>
      <c r="H821" s="832" t="s">
        <v>579</v>
      </c>
      <c r="I821" s="832" t="s">
        <v>3025</v>
      </c>
      <c r="J821" s="832" t="s">
        <v>3024</v>
      </c>
      <c r="K821" s="832" t="s">
        <v>2734</v>
      </c>
      <c r="L821" s="835">
        <v>93.96</v>
      </c>
      <c r="M821" s="835">
        <v>375.84</v>
      </c>
      <c r="N821" s="832">
        <v>4</v>
      </c>
      <c r="O821" s="836">
        <v>1.5</v>
      </c>
      <c r="P821" s="835">
        <v>375.84</v>
      </c>
      <c r="Q821" s="837">
        <v>1</v>
      </c>
      <c r="R821" s="832">
        <v>4</v>
      </c>
      <c r="S821" s="837">
        <v>1</v>
      </c>
      <c r="T821" s="836">
        <v>1.5</v>
      </c>
      <c r="U821" s="838">
        <v>1</v>
      </c>
    </row>
    <row r="822" spans="1:21" ht="14.4" customHeight="1" x14ac:dyDescent="0.3">
      <c r="A822" s="831">
        <v>7</v>
      </c>
      <c r="B822" s="832" t="s">
        <v>1991</v>
      </c>
      <c r="C822" s="832" t="s">
        <v>1997</v>
      </c>
      <c r="D822" s="833" t="s">
        <v>3260</v>
      </c>
      <c r="E822" s="834" t="s">
        <v>2025</v>
      </c>
      <c r="F822" s="832" t="s">
        <v>1992</v>
      </c>
      <c r="G822" s="832" t="s">
        <v>2728</v>
      </c>
      <c r="H822" s="832" t="s">
        <v>579</v>
      </c>
      <c r="I822" s="832" t="s">
        <v>2874</v>
      </c>
      <c r="J822" s="832" t="s">
        <v>2875</v>
      </c>
      <c r="K822" s="832" t="s">
        <v>2876</v>
      </c>
      <c r="L822" s="835">
        <v>93.96</v>
      </c>
      <c r="M822" s="835">
        <v>281.88</v>
      </c>
      <c r="N822" s="832">
        <v>3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7</v>
      </c>
      <c r="B823" s="832" t="s">
        <v>1991</v>
      </c>
      <c r="C823" s="832" t="s">
        <v>1997</v>
      </c>
      <c r="D823" s="833" t="s">
        <v>3260</v>
      </c>
      <c r="E823" s="834" t="s">
        <v>2025</v>
      </c>
      <c r="F823" s="832" t="s">
        <v>1992</v>
      </c>
      <c r="G823" s="832" t="s">
        <v>2134</v>
      </c>
      <c r="H823" s="832" t="s">
        <v>579</v>
      </c>
      <c r="I823" s="832" t="s">
        <v>3026</v>
      </c>
      <c r="J823" s="832" t="s">
        <v>1198</v>
      </c>
      <c r="K823" s="832" t="s">
        <v>3027</v>
      </c>
      <c r="L823" s="835">
        <v>154.08000000000001</v>
      </c>
      <c r="M823" s="835">
        <v>154.08000000000001</v>
      </c>
      <c r="N823" s="832">
        <v>1</v>
      </c>
      <c r="O823" s="836">
        <v>0.5</v>
      </c>
      <c r="P823" s="835">
        <v>154.08000000000001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7</v>
      </c>
      <c r="B824" s="832" t="s">
        <v>1991</v>
      </c>
      <c r="C824" s="832" t="s">
        <v>1997</v>
      </c>
      <c r="D824" s="833" t="s">
        <v>3260</v>
      </c>
      <c r="E824" s="834" t="s">
        <v>2025</v>
      </c>
      <c r="F824" s="832" t="s">
        <v>1992</v>
      </c>
      <c r="G824" s="832" t="s">
        <v>2137</v>
      </c>
      <c r="H824" s="832" t="s">
        <v>670</v>
      </c>
      <c r="I824" s="832" t="s">
        <v>1903</v>
      </c>
      <c r="J824" s="832" t="s">
        <v>1269</v>
      </c>
      <c r="K824" s="832" t="s">
        <v>1904</v>
      </c>
      <c r="L824" s="835">
        <v>0</v>
      </c>
      <c r="M824" s="835">
        <v>0</v>
      </c>
      <c r="N824" s="832">
        <v>4</v>
      </c>
      <c r="O824" s="836">
        <v>1.5</v>
      </c>
      <c r="P824" s="835">
        <v>0</v>
      </c>
      <c r="Q824" s="837"/>
      <c r="R824" s="832">
        <v>4</v>
      </c>
      <c r="S824" s="837">
        <v>1</v>
      </c>
      <c r="T824" s="836">
        <v>1.5</v>
      </c>
      <c r="U824" s="838">
        <v>1</v>
      </c>
    </row>
    <row r="825" spans="1:21" ht="14.4" customHeight="1" x14ac:dyDescent="0.3">
      <c r="A825" s="831">
        <v>7</v>
      </c>
      <c r="B825" s="832" t="s">
        <v>1991</v>
      </c>
      <c r="C825" s="832" t="s">
        <v>1997</v>
      </c>
      <c r="D825" s="833" t="s">
        <v>3260</v>
      </c>
      <c r="E825" s="834" t="s">
        <v>2025</v>
      </c>
      <c r="F825" s="832" t="s">
        <v>1992</v>
      </c>
      <c r="G825" s="832" t="s">
        <v>2137</v>
      </c>
      <c r="H825" s="832" t="s">
        <v>579</v>
      </c>
      <c r="I825" s="832" t="s">
        <v>3028</v>
      </c>
      <c r="J825" s="832" t="s">
        <v>3029</v>
      </c>
      <c r="K825" s="832" t="s">
        <v>2122</v>
      </c>
      <c r="L825" s="835">
        <v>0</v>
      </c>
      <c r="M825" s="835">
        <v>0</v>
      </c>
      <c r="N825" s="832">
        <v>1</v>
      </c>
      <c r="O825" s="836">
        <v>0.5</v>
      </c>
      <c r="P825" s="835">
        <v>0</v>
      </c>
      <c r="Q825" s="837"/>
      <c r="R825" s="832">
        <v>1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7</v>
      </c>
      <c r="B826" s="832" t="s">
        <v>1991</v>
      </c>
      <c r="C826" s="832" t="s">
        <v>1997</v>
      </c>
      <c r="D826" s="833" t="s">
        <v>3260</v>
      </c>
      <c r="E826" s="834" t="s">
        <v>2025</v>
      </c>
      <c r="F826" s="832" t="s">
        <v>1992</v>
      </c>
      <c r="G826" s="832" t="s">
        <v>2056</v>
      </c>
      <c r="H826" s="832" t="s">
        <v>579</v>
      </c>
      <c r="I826" s="832" t="s">
        <v>2233</v>
      </c>
      <c r="J826" s="832" t="s">
        <v>2058</v>
      </c>
      <c r="K826" s="832" t="s">
        <v>2234</v>
      </c>
      <c r="L826" s="835">
        <v>299.83999999999997</v>
      </c>
      <c r="M826" s="835">
        <v>899.52</v>
      </c>
      <c r="N826" s="832">
        <v>3</v>
      </c>
      <c r="O826" s="836">
        <v>2</v>
      </c>
      <c r="P826" s="835">
        <v>299.83999999999997</v>
      </c>
      <c r="Q826" s="837">
        <v>0.33333333333333331</v>
      </c>
      <c r="R826" s="832">
        <v>1</v>
      </c>
      <c r="S826" s="837">
        <v>0.33333333333333331</v>
      </c>
      <c r="T826" s="836">
        <v>0.5</v>
      </c>
      <c r="U826" s="838">
        <v>0.25</v>
      </c>
    </row>
    <row r="827" spans="1:21" ht="14.4" customHeight="1" x14ac:dyDescent="0.3">
      <c r="A827" s="831">
        <v>7</v>
      </c>
      <c r="B827" s="832" t="s">
        <v>1991</v>
      </c>
      <c r="C827" s="832" t="s">
        <v>1997</v>
      </c>
      <c r="D827" s="833" t="s">
        <v>3260</v>
      </c>
      <c r="E827" s="834" t="s">
        <v>2025</v>
      </c>
      <c r="F827" s="832" t="s">
        <v>1992</v>
      </c>
      <c r="G827" s="832" t="s">
        <v>2056</v>
      </c>
      <c r="H827" s="832" t="s">
        <v>579</v>
      </c>
      <c r="I827" s="832" t="s">
        <v>2880</v>
      </c>
      <c r="J827" s="832" t="s">
        <v>2058</v>
      </c>
      <c r="K827" s="832" t="s">
        <v>2881</v>
      </c>
      <c r="L827" s="835">
        <v>150.94</v>
      </c>
      <c r="M827" s="835">
        <v>150.94</v>
      </c>
      <c r="N827" s="832">
        <v>1</v>
      </c>
      <c r="O827" s="836">
        <v>0.5</v>
      </c>
      <c r="P827" s="835">
        <v>150.94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7</v>
      </c>
      <c r="B828" s="832" t="s">
        <v>1991</v>
      </c>
      <c r="C828" s="832" t="s">
        <v>1997</v>
      </c>
      <c r="D828" s="833" t="s">
        <v>3260</v>
      </c>
      <c r="E828" s="834" t="s">
        <v>2025</v>
      </c>
      <c r="F828" s="832" t="s">
        <v>1992</v>
      </c>
      <c r="G828" s="832" t="s">
        <v>2056</v>
      </c>
      <c r="H828" s="832" t="s">
        <v>579</v>
      </c>
      <c r="I828" s="832" t="s">
        <v>2762</v>
      </c>
      <c r="J828" s="832" t="s">
        <v>2763</v>
      </c>
      <c r="K828" s="832" t="s">
        <v>2764</v>
      </c>
      <c r="L828" s="835">
        <v>99.94</v>
      </c>
      <c r="M828" s="835">
        <v>299.82</v>
      </c>
      <c r="N828" s="832">
        <v>3</v>
      </c>
      <c r="O828" s="836">
        <v>0.5</v>
      </c>
      <c r="P828" s="835">
        <v>299.82</v>
      </c>
      <c r="Q828" s="837">
        <v>1</v>
      </c>
      <c r="R828" s="832">
        <v>3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7</v>
      </c>
      <c r="B829" s="832" t="s">
        <v>1991</v>
      </c>
      <c r="C829" s="832" t="s">
        <v>1997</v>
      </c>
      <c r="D829" s="833" t="s">
        <v>3260</v>
      </c>
      <c r="E829" s="834" t="s">
        <v>2025</v>
      </c>
      <c r="F829" s="832" t="s">
        <v>1992</v>
      </c>
      <c r="G829" s="832" t="s">
        <v>2056</v>
      </c>
      <c r="H829" s="832" t="s">
        <v>579</v>
      </c>
      <c r="I829" s="832" t="s">
        <v>2765</v>
      </c>
      <c r="J829" s="832" t="s">
        <v>2766</v>
      </c>
      <c r="K829" s="832" t="s">
        <v>2767</v>
      </c>
      <c r="L829" s="835">
        <v>95.29</v>
      </c>
      <c r="M829" s="835">
        <v>95.29</v>
      </c>
      <c r="N829" s="832">
        <v>1</v>
      </c>
      <c r="O829" s="836">
        <v>0.5</v>
      </c>
      <c r="P829" s="835">
        <v>95.29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7</v>
      </c>
      <c r="B830" s="832" t="s">
        <v>1991</v>
      </c>
      <c r="C830" s="832" t="s">
        <v>1997</v>
      </c>
      <c r="D830" s="833" t="s">
        <v>3260</v>
      </c>
      <c r="E830" s="834" t="s">
        <v>2025</v>
      </c>
      <c r="F830" s="832" t="s">
        <v>1992</v>
      </c>
      <c r="G830" s="832" t="s">
        <v>2056</v>
      </c>
      <c r="H830" s="832" t="s">
        <v>579</v>
      </c>
      <c r="I830" s="832" t="s">
        <v>2768</v>
      </c>
      <c r="J830" s="832" t="s">
        <v>2766</v>
      </c>
      <c r="K830" s="832" t="s">
        <v>2769</v>
      </c>
      <c r="L830" s="835">
        <v>199.89</v>
      </c>
      <c r="M830" s="835">
        <v>999.44999999999993</v>
      </c>
      <c r="N830" s="832">
        <v>5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7</v>
      </c>
      <c r="B831" s="832" t="s">
        <v>1991</v>
      </c>
      <c r="C831" s="832" t="s">
        <v>1997</v>
      </c>
      <c r="D831" s="833" t="s">
        <v>3260</v>
      </c>
      <c r="E831" s="834" t="s">
        <v>2025</v>
      </c>
      <c r="F831" s="832" t="s">
        <v>1992</v>
      </c>
      <c r="G831" s="832" t="s">
        <v>2434</v>
      </c>
      <c r="H831" s="832" t="s">
        <v>670</v>
      </c>
      <c r="I831" s="832" t="s">
        <v>2777</v>
      </c>
      <c r="J831" s="832" t="s">
        <v>2778</v>
      </c>
      <c r="K831" s="832" t="s">
        <v>2779</v>
      </c>
      <c r="L831" s="835">
        <v>65.36</v>
      </c>
      <c r="M831" s="835">
        <v>1176.48</v>
      </c>
      <c r="N831" s="832">
        <v>18</v>
      </c>
      <c r="O831" s="836">
        <v>3.5</v>
      </c>
      <c r="P831" s="835">
        <v>522.88</v>
      </c>
      <c r="Q831" s="837">
        <v>0.44444444444444442</v>
      </c>
      <c r="R831" s="832">
        <v>8</v>
      </c>
      <c r="S831" s="837">
        <v>0.44444444444444442</v>
      </c>
      <c r="T831" s="836">
        <v>2</v>
      </c>
      <c r="U831" s="838">
        <v>0.5714285714285714</v>
      </c>
    </row>
    <row r="832" spans="1:21" ht="14.4" customHeight="1" x14ac:dyDescent="0.3">
      <c r="A832" s="831">
        <v>7</v>
      </c>
      <c r="B832" s="832" t="s">
        <v>1991</v>
      </c>
      <c r="C832" s="832" t="s">
        <v>1997</v>
      </c>
      <c r="D832" s="833" t="s">
        <v>3260</v>
      </c>
      <c r="E832" s="834" t="s">
        <v>2025</v>
      </c>
      <c r="F832" s="832" t="s">
        <v>1992</v>
      </c>
      <c r="G832" s="832" t="s">
        <v>2783</v>
      </c>
      <c r="H832" s="832" t="s">
        <v>579</v>
      </c>
      <c r="I832" s="832" t="s">
        <v>2784</v>
      </c>
      <c r="J832" s="832" t="s">
        <v>2785</v>
      </c>
      <c r="K832" s="832" t="s">
        <v>2786</v>
      </c>
      <c r="L832" s="835">
        <v>775.17</v>
      </c>
      <c r="M832" s="835">
        <v>2325.5099999999998</v>
      </c>
      <c r="N832" s="832">
        <v>3</v>
      </c>
      <c r="O832" s="836">
        <v>1</v>
      </c>
      <c r="P832" s="835">
        <v>2325.5099999999998</v>
      </c>
      <c r="Q832" s="837">
        <v>1</v>
      </c>
      <c r="R832" s="832">
        <v>3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7</v>
      </c>
      <c r="B833" s="832" t="s">
        <v>1991</v>
      </c>
      <c r="C833" s="832" t="s">
        <v>1997</v>
      </c>
      <c r="D833" s="833" t="s">
        <v>3260</v>
      </c>
      <c r="E833" s="834" t="s">
        <v>2025</v>
      </c>
      <c r="F833" s="832" t="s">
        <v>1992</v>
      </c>
      <c r="G833" s="832" t="s">
        <v>2783</v>
      </c>
      <c r="H833" s="832" t="s">
        <v>579</v>
      </c>
      <c r="I833" s="832" t="s">
        <v>2789</v>
      </c>
      <c r="J833" s="832" t="s">
        <v>2785</v>
      </c>
      <c r="K833" s="832" t="s">
        <v>2790</v>
      </c>
      <c r="L833" s="835">
        <v>2620.2600000000002</v>
      </c>
      <c r="M833" s="835">
        <v>26202.600000000002</v>
      </c>
      <c r="N833" s="832">
        <v>10</v>
      </c>
      <c r="O833" s="836">
        <v>2</v>
      </c>
      <c r="P833" s="835">
        <v>10481.040000000001</v>
      </c>
      <c r="Q833" s="837">
        <v>0.4</v>
      </c>
      <c r="R833" s="832">
        <v>4</v>
      </c>
      <c r="S833" s="837">
        <v>0.4</v>
      </c>
      <c r="T833" s="836">
        <v>1</v>
      </c>
      <c r="U833" s="838">
        <v>0.5</v>
      </c>
    </row>
    <row r="834" spans="1:21" ht="14.4" customHeight="1" x14ac:dyDescent="0.3">
      <c r="A834" s="831">
        <v>7</v>
      </c>
      <c r="B834" s="832" t="s">
        <v>1991</v>
      </c>
      <c r="C834" s="832" t="s">
        <v>1997</v>
      </c>
      <c r="D834" s="833" t="s">
        <v>3260</v>
      </c>
      <c r="E834" s="834" t="s">
        <v>2031</v>
      </c>
      <c r="F834" s="832" t="s">
        <v>1992</v>
      </c>
      <c r="G834" s="832" t="s">
        <v>2060</v>
      </c>
      <c r="H834" s="832" t="s">
        <v>579</v>
      </c>
      <c r="I834" s="832" t="s">
        <v>2061</v>
      </c>
      <c r="J834" s="832" t="s">
        <v>2062</v>
      </c>
      <c r="K834" s="832" t="s">
        <v>2063</v>
      </c>
      <c r="L834" s="835">
        <v>96.84</v>
      </c>
      <c r="M834" s="835">
        <v>1162.08</v>
      </c>
      <c r="N834" s="832">
        <v>12</v>
      </c>
      <c r="O834" s="836">
        <v>6</v>
      </c>
      <c r="P834" s="835">
        <v>581.04</v>
      </c>
      <c r="Q834" s="837">
        <v>0.5</v>
      </c>
      <c r="R834" s="832">
        <v>6</v>
      </c>
      <c r="S834" s="837">
        <v>0.5</v>
      </c>
      <c r="T834" s="836">
        <v>2</v>
      </c>
      <c r="U834" s="838">
        <v>0.33333333333333331</v>
      </c>
    </row>
    <row r="835" spans="1:21" ht="14.4" customHeight="1" x14ac:dyDescent="0.3">
      <c r="A835" s="831">
        <v>7</v>
      </c>
      <c r="B835" s="832" t="s">
        <v>1991</v>
      </c>
      <c r="C835" s="832" t="s">
        <v>1997</v>
      </c>
      <c r="D835" s="833" t="s">
        <v>3260</v>
      </c>
      <c r="E835" s="834" t="s">
        <v>2031</v>
      </c>
      <c r="F835" s="832" t="s">
        <v>1992</v>
      </c>
      <c r="G835" s="832" t="s">
        <v>2060</v>
      </c>
      <c r="H835" s="832" t="s">
        <v>579</v>
      </c>
      <c r="I835" s="832" t="s">
        <v>2061</v>
      </c>
      <c r="J835" s="832" t="s">
        <v>2062</v>
      </c>
      <c r="K835" s="832" t="s">
        <v>2063</v>
      </c>
      <c r="L835" s="835">
        <v>70.48</v>
      </c>
      <c r="M835" s="835">
        <v>211.44</v>
      </c>
      <c r="N835" s="832">
        <v>3</v>
      </c>
      <c r="O835" s="836">
        <v>2</v>
      </c>
      <c r="P835" s="835">
        <v>211.44</v>
      </c>
      <c r="Q835" s="837">
        <v>1</v>
      </c>
      <c r="R835" s="832">
        <v>3</v>
      </c>
      <c r="S835" s="837">
        <v>1</v>
      </c>
      <c r="T835" s="836">
        <v>2</v>
      </c>
      <c r="U835" s="838">
        <v>1</v>
      </c>
    </row>
    <row r="836" spans="1:21" ht="14.4" customHeight="1" x14ac:dyDescent="0.3">
      <c r="A836" s="831">
        <v>7</v>
      </c>
      <c r="B836" s="832" t="s">
        <v>1991</v>
      </c>
      <c r="C836" s="832" t="s">
        <v>1997</v>
      </c>
      <c r="D836" s="833" t="s">
        <v>3260</v>
      </c>
      <c r="E836" s="834" t="s">
        <v>2031</v>
      </c>
      <c r="F836" s="832" t="s">
        <v>1992</v>
      </c>
      <c r="G836" s="832" t="s">
        <v>2060</v>
      </c>
      <c r="H836" s="832" t="s">
        <v>579</v>
      </c>
      <c r="I836" s="832" t="s">
        <v>2795</v>
      </c>
      <c r="J836" s="832" t="s">
        <v>2062</v>
      </c>
      <c r="K836" s="832" t="s">
        <v>2796</v>
      </c>
      <c r="L836" s="835">
        <v>0</v>
      </c>
      <c r="M836" s="835">
        <v>0</v>
      </c>
      <c r="N836" s="832">
        <v>1</v>
      </c>
      <c r="O836" s="836">
        <v>1</v>
      </c>
      <c r="P836" s="835">
        <v>0</v>
      </c>
      <c r="Q836" s="837"/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7</v>
      </c>
      <c r="B837" s="832" t="s">
        <v>1991</v>
      </c>
      <c r="C837" s="832" t="s">
        <v>1997</v>
      </c>
      <c r="D837" s="833" t="s">
        <v>3260</v>
      </c>
      <c r="E837" s="834" t="s">
        <v>2031</v>
      </c>
      <c r="F837" s="832" t="s">
        <v>1992</v>
      </c>
      <c r="G837" s="832" t="s">
        <v>3030</v>
      </c>
      <c r="H837" s="832" t="s">
        <v>670</v>
      </c>
      <c r="I837" s="832" t="s">
        <v>3031</v>
      </c>
      <c r="J837" s="832" t="s">
        <v>3032</v>
      </c>
      <c r="K837" s="832" t="s">
        <v>3033</v>
      </c>
      <c r="L837" s="835">
        <v>0</v>
      </c>
      <c r="M837" s="835">
        <v>0</v>
      </c>
      <c r="N837" s="832">
        <v>1</v>
      </c>
      <c r="O837" s="836">
        <v>1</v>
      </c>
      <c r="P837" s="835">
        <v>0</v>
      </c>
      <c r="Q837" s="837"/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7</v>
      </c>
      <c r="B838" s="832" t="s">
        <v>1991</v>
      </c>
      <c r="C838" s="832" t="s">
        <v>1997</v>
      </c>
      <c r="D838" s="833" t="s">
        <v>3260</v>
      </c>
      <c r="E838" s="834" t="s">
        <v>2031</v>
      </c>
      <c r="F838" s="832" t="s">
        <v>1992</v>
      </c>
      <c r="G838" s="832" t="s">
        <v>2510</v>
      </c>
      <c r="H838" s="832" t="s">
        <v>579</v>
      </c>
      <c r="I838" s="832" t="s">
        <v>2511</v>
      </c>
      <c r="J838" s="832" t="s">
        <v>2512</v>
      </c>
      <c r="K838" s="832" t="s">
        <v>2513</v>
      </c>
      <c r="L838" s="835">
        <v>55.77</v>
      </c>
      <c r="M838" s="835">
        <v>1115.4000000000001</v>
      </c>
      <c r="N838" s="832">
        <v>20</v>
      </c>
      <c r="O838" s="836">
        <v>6</v>
      </c>
      <c r="P838" s="835">
        <v>948.09</v>
      </c>
      <c r="Q838" s="837">
        <v>0.85</v>
      </c>
      <c r="R838" s="832">
        <v>17</v>
      </c>
      <c r="S838" s="837">
        <v>0.85</v>
      </c>
      <c r="T838" s="836">
        <v>4.5</v>
      </c>
      <c r="U838" s="838">
        <v>0.75</v>
      </c>
    </row>
    <row r="839" spans="1:21" ht="14.4" customHeight="1" x14ac:dyDescent="0.3">
      <c r="A839" s="831">
        <v>7</v>
      </c>
      <c r="B839" s="832" t="s">
        <v>1991</v>
      </c>
      <c r="C839" s="832" t="s">
        <v>1997</v>
      </c>
      <c r="D839" s="833" t="s">
        <v>3260</v>
      </c>
      <c r="E839" s="834" t="s">
        <v>2031</v>
      </c>
      <c r="F839" s="832" t="s">
        <v>1992</v>
      </c>
      <c r="G839" s="832" t="s">
        <v>2141</v>
      </c>
      <c r="H839" s="832" t="s">
        <v>579</v>
      </c>
      <c r="I839" s="832" t="s">
        <v>3034</v>
      </c>
      <c r="J839" s="832" t="s">
        <v>2422</v>
      </c>
      <c r="K839" s="832" t="s">
        <v>1770</v>
      </c>
      <c r="L839" s="835">
        <v>119.7</v>
      </c>
      <c r="M839" s="835">
        <v>119.7</v>
      </c>
      <c r="N839" s="832">
        <v>1</v>
      </c>
      <c r="O839" s="836">
        <v>1</v>
      </c>
      <c r="P839" s="835">
        <v>119.7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7</v>
      </c>
      <c r="B840" s="832" t="s">
        <v>1991</v>
      </c>
      <c r="C840" s="832" t="s">
        <v>1997</v>
      </c>
      <c r="D840" s="833" t="s">
        <v>3260</v>
      </c>
      <c r="E840" s="834" t="s">
        <v>2031</v>
      </c>
      <c r="F840" s="832" t="s">
        <v>1992</v>
      </c>
      <c r="G840" s="832" t="s">
        <v>2514</v>
      </c>
      <c r="H840" s="832" t="s">
        <v>579</v>
      </c>
      <c r="I840" s="832" t="s">
        <v>2515</v>
      </c>
      <c r="J840" s="832" t="s">
        <v>2516</v>
      </c>
      <c r="K840" s="832" t="s">
        <v>2517</v>
      </c>
      <c r="L840" s="835">
        <v>55.95</v>
      </c>
      <c r="M840" s="835">
        <v>503.55</v>
      </c>
      <c r="N840" s="832">
        <v>9</v>
      </c>
      <c r="O840" s="836">
        <v>1.5</v>
      </c>
      <c r="P840" s="835">
        <v>503.55</v>
      </c>
      <c r="Q840" s="837">
        <v>1</v>
      </c>
      <c r="R840" s="832">
        <v>9</v>
      </c>
      <c r="S840" s="837">
        <v>1</v>
      </c>
      <c r="T840" s="836">
        <v>1.5</v>
      </c>
      <c r="U840" s="838">
        <v>1</v>
      </c>
    </row>
    <row r="841" spans="1:21" ht="14.4" customHeight="1" x14ac:dyDescent="0.3">
      <c r="A841" s="831">
        <v>7</v>
      </c>
      <c r="B841" s="832" t="s">
        <v>1991</v>
      </c>
      <c r="C841" s="832" t="s">
        <v>1997</v>
      </c>
      <c r="D841" s="833" t="s">
        <v>3260</v>
      </c>
      <c r="E841" s="834" t="s">
        <v>2031</v>
      </c>
      <c r="F841" s="832" t="s">
        <v>1992</v>
      </c>
      <c r="G841" s="832" t="s">
        <v>2518</v>
      </c>
      <c r="H841" s="832" t="s">
        <v>579</v>
      </c>
      <c r="I841" s="832" t="s">
        <v>2519</v>
      </c>
      <c r="J841" s="832" t="s">
        <v>2520</v>
      </c>
      <c r="K841" s="832" t="s">
        <v>2521</v>
      </c>
      <c r="L841" s="835">
        <v>0</v>
      </c>
      <c r="M841" s="835">
        <v>0</v>
      </c>
      <c r="N841" s="832">
        <v>1</v>
      </c>
      <c r="O841" s="836">
        <v>1</v>
      </c>
      <c r="P841" s="835">
        <v>0</v>
      </c>
      <c r="Q841" s="837"/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7</v>
      </c>
      <c r="B842" s="832" t="s">
        <v>1991</v>
      </c>
      <c r="C842" s="832" t="s">
        <v>1997</v>
      </c>
      <c r="D842" s="833" t="s">
        <v>3260</v>
      </c>
      <c r="E842" s="834" t="s">
        <v>2031</v>
      </c>
      <c r="F842" s="832" t="s">
        <v>1992</v>
      </c>
      <c r="G842" s="832" t="s">
        <v>2522</v>
      </c>
      <c r="H842" s="832" t="s">
        <v>579</v>
      </c>
      <c r="I842" s="832" t="s">
        <v>2523</v>
      </c>
      <c r="J842" s="832" t="s">
        <v>2524</v>
      </c>
      <c r="K842" s="832" t="s">
        <v>2525</v>
      </c>
      <c r="L842" s="835">
        <v>754.04</v>
      </c>
      <c r="M842" s="835">
        <v>19605.04</v>
      </c>
      <c r="N842" s="832">
        <v>26</v>
      </c>
      <c r="O842" s="836">
        <v>7</v>
      </c>
      <c r="P842" s="835">
        <v>13572.720000000001</v>
      </c>
      <c r="Q842" s="837">
        <v>0.69230769230769229</v>
      </c>
      <c r="R842" s="832">
        <v>18</v>
      </c>
      <c r="S842" s="837">
        <v>0.69230769230769229</v>
      </c>
      <c r="T842" s="836">
        <v>5</v>
      </c>
      <c r="U842" s="838">
        <v>0.7142857142857143</v>
      </c>
    </row>
    <row r="843" spans="1:21" ht="14.4" customHeight="1" x14ac:dyDescent="0.3">
      <c r="A843" s="831">
        <v>7</v>
      </c>
      <c r="B843" s="832" t="s">
        <v>1991</v>
      </c>
      <c r="C843" s="832" t="s">
        <v>1997</v>
      </c>
      <c r="D843" s="833" t="s">
        <v>3260</v>
      </c>
      <c r="E843" s="834" t="s">
        <v>2031</v>
      </c>
      <c r="F843" s="832" t="s">
        <v>1992</v>
      </c>
      <c r="G843" s="832" t="s">
        <v>2522</v>
      </c>
      <c r="H843" s="832" t="s">
        <v>579</v>
      </c>
      <c r="I843" s="832" t="s">
        <v>2528</v>
      </c>
      <c r="J843" s="832" t="s">
        <v>2524</v>
      </c>
      <c r="K843" s="832" t="s">
        <v>2529</v>
      </c>
      <c r="L843" s="835">
        <v>1508.08</v>
      </c>
      <c r="M843" s="835">
        <v>25637.359999999997</v>
      </c>
      <c r="N843" s="832">
        <v>17</v>
      </c>
      <c r="O843" s="836">
        <v>3</v>
      </c>
      <c r="P843" s="835">
        <v>25637.359999999997</v>
      </c>
      <c r="Q843" s="837">
        <v>1</v>
      </c>
      <c r="R843" s="832">
        <v>17</v>
      </c>
      <c r="S843" s="837">
        <v>1</v>
      </c>
      <c r="T843" s="836">
        <v>3</v>
      </c>
      <c r="U843" s="838">
        <v>1</v>
      </c>
    </row>
    <row r="844" spans="1:21" ht="14.4" customHeight="1" x14ac:dyDescent="0.3">
      <c r="A844" s="831">
        <v>7</v>
      </c>
      <c r="B844" s="832" t="s">
        <v>1991</v>
      </c>
      <c r="C844" s="832" t="s">
        <v>1997</v>
      </c>
      <c r="D844" s="833" t="s">
        <v>3260</v>
      </c>
      <c r="E844" s="834" t="s">
        <v>2031</v>
      </c>
      <c r="F844" s="832" t="s">
        <v>1992</v>
      </c>
      <c r="G844" s="832" t="s">
        <v>2522</v>
      </c>
      <c r="H844" s="832" t="s">
        <v>579</v>
      </c>
      <c r="I844" s="832" t="s">
        <v>2926</v>
      </c>
      <c r="J844" s="832" t="s">
        <v>2927</v>
      </c>
      <c r="K844" s="832" t="s">
        <v>2525</v>
      </c>
      <c r="L844" s="835">
        <v>646.32000000000005</v>
      </c>
      <c r="M844" s="835">
        <v>3877.92</v>
      </c>
      <c r="N844" s="832">
        <v>6</v>
      </c>
      <c r="O844" s="836">
        <v>1</v>
      </c>
      <c r="P844" s="835">
        <v>3877.92</v>
      </c>
      <c r="Q844" s="837">
        <v>1</v>
      </c>
      <c r="R844" s="832">
        <v>6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7</v>
      </c>
      <c r="B845" s="832" t="s">
        <v>1991</v>
      </c>
      <c r="C845" s="832" t="s">
        <v>1997</v>
      </c>
      <c r="D845" s="833" t="s">
        <v>3260</v>
      </c>
      <c r="E845" s="834" t="s">
        <v>2031</v>
      </c>
      <c r="F845" s="832" t="s">
        <v>1992</v>
      </c>
      <c r="G845" s="832" t="s">
        <v>2522</v>
      </c>
      <c r="H845" s="832" t="s">
        <v>670</v>
      </c>
      <c r="I845" s="832" t="s">
        <v>2530</v>
      </c>
      <c r="J845" s="832" t="s">
        <v>2531</v>
      </c>
      <c r="K845" s="832" t="s">
        <v>2525</v>
      </c>
      <c r="L845" s="835">
        <v>754.04</v>
      </c>
      <c r="M845" s="835">
        <v>1508.08</v>
      </c>
      <c r="N845" s="832">
        <v>2</v>
      </c>
      <c r="O845" s="836">
        <v>1</v>
      </c>
      <c r="P845" s="835">
        <v>1508.08</v>
      </c>
      <c r="Q845" s="837">
        <v>1</v>
      </c>
      <c r="R845" s="832">
        <v>2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7</v>
      </c>
      <c r="B846" s="832" t="s">
        <v>1991</v>
      </c>
      <c r="C846" s="832" t="s">
        <v>1997</v>
      </c>
      <c r="D846" s="833" t="s">
        <v>3260</v>
      </c>
      <c r="E846" s="834" t="s">
        <v>2031</v>
      </c>
      <c r="F846" s="832" t="s">
        <v>1992</v>
      </c>
      <c r="G846" s="832" t="s">
        <v>2522</v>
      </c>
      <c r="H846" s="832" t="s">
        <v>670</v>
      </c>
      <c r="I846" s="832" t="s">
        <v>2532</v>
      </c>
      <c r="J846" s="832" t="s">
        <v>2531</v>
      </c>
      <c r="K846" s="832" t="s">
        <v>2527</v>
      </c>
      <c r="L846" s="835">
        <v>1131.06</v>
      </c>
      <c r="M846" s="835">
        <v>19228.02</v>
      </c>
      <c r="N846" s="832">
        <v>17</v>
      </c>
      <c r="O846" s="836">
        <v>3</v>
      </c>
      <c r="P846" s="835">
        <v>19228.02</v>
      </c>
      <c r="Q846" s="837">
        <v>1</v>
      </c>
      <c r="R846" s="832">
        <v>17</v>
      </c>
      <c r="S846" s="837">
        <v>1</v>
      </c>
      <c r="T846" s="836">
        <v>3</v>
      </c>
      <c r="U846" s="838">
        <v>1</v>
      </c>
    </row>
    <row r="847" spans="1:21" ht="14.4" customHeight="1" x14ac:dyDescent="0.3">
      <c r="A847" s="831">
        <v>7</v>
      </c>
      <c r="B847" s="832" t="s">
        <v>1991</v>
      </c>
      <c r="C847" s="832" t="s">
        <v>1997</v>
      </c>
      <c r="D847" s="833" t="s">
        <v>3260</v>
      </c>
      <c r="E847" s="834" t="s">
        <v>2031</v>
      </c>
      <c r="F847" s="832" t="s">
        <v>1992</v>
      </c>
      <c r="G847" s="832" t="s">
        <v>2144</v>
      </c>
      <c r="H847" s="832" t="s">
        <v>670</v>
      </c>
      <c r="I847" s="832" t="s">
        <v>2534</v>
      </c>
      <c r="J847" s="832" t="s">
        <v>2535</v>
      </c>
      <c r="K847" s="832" t="s">
        <v>1928</v>
      </c>
      <c r="L847" s="835">
        <v>65.989999999999995</v>
      </c>
      <c r="M847" s="835">
        <v>65.989999999999995</v>
      </c>
      <c r="N847" s="832">
        <v>1</v>
      </c>
      <c r="O847" s="836">
        <v>1</v>
      </c>
      <c r="P847" s="835">
        <v>65.989999999999995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7</v>
      </c>
      <c r="B848" s="832" t="s">
        <v>1991</v>
      </c>
      <c r="C848" s="832" t="s">
        <v>1997</v>
      </c>
      <c r="D848" s="833" t="s">
        <v>3260</v>
      </c>
      <c r="E848" s="834" t="s">
        <v>2031</v>
      </c>
      <c r="F848" s="832" t="s">
        <v>1992</v>
      </c>
      <c r="G848" s="832" t="s">
        <v>2144</v>
      </c>
      <c r="H848" s="832" t="s">
        <v>670</v>
      </c>
      <c r="I848" s="832" t="s">
        <v>3035</v>
      </c>
      <c r="J848" s="832" t="s">
        <v>812</v>
      </c>
      <c r="K848" s="832" t="s">
        <v>3036</v>
      </c>
      <c r="L848" s="835">
        <v>264</v>
      </c>
      <c r="M848" s="835">
        <v>792</v>
      </c>
      <c r="N848" s="832">
        <v>3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7</v>
      </c>
      <c r="B849" s="832" t="s">
        <v>1991</v>
      </c>
      <c r="C849" s="832" t="s">
        <v>1997</v>
      </c>
      <c r="D849" s="833" t="s">
        <v>3260</v>
      </c>
      <c r="E849" s="834" t="s">
        <v>2031</v>
      </c>
      <c r="F849" s="832" t="s">
        <v>1992</v>
      </c>
      <c r="G849" s="832" t="s">
        <v>2144</v>
      </c>
      <c r="H849" s="832" t="s">
        <v>579</v>
      </c>
      <c r="I849" s="832" t="s">
        <v>2536</v>
      </c>
      <c r="J849" s="832" t="s">
        <v>2537</v>
      </c>
      <c r="K849" s="832" t="s">
        <v>2146</v>
      </c>
      <c r="L849" s="835">
        <v>123.2</v>
      </c>
      <c r="M849" s="835">
        <v>246.4</v>
      </c>
      <c r="N849" s="832">
        <v>2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7</v>
      </c>
      <c r="B850" s="832" t="s">
        <v>1991</v>
      </c>
      <c r="C850" s="832" t="s">
        <v>1997</v>
      </c>
      <c r="D850" s="833" t="s">
        <v>3260</v>
      </c>
      <c r="E850" s="834" t="s">
        <v>2031</v>
      </c>
      <c r="F850" s="832" t="s">
        <v>1992</v>
      </c>
      <c r="G850" s="832" t="s">
        <v>2272</v>
      </c>
      <c r="H850" s="832" t="s">
        <v>579</v>
      </c>
      <c r="I850" s="832" t="s">
        <v>2538</v>
      </c>
      <c r="J850" s="832" t="s">
        <v>2274</v>
      </c>
      <c r="K850" s="832" t="s">
        <v>2539</v>
      </c>
      <c r="L850" s="835">
        <v>140.94999999999999</v>
      </c>
      <c r="M850" s="835">
        <v>422.84999999999997</v>
      </c>
      <c r="N850" s="832">
        <v>3</v>
      </c>
      <c r="O850" s="836">
        <v>2</v>
      </c>
      <c r="P850" s="835">
        <v>281.89999999999998</v>
      </c>
      <c r="Q850" s="837">
        <v>0.66666666666666663</v>
      </c>
      <c r="R850" s="832">
        <v>2</v>
      </c>
      <c r="S850" s="837">
        <v>0.66666666666666663</v>
      </c>
      <c r="T850" s="836">
        <v>1</v>
      </c>
      <c r="U850" s="838">
        <v>0.5</v>
      </c>
    </row>
    <row r="851" spans="1:21" ht="14.4" customHeight="1" x14ac:dyDescent="0.3">
      <c r="A851" s="831">
        <v>7</v>
      </c>
      <c r="B851" s="832" t="s">
        <v>1991</v>
      </c>
      <c r="C851" s="832" t="s">
        <v>1997</v>
      </c>
      <c r="D851" s="833" t="s">
        <v>3260</v>
      </c>
      <c r="E851" s="834" t="s">
        <v>2031</v>
      </c>
      <c r="F851" s="832" t="s">
        <v>1992</v>
      </c>
      <c r="G851" s="832" t="s">
        <v>2272</v>
      </c>
      <c r="H851" s="832" t="s">
        <v>579</v>
      </c>
      <c r="I851" s="832" t="s">
        <v>2932</v>
      </c>
      <c r="J851" s="832" t="s">
        <v>2274</v>
      </c>
      <c r="K851" s="832" t="s">
        <v>2933</v>
      </c>
      <c r="L851" s="835">
        <v>211.42</v>
      </c>
      <c r="M851" s="835">
        <v>1691.36</v>
      </c>
      <c r="N851" s="832">
        <v>8</v>
      </c>
      <c r="O851" s="836">
        <v>2.5</v>
      </c>
      <c r="P851" s="835">
        <v>422.84</v>
      </c>
      <c r="Q851" s="837">
        <v>0.25</v>
      </c>
      <c r="R851" s="832">
        <v>2</v>
      </c>
      <c r="S851" s="837">
        <v>0.25</v>
      </c>
      <c r="T851" s="836">
        <v>1</v>
      </c>
      <c r="U851" s="838">
        <v>0.4</v>
      </c>
    </row>
    <row r="852" spans="1:21" ht="14.4" customHeight="1" x14ac:dyDescent="0.3">
      <c r="A852" s="831">
        <v>7</v>
      </c>
      <c r="B852" s="832" t="s">
        <v>1991</v>
      </c>
      <c r="C852" s="832" t="s">
        <v>1997</v>
      </c>
      <c r="D852" s="833" t="s">
        <v>3260</v>
      </c>
      <c r="E852" s="834" t="s">
        <v>2031</v>
      </c>
      <c r="F852" s="832" t="s">
        <v>1992</v>
      </c>
      <c r="G852" s="832" t="s">
        <v>2272</v>
      </c>
      <c r="H852" s="832" t="s">
        <v>579</v>
      </c>
      <c r="I852" s="832" t="s">
        <v>2273</v>
      </c>
      <c r="J852" s="832" t="s">
        <v>2274</v>
      </c>
      <c r="K852" s="832" t="s">
        <v>2275</v>
      </c>
      <c r="L852" s="835">
        <v>281.88</v>
      </c>
      <c r="M852" s="835">
        <v>1973.1599999999999</v>
      </c>
      <c r="N852" s="832">
        <v>7</v>
      </c>
      <c r="O852" s="836">
        <v>2.5</v>
      </c>
      <c r="P852" s="835">
        <v>281.88</v>
      </c>
      <c r="Q852" s="837">
        <v>0.14285714285714288</v>
      </c>
      <c r="R852" s="832">
        <v>1</v>
      </c>
      <c r="S852" s="837">
        <v>0.14285714285714285</v>
      </c>
      <c r="T852" s="836">
        <v>1</v>
      </c>
      <c r="U852" s="838">
        <v>0.4</v>
      </c>
    </row>
    <row r="853" spans="1:21" ht="14.4" customHeight="1" x14ac:dyDescent="0.3">
      <c r="A853" s="831">
        <v>7</v>
      </c>
      <c r="B853" s="832" t="s">
        <v>1991</v>
      </c>
      <c r="C853" s="832" t="s">
        <v>1997</v>
      </c>
      <c r="D853" s="833" t="s">
        <v>3260</v>
      </c>
      <c r="E853" s="834" t="s">
        <v>2031</v>
      </c>
      <c r="F853" s="832" t="s">
        <v>1992</v>
      </c>
      <c r="G853" s="832" t="s">
        <v>2083</v>
      </c>
      <c r="H853" s="832" t="s">
        <v>579</v>
      </c>
      <c r="I853" s="832" t="s">
        <v>2084</v>
      </c>
      <c r="J853" s="832" t="s">
        <v>2085</v>
      </c>
      <c r="K853" s="832" t="s">
        <v>2086</v>
      </c>
      <c r="L853" s="835">
        <v>72.64</v>
      </c>
      <c r="M853" s="835">
        <v>290.56</v>
      </c>
      <c r="N853" s="832">
        <v>4</v>
      </c>
      <c r="O853" s="836">
        <v>2</v>
      </c>
      <c r="P853" s="835">
        <v>145.28</v>
      </c>
      <c r="Q853" s="837">
        <v>0.5</v>
      </c>
      <c r="R853" s="832">
        <v>2</v>
      </c>
      <c r="S853" s="837">
        <v>0.5</v>
      </c>
      <c r="T853" s="836">
        <v>1</v>
      </c>
      <c r="U853" s="838">
        <v>0.5</v>
      </c>
    </row>
    <row r="854" spans="1:21" ht="14.4" customHeight="1" x14ac:dyDescent="0.3">
      <c r="A854" s="831">
        <v>7</v>
      </c>
      <c r="B854" s="832" t="s">
        <v>1991</v>
      </c>
      <c r="C854" s="832" t="s">
        <v>1997</v>
      </c>
      <c r="D854" s="833" t="s">
        <v>3260</v>
      </c>
      <c r="E854" s="834" t="s">
        <v>2031</v>
      </c>
      <c r="F854" s="832" t="s">
        <v>1992</v>
      </c>
      <c r="G854" s="832" t="s">
        <v>2148</v>
      </c>
      <c r="H854" s="832" t="s">
        <v>579</v>
      </c>
      <c r="I854" s="832" t="s">
        <v>2149</v>
      </c>
      <c r="J854" s="832" t="s">
        <v>2150</v>
      </c>
      <c r="K854" s="832" t="s">
        <v>2151</v>
      </c>
      <c r="L854" s="835">
        <v>29.13</v>
      </c>
      <c r="M854" s="835">
        <v>844.77</v>
      </c>
      <c r="N854" s="832">
        <v>29</v>
      </c>
      <c r="O854" s="836">
        <v>5.5</v>
      </c>
      <c r="P854" s="835">
        <v>407.82</v>
      </c>
      <c r="Q854" s="837">
        <v>0.48275862068965519</v>
      </c>
      <c r="R854" s="832">
        <v>14</v>
      </c>
      <c r="S854" s="837">
        <v>0.48275862068965519</v>
      </c>
      <c r="T854" s="836">
        <v>3</v>
      </c>
      <c r="U854" s="838">
        <v>0.54545454545454541</v>
      </c>
    </row>
    <row r="855" spans="1:21" ht="14.4" customHeight="1" x14ac:dyDescent="0.3">
      <c r="A855" s="831">
        <v>7</v>
      </c>
      <c r="B855" s="832" t="s">
        <v>1991</v>
      </c>
      <c r="C855" s="832" t="s">
        <v>1997</v>
      </c>
      <c r="D855" s="833" t="s">
        <v>3260</v>
      </c>
      <c r="E855" s="834" t="s">
        <v>2031</v>
      </c>
      <c r="F855" s="832" t="s">
        <v>1992</v>
      </c>
      <c r="G855" s="832" t="s">
        <v>2148</v>
      </c>
      <c r="H855" s="832" t="s">
        <v>579</v>
      </c>
      <c r="I855" s="832" t="s">
        <v>2540</v>
      </c>
      <c r="J855" s="832" t="s">
        <v>2150</v>
      </c>
      <c r="K855" s="832" t="s">
        <v>2541</v>
      </c>
      <c r="L855" s="835">
        <v>80.319999999999993</v>
      </c>
      <c r="M855" s="835">
        <v>481.91999999999996</v>
      </c>
      <c r="N855" s="832">
        <v>6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7</v>
      </c>
      <c r="B856" s="832" t="s">
        <v>1991</v>
      </c>
      <c r="C856" s="832" t="s">
        <v>1997</v>
      </c>
      <c r="D856" s="833" t="s">
        <v>3260</v>
      </c>
      <c r="E856" s="834" t="s">
        <v>2031</v>
      </c>
      <c r="F856" s="832" t="s">
        <v>1992</v>
      </c>
      <c r="G856" s="832" t="s">
        <v>3037</v>
      </c>
      <c r="H856" s="832" t="s">
        <v>579</v>
      </c>
      <c r="I856" s="832" t="s">
        <v>3038</v>
      </c>
      <c r="J856" s="832" t="s">
        <v>3039</v>
      </c>
      <c r="K856" s="832" t="s">
        <v>3040</v>
      </c>
      <c r="L856" s="835">
        <v>40.25</v>
      </c>
      <c r="M856" s="835">
        <v>120.75</v>
      </c>
      <c r="N856" s="832">
        <v>3</v>
      </c>
      <c r="O856" s="836">
        <v>1.5</v>
      </c>
      <c r="P856" s="835">
        <v>120.75</v>
      </c>
      <c r="Q856" s="837">
        <v>1</v>
      </c>
      <c r="R856" s="832">
        <v>3</v>
      </c>
      <c r="S856" s="837">
        <v>1</v>
      </c>
      <c r="T856" s="836">
        <v>1.5</v>
      </c>
      <c r="U856" s="838">
        <v>1</v>
      </c>
    </row>
    <row r="857" spans="1:21" ht="14.4" customHeight="1" x14ac:dyDescent="0.3">
      <c r="A857" s="831">
        <v>7</v>
      </c>
      <c r="B857" s="832" t="s">
        <v>1991</v>
      </c>
      <c r="C857" s="832" t="s">
        <v>1997</v>
      </c>
      <c r="D857" s="833" t="s">
        <v>3260</v>
      </c>
      <c r="E857" s="834" t="s">
        <v>2031</v>
      </c>
      <c r="F857" s="832" t="s">
        <v>1992</v>
      </c>
      <c r="G857" s="832" t="s">
        <v>2308</v>
      </c>
      <c r="H857" s="832" t="s">
        <v>579</v>
      </c>
      <c r="I857" s="832" t="s">
        <v>2546</v>
      </c>
      <c r="J857" s="832" t="s">
        <v>2547</v>
      </c>
      <c r="K857" s="832" t="s">
        <v>1928</v>
      </c>
      <c r="L857" s="835">
        <v>132</v>
      </c>
      <c r="M857" s="835">
        <v>792</v>
      </c>
      <c r="N857" s="832">
        <v>6</v>
      </c>
      <c r="O857" s="836">
        <v>1</v>
      </c>
      <c r="P857" s="835">
        <v>792</v>
      </c>
      <c r="Q857" s="837">
        <v>1</v>
      </c>
      <c r="R857" s="832">
        <v>6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7</v>
      </c>
      <c r="B858" s="832" t="s">
        <v>1991</v>
      </c>
      <c r="C858" s="832" t="s">
        <v>1997</v>
      </c>
      <c r="D858" s="833" t="s">
        <v>3260</v>
      </c>
      <c r="E858" s="834" t="s">
        <v>2031</v>
      </c>
      <c r="F858" s="832" t="s">
        <v>1992</v>
      </c>
      <c r="G858" s="832" t="s">
        <v>2552</v>
      </c>
      <c r="H858" s="832" t="s">
        <v>579</v>
      </c>
      <c r="I858" s="832" t="s">
        <v>2833</v>
      </c>
      <c r="J858" s="832" t="s">
        <v>2568</v>
      </c>
      <c r="K858" s="832" t="s">
        <v>2578</v>
      </c>
      <c r="L858" s="835">
        <v>969.48</v>
      </c>
      <c r="M858" s="835">
        <v>7755.84</v>
      </c>
      <c r="N858" s="832">
        <v>8</v>
      </c>
      <c r="O858" s="836">
        <v>3</v>
      </c>
      <c r="P858" s="835">
        <v>1938.96</v>
      </c>
      <c r="Q858" s="837">
        <v>0.25</v>
      </c>
      <c r="R858" s="832">
        <v>2</v>
      </c>
      <c r="S858" s="837">
        <v>0.25</v>
      </c>
      <c r="T858" s="836">
        <v>2</v>
      </c>
      <c r="U858" s="838">
        <v>0.66666666666666663</v>
      </c>
    </row>
    <row r="859" spans="1:21" ht="14.4" customHeight="1" x14ac:dyDescent="0.3">
      <c r="A859" s="831">
        <v>7</v>
      </c>
      <c r="B859" s="832" t="s">
        <v>1991</v>
      </c>
      <c r="C859" s="832" t="s">
        <v>1997</v>
      </c>
      <c r="D859" s="833" t="s">
        <v>3260</v>
      </c>
      <c r="E859" s="834" t="s">
        <v>2031</v>
      </c>
      <c r="F859" s="832" t="s">
        <v>1992</v>
      </c>
      <c r="G859" s="832" t="s">
        <v>2552</v>
      </c>
      <c r="H859" s="832" t="s">
        <v>579</v>
      </c>
      <c r="I859" s="832" t="s">
        <v>2797</v>
      </c>
      <c r="J859" s="832" t="s">
        <v>2568</v>
      </c>
      <c r="K859" s="832" t="s">
        <v>2582</v>
      </c>
      <c r="L859" s="835">
        <v>1454.23</v>
      </c>
      <c r="M859" s="835">
        <v>31993.06</v>
      </c>
      <c r="N859" s="832">
        <v>22</v>
      </c>
      <c r="O859" s="836">
        <v>4</v>
      </c>
      <c r="P859" s="835">
        <v>23267.68</v>
      </c>
      <c r="Q859" s="837">
        <v>0.72727272727272729</v>
      </c>
      <c r="R859" s="832">
        <v>16</v>
      </c>
      <c r="S859" s="837">
        <v>0.72727272727272729</v>
      </c>
      <c r="T859" s="836">
        <v>3</v>
      </c>
      <c r="U859" s="838">
        <v>0.75</v>
      </c>
    </row>
    <row r="860" spans="1:21" ht="14.4" customHeight="1" x14ac:dyDescent="0.3">
      <c r="A860" s="831">
        <v>7</v>
      </c>
      <c r="B860" s="832" t="s">
        <v>1991</v>
      </c>
      <c r="C860" s="832" t="s">
        <v>1997</v>
      </c>
      <c r="D860" s="833" t="s">
        <v>3260</v>
      </c>
      <c r="E860" s="834" t="s">
        <v>2031</v>
      </c>
      <c r="F860" s="832" t="s">
        <v>1992</v>
      </c>
      <c r="G860" s="832" t="s">
        <v>2552</v>
      </c>
      <c r="H860" s="832" t="s">
        <v>579</v>
      </c>
      <c r="I860" s="832" t="s">
        <v>2889</v>
      </c>
      <c r="J860" s="832" t="s">
        <v>2568</v>
      </c>
      <c r="K860" s="832" t="s">
        <v>2580</v>
      </c>
      <c r="L860" s="835">
        <v>1938.97</v>
      </c>
      <c r="M860" s="835">
        <v>11633.82</v>
      </c>
      <c r="N860" s="832">
        <v>6</v>
      </c>
      <c r="O860" s="836">
        <v>1</v>
      </c>
      <c r="P860" s="835">
        <v>11633.82</v>
      </c>
      <c r="Q860" s="837">
        <v>1</v>
      </c>
      <c r="R860" s="832">
        <v>6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7</v>
      </c>
      <c r="B861" s="832" t="s">
        <v>1991</v>
      </c>
      <c r="C861" s="832" t="s">
        <v>1997</v>
      </c>
      <c r="D861" s="833" t="s">
        <v>3260</v>
      </c>
      <c r="E861" s="834" t="s">
        <v>2031</v>
      </c>
      <c r="F861" s="832" t="s">
        <v>1992</v>
      </c>
      <c r="G861" s="832" t="s">
        <v>2552</v>
      </c>
      <c r="H861" s="832" t="s">
        <v>579</v>
      </c>
      <c r="I861" s="832" t="s">
        <v>2561</v>
      </c>
      <c r="J861" s="832" t="s">
        <v>2554</v>
      </c>
      <c r="K861" s="832" t="s">
        <v>2562</v>
      </c>
      <c r="L861" s="835">
        <v>1454.23</v>
      </c>
      <c r="M861" s="835">
        <v>8725.380000000001</v>
      </c>
      <c r="N861" s="832">
        <v>6</v>
      </c>
      <c r="O861" s="836">
        <v>1</v>
      </c>
      <c r="P861" s="835">
        <v>8725.380000000001</v>
      </c>
      <c r="Q861" s="837">
        <v>1</v>
      </c>
      <c r="R861" s="832">
        <v>6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7</v>
      </c>
      <c r="B862" s="832" t="s">
        <v>1991</v>
      </c>
      <c r="C862" s="832" t="s">
        <v>1997</v>
      </c>
      <c r="D862" s="833" t="s">
        <v>3260</v>
      </c>
      <c r="E862" s="834" t="s">
        <v>2031</v>
      </c>
      <c r="F862" s="832" t="s">
        <v>1992</v>
      </c>
      <c r="G862" s="832" t="s">
        <v>2552</v>
      </c>
      <c r="H862" s="832" t="s">
        <v>579</v>
      </c>
      <c r="I862" s="832" t="s">
        <v>2563</v>
      </c>
      <c r="J862" s="832" t="s">
        <v>2554</v>
      </c>
      <c r="K862" s="832" t="s">
        <v>2564</v>
      </c>
      <c r="L862" s="835">
        <v>484.75</v>
      </c>
      <c r="M862" s="835">
        <v>6786.5</v>
      </c>
      <c r="N862" s="832">
        <v>14</v>
      </c>
      <c r="O862" s="836">
        <v>3</v>
      </c>
      <c r="P862" s="835">
        <v>6786.5</v>
      </c>
      <c r="Q862" s="837">
        <v>1</v>
      </c>
      <c r="R862" s="832">
        <v>14</v>
      </c>
      <c r="S862" s="837">
        <v>1</v>
      </c>
      <c r="T862" s="836">
        <v>3</v>
      </c>
      <c r="U862" s="838">
        <v>1</v>
      </c>
    </row>
    <row r="863" spans="1:21" ht="14.4" customHeight="1" x14ac:dyDescent="0.3">
      <c r="A863" s="831">
        <v>7</v>
      </c>
      <c r="B863" s="832" t="s">
        <v>1991</v>
      </c>
      <c r="C863" s="832" t="s">
        <v>1997</v>
      </c>
      <c r="D863" s="833" t="s">
        <v>3260</v>
      </c>
      <c r="E863" s="834" t="s">
        <v>2031</v>
      </c>
      <c r="F863" s="832" t="s">
        <v>1992</v>
      </c>
      <c r="G863" s="832" t="s">
        <v>2552</v>
      </c>
      <c r="H863" s="832" t="s">
        <v>579</v>
      </c>
      <c r="I863" s="832" t="s">
        <v>2565</v>
      </c>
      <c r="J863" s="832" t="s">
        <v>2554</v>
      </c>
      <c r="K863" s="832" t="s">
        <v>2566</v>
      </c>
      <c r="L863" s="835">
        <v>969.48</v>
      </c>
      <c r="M863" s="835">
        <v>5816.88</v>
      </c>
      <c r="N863" s="832">
        <v>6</v>
      </c>
      <c r="O863" s="836">
        <v>1</v>
      </c>
      <c r="P863" s="835">
        <v>5816.88</v>
      </c>
      <c r="Q863" s="837">
        <v>1</v>
      </c>
      <c r="R863" s="832">
        <v>6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7</v>
      </c>
      <c r="B864" s="832" t="s">
        <v>1991</v>
      </c>
      <c r="C864" s="832" t="s">
        <v>1997</v>
      </c>
      <c r="D864" s="833" t="s">
        <v>3260</v>
      </c>
      <c r="E864" s="834" t="s">
        <v>2031</v>
      </c>
      <c r="F864" s="832" t="s">
        <v>1992</v>
      </c>
      <c r="G864" s="832" t="s">
        <v>2552</v>
      </c>
      <c r="H864" s="832" t="s">
        <v>579</v>
      </c>
      <c r="I864" s="832" t="s">
        <v>2800</v>
      </c>
      <c r="J864" s="832" t="s">
        <v>2571</v>
      </c>
      <c r="K864" s="832" t="s">
        <v>2801</v>
      </c>
      <c r="L864" s="835">
        <v>1938.97</v>
      </c>
      <c r="M864" s="835">
        <v>11633.82</v>
      </c>
      <c r="N864" s="832">
        <v>6</v>
      </c>
      <c r="O864" s="836">
        <v>1</v>
      </c>
      <c r="P864" s="835">
        <v>11633.82</v>
      </c>
      <c r="Q864" s="837">
        <v>1</v>
      </c>
      <c r="R864" s="832">
        <v>6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7</v>
      </c>
      <c r="B865" s="832" t="s">
        <v>1991</v>
      </c>
      <c r="C865" s="832" t="s">
        <v>1997</v>
      </c>
      <c r="D865" s="833" t="s">
        <v>3260</v>
      </c>
      <c r="E865" s="834" t="s">
        <v>2031</v>
      </c>
      <c r="F865" s="832" t="s">
        <v>1992</v>
      </c>
      <c r="G865" s="832" t="s">
        <v>2552</v>
      </c>
      <c r="H865" s="832" t="s">
        <v>579</v>
      </c>
      <c r="I865" s="832" t="s">
        <v>2567</v>
      </c>
      <c r="J865" s="832" t="s">
        <v>2568</v>
      </c>
      <c r="K865" s="832" t="s">
        <v>2569</v>
      </c>
      <c r="L865" s="835">
        <v>484.75</v>
      </c>
      <c r="M865" s="835">
        <v>1454.25</v>
      </c>
      <c r="N865" s="832">
        <v>3</v>
      </c>
      <c r="O865" s="836">
        <v>2</v>
      </c>
      <c r="P865" s="835">
        <v>1454.25</v>
      </c>
      <c r="Q865" s="837">
        <v>1</v>
      </c>
      <c r="R865" s="832">
        <v>3</v>
      </c>
      <c r="S865" s="837">
        <v>1</v>
      </c>
      <c r="T865" s="836">
        <v>2</v>
      </c>
      <c r="U865" s="838">
        <v>1</v>
      </c>
    </row>
    <row r="866" spans="1:21" ht="14.4" customHeight="1" x14ac:dyDescent="0.3">
      <c r="A866" s="831">
        <v>7</v>
      </c>
      <c r="B866" s="832" t="s">
        <v>1991</v>
      </c>
      <c r="C866" s="832" t="s">
        <v>1997</v>
      </c>
      <c r="D866" s="833" t="s">
        <v>3260</v>
      </c>
      <c r="E866" s="834" t="s">
        <v>2031</v>
      </c>
      <c r="F866" s="832" t="s">
        <v>1992</v>
      </c>
      <c r="G866" s="832" t="s">
        <v>2552</v>
      </c>
      <c r="H866" s="832" t="s">
        <v>670</v>
      </c>
      <c r="I866" s="832" t="s">
        <v>2573</v>
      </c>
      <c r="J866" s="832" t="s">
        <v>2574</v>
      </c>
      <c r="K866" s="832" t="s">
        <v>2569</v>
      </c>
      <c r="L866" s="835">
        <v>484.75</v>
      </c>
      <c r="M866" s="835">
        <v>969.5</v>
      </c>
      <c r="N866" s="832">
        <v>2</v>
      </c>
      <c r="O866" s="836">
        <v>2</v>
      </c>
      <c r="P866" s="835">
        <v>969.5</v>
      </c>
      <c r="Q866" s="837">
        <v>1</v>
      </c>
      <c r="R866" s="832">
        <v>2</v>
      </c>
      <c r="S866" s="837">
        <v>1</v>
      </c>
      <c r="T866" s="836">
        <v>2</v>
      </c>
      <c r="U866" s="838">
        <v>1</v>
      </c>
    </row>
    <row r="867" spans="1:21" ht="14.4" customHeight="1" x14ac:dyDescent="0.3">
      <c r="A867" s="831">
        <v>7</v>
      </c>
      <c r="B867" s="832" t="s">
        <v>1991</v>
      </c>
      <c r="C867" s="832" t="s">
        <v>1997</v>
      </c>
      <c r="D867" s="833" t="s">
        <v>3260</v>
      </c>
      <c r="E867" s="834" t="s">
        <v>2031</v>
      </c>
      <c r="F867" s="832" t="s">
        <v>1992</v>
      </c>
      <c r="G867" s="832" t="s">
        <v>2552</v>
      </c>
      <c r="H867" s="832" t="s">
        <v>670</v>
      </c>
      <c r="I867" s="832" t="s">
        <v>2577</v>
      </c>
      <c r="J867" s="832" t="s">
        <v>2574</v>
      </c>
      <c r="K867" s="832" t="s">
        <v>2578</v>
      </c>
      <c r="L867" s="835">
        <v>969.48</v>
      </c>
      <c r="M867" s="835">
        <v>31023.359999999997</v>
      </c>
      <c r="N867" s="832">
        <v>32</v>
      </c>
      <c r="O867" s="836">
        <v>9</v>
      </c>
      <c r="P867" s="835">
        <v>31023.359999999997</v>
      </c>
      <c r="Q867" s="837">
        <v>1</v>
      </c>
      <c r="R867" s="832">
        <v>32</v>
      </c>
      <c r="S867" s="837">
        <v>1</v>
      </c>
      <c r="T867" s="836">
        <v>9</v>
      </c>
      <c r="U867" s="838">
        <v>1</v>
      </c>
    </row>
    <row r="868" spans="1:21" ht="14.4" customHeight="1" x14ac:dyDescent="0.3">
      <c r="A868" s="831">
        <v>7</v>
      </c>
      <c r="B868" s="832" t="s">
        <v>1991</v>
      </c>
      <c r="C868" s="832" t="s">
        <v>1997</v>
      </c>
      <c r="D868" s="833" t="s">
        <v>3260</v>
      </c>
      <c r="E868" s="834" t="s">
        <v>2031</v>
      </c>
      <c r="F868" s="832" t="s">
        <v>1992</v>
      </c>
      <c r="G868" s="832" t="s">
        <v>2552</v>
      </c>
      <c r="H868" s="832" t="s">
        <v>670</v>
      </c>
      <c r="I868" s="832" t="s">
        <v>2579</v>
      </c>
      <c r="J868" s="832" t="s">
        <v>2574</v>
      </c>
      <c r="K868" s="832" t="s">
        <v>2580</v>
      </c>
      <c r="L868" s="835">
        <v>1938.97</v>
      </c>
      <c r="M868" s="835">
        <v>36840.43</v>
      </c>
      <c r="N868" s="832">
        <v>19</v>
      </c>
      <c r="O868" s="836">
        <v>5</v>
      </c>
      <c r="P868" s="835">
        <v>25206.61</v>
      </c>
      <c r="Q868" s="837">
        <v>0.68421052631578949</v>
      </c>
      <c r="R868" s="832">
        <v>13</v>
      </c>
      <c r="S868" s="837">
        <v>0.68421052631578949</v>
      </c>
      <c r="T868" s="836">
        <v>4</v>
      </c>
      <c r="U868" s="838">
        <v>0.8</v>
      </c>
    </row>
    <row r="869" spans="1:21" ht="14.4" customHeight="1" x14ac:dyDescent="0.3">
      <c r="A869" s="831">
        <v>7</v>
      </c>
      <c r="B869" s="832" t="s">
        <v>1991</v>
      </c>
      <c r="C869" s="832" t="s">
        <v>1997</v>
      </c>
      <c r="D869" s="833" t="s">
        <v>3260</v>
      </c>
      <c r="E869" s="834" t="s">
        <v>2031</v>
      </c>
      <c r="F869" s="832" t="s">
        <v>1992</v>
      </c>
      <c r="G869" s="832" t="s">
        <v>2552</v>
      </c>
      <c r="H869" s="832" t="s">
        <v>670</v>
      </c>
      <c r="I869" s="832" t="s">
        <v>2890</v>
      </c>
      <c r="J869" s="832" t="s">
        <v>2574</v>
      </c>
      <c r="K869" s="832" t="s">
        <v>2891</v>
      </c>
      <c r="L869" s="835">
        <v>242.37</v>
      </c>
      <c r="M869" s="835">
        <v>484.74</v>
      </c>
      <c r="N869" s="832">
        <v>2</v>
      </c>
      <c r="O869" s="836">
        <v>1</v>
      </c>
      <c r="P869" s="835">
        <v>484.74</v>
      </c>
      <c r="Q869" s="837">
        <v>1</v>
      </c>
      <c r="R869" s="832">
        <v>2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7</v>
      </c>
      <c r="B870" s="832" t="s">
        <v>1991</v>
      </c>
      <c r="C870" s="832" t="s">
        <v>1997</v>
      </c>
      <c r="D870" s="833" t="s">
        <v>3260</v>
      </c>
      <c r="E870" s="834" t="s">
        <v>2031</v>
      </c>
      <c r="F870" s="832" t="s">
        <v>1992</v>
      </c>
      <c r="G870" s="832" t="s">
        <v>2552</v>
      </c>
      <c r="H870" s="832" t="s">
        <v>670</v>
      </c>
      <c r="I870" s="832" t="s">
        <v>2581</v>
      </c>
      <c r="J870" s="832" t="s">
        <v>2574</v>
      </c>
      <c r="K870" s="832" t="s">
        <v>2582</v>
      </c>
      <c r="L870" s="835">
        <v>1454.23</v>
      </c>
      <c r="M870" s="835">
        <v>8725.380000000001</v>
      </c>
      <c r="N870" s="832">
        <v>6</v>
      </c>
      <c r="O870" s="836">
        <v>1</v>
      </c>
      <c r="P870" s="835">
        <v>8725.380000000001</v>
      </c>
      <c r="Q870" s="837">
        <v>1</v>
      </c>
      <c r="R870" s="832">
        <v>6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7</v>
      </c>
      <c r="B871" s="832" t="s">
        <v>1991</v>
      </c>
      <c r="C871" s="832" t="s">
        <v>1997</v>
      </c>
      <c r="D871" s="833" t="s">
        <v>3260</v>
      </c>
      <c r="E871" s="834" t="s">
        <v>2031</v>
      </c>
      <c r="F871" s="832" t="s">
        <v>1992</v>
      </c>
      <c r="G871" s="832" t="s">
        <v>2552</v>
      </c>
      <c r="H871" s="832" t="s">
        <v>579</v>
      </c>
      <c r="I871" s="832" t="s">
        <v>3041</v>
      </c>
      <c r="J871" s="832" t="s">
        <v>3042</v>
      </c>
      <c r="K871" s="832" t="s">
        <v>2569</v>
      </c>
      <c r="L871" s="835">
        <v>484.75</v>
      </c>
      <c r="M871" s="835">
        <v>1939</v>
      </c>
      <c r="N871" s="832">
        <v>4</v>
      </c>
      <c r="O871" s="836">
        <v>2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7</v>
      </c>
      <c r="B872" s="832" t="s">
        <v>1991</v>
      </c>
      <c r="C872" s="832" t="s">
        <v>1997</v>
      </c>
      <c r="D872" s="833" t="s">
        <v>3260</v>
      </c>
      <c r="E872" s="834" t="s">
        <v>2031</v>
      </c>
      <c r="F872" s="832" t="s">
        <v>1992</v>
      </c>
      <c r="G872" s="832" t="s">
        <v>2156</v>
      </c>
      <c r="H872" s="832" t="s">
        <v>579</v>
      </c>
      <c r="I872" s="832" t="s">
        <v>3043</v>
      </c>
      <c r="J872" s="832" t="s">
        <v>3044</v>
      </c>
      <c r="K872" s="832" t="s">
        <v>2159</v>
      </c>
      <c r="L872" s="835">
        <v>339.47</v>
      </c>
      <c r="M872" s="835">
        <v>678.94</v>
      </c>
      <c r="N872" s="832">
        <v>2</v>
      </c>
      <c r="O872" s="836">
        <v>0.5</v>
      </c>
      <c r="P872" s="835">
        <v>678.94</v>
      </c>
      <c r="Q872" s="837">
        <v>1</v>
      </c>
      <c r="R872" s="832">
        <v>2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7</v>
      </c>
      <c r="B873" s="832" t="s">
        <v>1991</v>
      </c>
      <c r="C873" s="832" t="s">
        <v>1997</v>
      </c>
      <c r="D873" s="833" t="s">
        <v>3260</v>
      </c>
      <c r="E873" s="834" t="s">
        <v>2031</v>
      </c>
      <c r="F873" s="832" t="s">
        <v>1992</v>
      </c>
      <c r="G873" s="832" t="s">
        <v>2156</v>
      </c>
      <c r="H873" s="832" t="s">
        <v>579</v>
      </c>
      <c r="I873" s="832" t="s">
        <v>2583</v>
      </c>
      <c r="J873" s="832" t="s">
        <v>2158</v>
      </c>
      <c r="K873" s="832" t="s">
        <v>2584</v>
      </c>
      <c r="L873" s="835">
        <v>565.94000000000005</v>
      </c>
      <c r="M873" s="835">
        <v>5093.4600000000009</v>
      </c>
      <c r="N873" s="832">
        <v>9</v>
      </c>
      <c r="O873" s="836">
        <v>1</v>
      </c>
      <c r="P873" s="835">
        <v>2263.7600000000002</v>
      </c>
      <c r="Q873" s="837">
        <v>0.44444444444444442</v>
      </c>
      <c r="R873" s="832">
        <v>4</v>
      </c>
      <c r="S873" s="837">
        <v>0.44444444444444442</v>
      </c>
      <c r="T873" s="836">
        <v>0.5</v>
      </c>
      <c r="U873" s="838">
        <v>0.5</v>
      </c>
    </row>
    <row r="874" spans="1:21" ht="14.4" customHeight="1" x14ac:dyDescent="0.3">
      <c r="A874" s="831">
        <v>7</v>
      </c>
      <c r="B874" s="832" t="s">
        <v>1991</v>
      </c>
      <c r="C874" s="832" t="s">
        <v>1997</v>
      </c>
      <c r="D874" s="833" t="s">
        <v>3260</v>
      </c>
      <c r="E874" s="834" t="s">
        <v>2031</v>
      </c>
      <c r="F874" s="832" t="s">
        <v>1992</v>
      </c>
      <c r="G874" s="832" t="s">
        <v>2156</v>
      </c>
      <c r="H874" s="832" t="s">
        <v>579</v>
      </c>
      <c r="I874" s="832" t="s">
        <v>2585</v>
      </c>
      <c r="J874" s="832" t="s">
        <v>2158</v>
      </c>
      <c r="K874" s="832" t="s">
        <v>2586</v>
      </c>
      <c r="L874" s="835">
        <v>537.12</v>
      </c>
      <c r="M874" s="835">
        <v>4296.96</v>
      </c>
      <c r="N874" s="832">
        <v>8</v>
      </c>
      <c r="O874" s="836">
        <v>3</v>
      </c>
      <c r="P874" s="835">
        <v>2148.48</v>
      </c>
      <c r="Q874" s="837">
        <v>0.5</v>
      </c>
      <c r="R874" s="832">
        <v>4</v>
      </c>
      <c r="S874" s="837">
        <v>0.5</v>
      </c>
      <c r="T874" s="836">
        <v>1.5</v>
      </c>
      <c r="U874" s="838">
        <v>0.5</v>
      </c>
    </row>
    <row r="875" spans="1:21" ht="14.4" customHeight="1" x14ac:dyDescent="0.3">
      <c r="A875" s="831">
        <v>7</v>
      </c>
      <c r="B875" s="832" t="s">
        <v>1991</v>
      </c>
      <c r="C875" s="832" t="s">
        <v>1997</v>
      </c>
      <c r="D875" s="833" t="s">
        <v>3260</v>
      </c>
      <c r="E875" s="834" t="s">
        <v>2031</v>
      </c>
      <c r="F875" s="832" t="s">
        <v>1992</v>
      </c>
      <c r="G875" s="832" t="s">
        <v>2156</v>
      </c>
      <c r="H875" s="832" t="s">
        <v>579</v>
      </c>
      <c r="I875" s="832" t="s">
        <v>2585</v>
      </c>
      <c r="J875" s="832" t="s">
        <v>2158</v>
      </c>
      <c r="K875" s="832" t="s">
        <v>2586</v>
      </c>
      <c r="L875" s="835">
        <v>113.16</v>
      </c>
      <c r="M875" s="835">
        <v>339.48</v>
      </c>
      <c r="N875" s="832">
        <v>3</v>
      </c>
      <c r="O875" s="836">
        <v>2.5</v>
      </c>
      <c r="P875" s="835">
        <v>339.48</v>
      </c>
      <c r="Q875" s="837">
        <v>1</v>
      </c>
      <c r="R875" s="832">
        <v>3</v>
      </c>
      <c r="S875" s="837">
        <v>1</v>
      </c>
      <c r="T875" s="836">
        <v>2.5</v>
      </c>
      <c r="U875" s="838">
        <v>1</v>
      </c>
    </row>
    <row r="876" spans="1:21" ht="14.4" customHeight="1" x14ac:dyDescent="0.3">
      <c r="A876" s="831">
        <v>7</v>
      </c>
      <c r="B876" s="832" t="s">
        <v>1991</v>
      </c>
      <c r="C876" s="832" t="s">
        <v>1997</v>
      </c>
      <c r="D876" s="833" t="s">
        <v>3260</v>
      </c>
      <c r="E876" s="834" t="s">
        <v>2031</v>
      </c>
      <c r="F876" s="832" t="s">
        <v>1992</v>
      </c>
      <c r="G876" s="832" t="s">
        <v>2156</v>
      </c>
      <c r="H876" s="832" t="s">
        <v>579</v>
      </c>
      <c r="I876" s="832" t="s">
        <v>2587</v>
      </c>
      <c r="J876" s="832" t="s">
        <v>2158</v>
      </c>
      <c r="K876" s="832" t="s">
        <v>2588</v>
      </c>
      <c r="L876" s="835">
        <v>424.24</v>
      </c>
      <c r="M876" s="835">
        <v>424.24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7</v>
      </c>
      <c r="B877" s="832" t="s">
        <v>1991</v>
      </c>
      <c r="C877" s="832" t="s">
        <v>1997</v>
      </c>
      <c r="D877" s="833" t="s">
        <v>3260</v>
      </c>
      <c r="E877" s="834" t="s">
        <v>2031</v>
      </c>
      <c r="F877" s="832" t="s">
        <v>1992</v>
      </c>
      <c r="G877" s="832" t="s">
        <v>2156</v>
      </c>
      <c r="H877" s="832" t="s">
        <v>579</v>
      </c>
      <c r="I877" s="832" t="s">
        <v>2157</v>
      </c>
      <c r="J877" s="832" t="s">
        <v>2158</v>
      </c>
      <c r="K877" s="832" t="s">
        <v>2159</v>
      </c>
      <c r="L877" s="835">
        <v>848.49</v>
      </c>
      <c r="M877" s="835">
        <v>39879.03</v>
      </c>
      <c r="N877" s="832">
        <v>47</v>
      </c>
      <c r="O877" s="836">
        <v>15.5</v>
      </c>
      <c r="P877" s="835">
        <v>35636.58</v>
      </c>
      <c r="Q877" s="837">
        <v>0.89361702127659581</v>
      </c>
      <c r="R877" s="832">
        <v>42</v>
      </c>
      <c r="S877" s="837">
        <v>0.8936170212765957</v>
      </c>
      <c r="T877" s="836">
        <v>13</v>
      </c>
      <c r="U877" s="838">
        <v>0.83870967741935487</v>
      </c>
    </row>
    <row r="878" spans="1:21" ht="14.4" customHeight="1" x14ac:dyDescent="0.3">
      <c r="A878" s="831">
        <v>7</v>
      </c>
      <c r="B878" s="832" t="s">
        <v>1991</v>
      </c>
      <c r="C878" s="832" t="s">
        <v>1997</v>
      </c>
      <c r="D878" s="833" t="s">
        <v>3260</v>
      </c>
      <c r="E878" s="834" t="s">
        <v>2031</v>
      </c>
      <c r="F878" s="832" t="s">
        <v>1992</v>
      </c>
      <c r="G878" s="832" t="s">
        <v>2156</v>
      </c>
      <c r="H878" s="832" t="s">
        <v>579</v>
      </c>
      <c r="I878" s="832" t="s">
        <v>2157</v>
      </c>
      <c r="J878" s="832" t="s">
        <v>2158</v>
      </c>
      <c r="K878" s="832" t="s">
        <v>2159</v>
      </c>
      <c r="L878" s="835">
        <v>339.47</v>
      </c>
      <c r="M878" s="835">
        <v>678.94</v>
      </c>
      <c r="N878" s="832">
        <v>2</v>
      </c>
      <c r="O878" s="836">
        <v>1</v>
      </c>
      <c r="P878" s="835">
        <v>678.94</v>
      </c>
      <c r="Q878" s="837">
        <v>1</v>
      </c>
      <c r="R878" s="832">
        <v>2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7</v>
      </c>
      <c r="B879" s="832" t="s">
        <v>1991</v>
      </c>
      <c r="C879" s="832" t="s">
        <v>1997</v>
      </c>
      <c r="D879" s="833" t="s">
        <v>3260</v>
      </c>
      <c r="E879" s="834" t="s">
        <v>2031</v>
      </c>
      <c r="F879" s="832" t="s">
        <v>1992</v>
      </c>
      <c r="G879" s="832" t="s">
        <v>2156</v>
      </c>
      <c r="H879" s="832" t="s">
        <v>579</v>
      </c>
      <c r="I879" s="832" t="s">
        <v>2941</v>
      </c>
      <c r="J879" s="832" t="s">
        <v>2158</v>
      </c>
      <c r="K879" s="832" t="s">
        <v>2942</v>
      </c>
      <c r="L879" s="835">
        <v>478.07</v>
      </c>
      <c r="M879" s="835">
        <v>3346.49</v>
      </c>
      <c r="N879" s="832">
        <v>7</v>
      </c>
      <c r="O879" s="836">
        <v>2</v>
      </c>
      <c r="P879" s="835">
        <v>3346.49</v>
      </c>
      <c r="Q879" s="837">
        <v>1</v>
      </c>
      <c r="R879" s="832">
        <v>7</v>
      </c>
      <c r="S879" s="837">
        <v>1</v>
      </c>
      <c r="T879" s="836">
        <v>2</v>
      </c>
      <c r="U879" s="838">
        <v>1</v>
      </c>
    </row>
    <row r="880" spans="1:21" ht="14.4" customHeight="1" x14ac:dyDescent="0.3">
      <c r="A880" s="831">
        <v>7</v>
      </c>
      <c r="B880" s="832" t="s">
        <v>1991</v>
      </c>
      <c r="C880" s="832" t="s">
        <v>1997</v>
      </c>
      <c r="D880" s="833" t="s">
        <v>3260</v>
      </c>
      <c r="E880" s="834" t="s">
        <v>2031</v>
      </c>
      <c r="F880" s="832" t="s">
        <v>1992</v>
      </c>
      <c r="G880" s="832" t="s">
        <v>2943</v>
      </c>
      <c r="H880" s="832" t="s">
        <v>579</v>
      </c>
      <c r="I880" s="832" t="s">
        <v>2944</v>
      </c>
      <c r="J880" s="832" t="s">
        <v>2945</v>
      </c>
      <c r="K880" s="832" t="s">
        <v>2946</v>
      </c>
      <c r="L880" s="835">
        <v>0</v>
      </c>
      <c r="M880" s="835">
        <v>0</v>
      </c>
      <c r="N880" s="832">
        <v>6</v>
      </c>
      <c r="O880" s="836">
        <v>4</v>
      </c>
      <c r="P880" s="835">
        <v>0</v>
      </c>
      <c r="Q880" s="837"/>
      <c r="R880" s="832">
        <v>2</v>
      </c>
      <c r="S880" s="837">
        <v>0.33333333333333331</v>
      </c>
      <c r="T880" s="836">
        <v>2</v>
      </c>
      <c r="U880" s="838">
        <v>0.5</v>
      </c>
    </row>
    <row r="881" spans="1:21" ht="14.4" customHeight="1" x14ac:dyDescent="0.3">
      <c r="A881" s="831">
        <v>7</v>
      </c>
      <c r="B881" s="832" t="s">
        <v>1991</v>
      </c>
      <c r="C881" s="832" t="s">
        <v>1997</v>
      </c>
      <c r="D881" s="833" t="s">
        <v>3260</v>
      </c>
      <c r="E881" s="834" t="s">
        <v>2031</v>
      </c>
      <c r="F881" s="832" t="s">
        <v>1992</v>
      </c>
      <c r="G881" s="832" t="s">
        <v>2090</v>
      </c>
      <c r="H881" s="832" t="s">
        <v>579</v>
      </c>
      <c r="I881" s="832" t="s">
        <v>2091</v>
      </c>
      <c r="J881" s="832" t="s">
        <v>1050</v>
      </c>
      <c r="K881" s="832" t="s">
        <v>2092</v>
      </c>
      <c r="L881" s="835">
        <v>107.27</v>
      </c>
      <c r="M881" s="835">
        <v>429.08</v>
      </c>
      <c r="N881" s="832">
        <v>4</v>
      </c>
      <c r="O881" s="836">
        <v>1</v>
      </c>
      <c r="P881" s="835">
        <v>107.27</v>
      </c>
      <c r="Q881" s="837">
        <v>0.25</v>
      </c>
      <c r="R881" s="832">
        <v>1</v>
      </c>
      <c r="S881" s="837">
        <v>0.25</v>
      </c>
      <c r="T881" s="836">
        <v>0.5</v>
      </c>
      <c r="U881" s="838">
        <v>0.5</v>
      </c>
    </row>
    <row r="882" spans="1:21" ht="14.4" customHeight="1" x14ac:dyDescent="0.3">
      <c r="A882" s="831">
        <v>7</v>
      </c>
      <c r="B882" s="832" t="s">
        <v>1991</v>
      </c>
      <c r="C882" s="832" t="s">
        <v>1997</v>
      </c>
      <c r="D882" s="833" t="s">
        <v>3260</v>
      </c>
      <c r="E882" s="834" t="s">
        <v>2031</v>
      </c>
      <c r="F882" s="832" t="s">
        <v>1992</v>
      </c>
      <c r="G882" s="832" t="s">
        <v>2597</v>
      </c>
      <c r="H882" s="832" t="s">
        <v>579</v>
      </c>
      <c r="I882" s="832" t="s">
        <v>2840</v>
      </c>
      <c r="J882" s="832" t="s">
        <v>2599</v>
      </c>
      <c r="K882" s="832" t="s">
        <v>2841</v>
      </c>
      <c r="L882" s="835">
        <v>509.74</v>
      </c>
      <c r="M882" s="835">
        <v>3568.1800000000003</v>
      </c>
      <c r="N882" s="832">
        <v>7</v>
      </c>
      <c r="O882" s="836">
        <v>3</v>
      </c>
      <c r="P882" s="835">
        <v>2038.96</v>
      </c>
      <c r="Q882" s="837">
        <v>0.5714285714285714</v>
      </c>
      <c r="R882" s="832">
        <v>4</v>
      </c>
      <c r="S882" s="837">
        <v>0.5714285714285714</v>
      </c>
      <c r="T882" s="836">
        <v>2</v>
      </c>
      <c r="U882" s="838">
        <v>0.66666666666666663</v>
      </c>
    </row>
    <row r="883" spans="1:21" ht="14.4" customHeight="1" x14ac:dyDescent="0.3">
      <c r="A883" s="831">
        <v>7</v>
      </c>
      <c r="B883" s="832" t="s">
        <v>1991</v>
      </c>
      <c r="C883" s="832" t="s">
        <v>1997</v>
      </c>
      <c r="D883" s="833" t="s">
        <v>3260</v>
      </c>
      <c r="E883" s="834" t="s">
        <v>2031</v>
      </c>
      <c r="F883" s="832" t="s">
        <v>1992</v>
      </c>
      <c r="G883" s="832" t="s">
        <v>2597</v>
      </c>
      <c r="H883" s="832" t="s">
        <v>579</v>
      </c>
      <c r="I883" s="832" t="s">
        <v>2844</v>
      </c>
      <c r="J883" s="832" t="s">
        <v>2599</v>
      </c>
      <c r="K883" s="832" t="s">
        <v>2845</v>
      </c>
      <c r="L883" s="835">
        <v>2038.93</v>
      </c>
      <c r="M883" s="835">
        <v>12233.58</v>
      </c>
      <c r="N883" s="832">
        <v>6</v>
      </c>
      <c r="O883" s="836">
        <v>2</v>
      </c>
      <c r="P883" s="835">
        <v>12233.58</v>
      </c>
      <c r="Q883" s="837">
        <v>1</v>
      </c>
      <c r="R883" s="832">
        <v>6</v>
      </c>
      <c r="S883" s="837">
        <v>1</v>
      </c>
      <c r="T883" s="836">
        <v>2</v>
      </c>
      <c r="U883" s="838">
        <v>1</v>
      </c>
    </row>
    <row r="884" spans="1:21" ht="14.4" customHeight="1" x14ac:dyDescent="0.3">
      <c r="A884" s="831">
        <v>7</v>
      </c>
      <c r="B884" s="832" t="s">
        <v>1991</v>
      </c>
      <c r="C884" s="832" t="s">
        <v>1997</v>
      </c>
      <c r="D884" s="833" t="s">
        <v>3260</v>
      </c>
      <c r="E884" s="834" t="s">
        <v>2031</v>
      </c>
      <c r="F884" s="832" t="s">
        <v>1992</v>
      </c>
      <c r="G884" s="832" t="s">
        <v>2605</v>
      </c>
      <c r="H884" s="832" t="s">
        <v>579</v>
      </c>
      <c r="I884" s="832" t="s">
        <v>2606</v>
      </c>
      <c r="J884" s="832" t="s">
        <v>2607</v>
      </c>
      <c r="K884" s="832" t="s">
        <v>2608</v>
      </c>
      <c r="L884" s="835">
        <v>60.9</v>
      </c>
      <c r="M884" s="835">
        <v>304.5</v>
      </c>
      <c r="N884" s="832">
        <v>5</v>
      </c>
      <c r="O884" s="836">
        <v>2</v>
      </c>
      <c r="P884" s="835">
        <v>60.9</v>
      </c>
      <c r="Q884" s="837">
        <v>0.19999999999999998</v>
      </c>
      <c r="R884" s="832">
        <v>1</v>
      </c>
      <c r="S884" s="837">
        <v>0.2</v>
      </c>
      <c r="T884" s="836">
        <v>0.5</v>
      </c>
      <c r="U884" s="838">
        <v>0.25</v>
      </c>
    </row>
    <row r="885" spans="1:21" ht="14.4" customHeight="1" x14ac:dyDescent="0.3">
      <c r="A885" s="831">
        <v>7</v>
      </c>
      <c r="B885" s="832" t="s">
        <v>1991</v>
      </c>
      <c r="C885" s="832" t="s">
        <v>1997</v>
      </c>
      <c r="D885" s="833" t="s">
        <v>3260</v>
      </c>
      <c r="E885" s="834" t="s">
        <v>2031</v>
      </c>
      <c r="F885" s="832" t="s">
        <v>1992</v>
      </c>
      <c r="G885" s="832" t="s">
        <v>2811</v>
      </c>
      <c r="H885" s="832" t="s">
        <v>579</v>
      </c>
      <c r="I885" s="832" t="s">
        <v>3045</v>
      </c>
      <c r="J885" s="832" t="s">
        <v>2771</v>
      </c>
      <c r="K885" s="832"/>
      <c r="L885" s="835">
        <v>0</v>
      </c>
      <c r="M885" s="835">
        <v>0</v>
      </c>
      <c r="N885" s="832">
        <v>52</v>
      </c>
      <c r="O885" s="836">
        <v>3</v>
      </c>
      <c r="P885" s="835">
        <v>0</v>
      </c>
      <c r="Q885" s="837"/>
      <c r="R885" s="832">
        <v>1</v>
      </c>
      <c r="S885" s="837">
        <v>1.9230769230769232E-2</v>
      </c>
      <c r="T885" s="836">
        <v>1</v>
      </c>
      <c r="U885" s="838">
        <v>0.33333333333333331</v>
      </c>
    </row>
    <row r="886" spans="1:21" ht="14.4" customHeight="1" x14ac:dyDescent="0.3">
      <c r="A886" s="831">
        <v>7</v>
      </c>
      <c r="B886" s="832" t="s">
        <v>1991</v>
      </c>
      <c r="C886" s="832" t="s">
        <v>1997</v>
      </c>
      <c r="D886" s="833" t="s">
        <v>3260</v>
      </c>
      <c r="E886" s="834" t="s">
        <v>2031</v>
      </c>
      <c r="F886" s="832" t="s">
        <v>1992</v>
      </c>
      <c r="G886" s="832" t="s">
        <v>2444</v>
      </c>
      <c r="H886" s="832" t="s">
        <v>579</v>
      </c>
      <c r="I886" s="832" t="s">
        <v>2479</v>
      </c>
      <c r="J886" s="832" t="s">
        <v>2480</v>
      </c>
      <c r="K886" s="832" t="s">
        <v>2481</v>
      </c>
      <c r="L886" s="835">
        <v>89.91</v>
      </c>
      <c r="M886" s="835">
        <v>179.82</v>
      </c>
      <c r="N886" s="832">
        <v>2</v>
      </c>
      <c r="O886" s="836">
        <v>1.5</v>
      </c>
      <c r="P886" s="835">
        <v>89.91</v>
      </c>
      <c r="Q886" s="837">
        <v>0.5</v>
      </c>
      <c r="R886" s="832">
        <v>1</v>
      </c>
      <c r="S886" s="837">
        <v>0.5</v>
      </c>
      <c r="T886" s="836">
        <v>0.5</v>
      </c>
      <c r="U886" s="838">
        <v>0.33333333333333331</v>
      </c>
    </row>
    <row r="887" spans="1:21" ht="14.4" customHeight="1" x14ac:dyDescent="0.3">
      <c r="A887" s="831">
        <v>7</v>
      </c>
      <c r="B887" s="832" t="s">
        <v>1991</v>
      </c>
      <c r="C887" s="832" t="s">
        <v>1997</v>
      </c>
      <c r="D887" s="833" t="s">
        <v>3260</v>
      </c>
      <c r="E887" s="834" t="s">
        <v>2031</v>
      </c>
      <c r="F887" s="832" t="s">
        <v>1992</v>
      </c>
      <c r="G887" s="832" t="s">
        <v>3046</v>
      </c>
      <c r="H887" s="832" t="s">
        <v>579</v>
      </c>
      <c r="I887" s="832" t="s">
        <v>3047</v>
      </c>
      <c r="J887" s="832" t="s">
        <v>3048</v>
      </c>
      <c r="K887" s="832" t="s">
        <v>3049</v>
      </c>
      <c r="L887" s="835">
        <v>7039.31</v>
      </c>
      <c r="M887" s="835">
        <v>7039.31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7</v>
      </c>
      <c r="B888" s="832" t="s">
        <v>1991</v>
      </c>
      <c r="C888" s="832" t="s">
        <v>1997</v>
      </c>
      <c r="D888" s="833" t="s">
        <v>3260</v>
      </c>
      <c r="E888" s="834" t="s">
        <v>2031</v>
      </c>
      <c r="F888" s="832" t="s">
        <v>1992</v>
      </c>
      <c r="G888" s="832" t="s">
        <v>2609</v>
      </c>
      <c r="H888" s="832" t="s">
        <v>670</v>
      </c>
      <c r="I888" s="832" t="s">
        <v>2610</v>
      </c>
      <c r="J888" s="832" t="s">
        <v>2611</v>
      </c>
      <c r="K888" s="832" t="s">
        <v>2612</v>
      </c>
      <c r="L888" s="835">
        <v>102.9</v>
      </c>
      <c r="M888" s="835">
        <v>411.6</v>
      </c>
      <c r="N888" s="832">
        <v>4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7</v>
      </c>
      <c r="B889" s="832" t="s">
        <v>1991</v>
      </c>
      <c r="C889" s="832" t="s">
        <v>1997</v>
      </c>
      <c r="D889" s="833" t="s">
        <v>3260</v>
      </c>
      <c r="E889" s="834" t="s">
        <v>2031</v>
      </c>
      <c r="F889" s="832" t="s">
        <v>1992</v>
      </c>
      <c r="G889" s="832" t="s">
        <v>2166</v>
      </c>
      <c r="H889" s="832" t="s">
        <v>579</v>
      </c>
      <c r="I889" s="832" t="s">
        <v>2897</v>
      </c>
      <c r="J889" s="832" t="s">
        <v>2898</v>
      </c>
      <c r="K889" s="832" t="s">
        <v>2899</v>
      </c>
      <c r="L889" s="835">
        <v>76.180000000000007</v>
      </c>
      <c r="M889" s="835">
        <v>76.180000000000007</v>
      </c>
      <c r="N889" s="832">
        <v>1</v>
      </c>
      <c r="O889" s="836">
        <v>1</v>
      </c>
      <c r="P889" s="835">
        <v>76.180000000000007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7</v>
      </c>
      <c r="B890" s="832" t="s">
        <v>1991</v>
      </c>
      <c r="C890" s="832" t="s">
        <v>1997</v>
      </c>
      <c r="D890" s="833" t="s">
        <v>3260</v>
      </c>
      <c r="E890" s="834" t="s">
        <v>2031</v>
      </c>
      <c r="F890" s="832" t="s">
        <v>1992</v>
      </c>
      <c r="G890" s="832" t="s">
        <v>3050</v>
      </c>
      <c r="H890" s="832" t="s">
        <v>670</v>
      </c>
      <c r="I890" s="832" t="s">
        <v>3051</v>
      </c>
      <c r="J890" s="832" t="s">
        <v>3052</v>
      </c>
      <c r="K890" s="832" t="s">
        <v>3053</v>
      </c>
      <c r="L890" s="835">
        <v>68.19</v>
      </c>
      <c r="M890" s="835">
        <v>68.19</v>
      </c>
      <c r="N890" s="832">
        <v>1</v>
      </c>
      <c r="O890" s="836">
        <v>1</v>
      </c>
      <c r="P890" s="835">
        <v>68.19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7</v>
      </c>
      <c r="B891" s="832" t="s">
        <v>1991</v>
      </c>
      <c r="C891" s="832" t="s">
        <v>1997</v>
      </c>
      <c r="D891" s="833" t="s">
        <v>3260</v>
      </c>
      <c r="E891" s="834" t="s">
        <v>2031</v>
      </c>
      <c r="F891" s="832" t="s">
        <v>1992</v>
      </c>
      <c r="G891" s="832" t="s">
        <v>2101</v>
      </c>
      <c r="H891" s="832" t="s">
        <v>579</v>
      </c>
      <c r="I891" s="832" t="s">
        <v>2616</v>
      </c>
      <c r="J891" s="832" t="s">
        <v>2406</v>
      </c>
      <c r="K891" s="832" t="s">
        <v>2617</v>
      </c>
      <c r="L891" s="835">
        <v>49.38</v>
      </c>
      <c r="M891" s="835">
        <v>148.14000000000001</v>
      </c>
      <c r="N891" s="832">
        <v>3</v>
      </c>
      <c r="O891" s="836">
        <v>2.5</v>
      </c>
      <c r="P891" s="835">
        <v>148.14000000000001</v>
      </c>
      <c r="Q891" s="837">
        <v>1</v>
      </c>
      <c r="R891" s="832">
        <v>3</v>
      </c>
      <c r="S891" s="837">
        <v>1</v>
      </c>
      <c r="T891" s="836">
        <v>2.5</v>
      </c>
      <c r="U891" s="838">
        <v>1</v>
      </c>
    </row>
    <row r="892" spans="1:21" ht="14.4" customHeight="1" x14ac:dyDescent="0.3">
      <c r="A892" s="831">
        <v>7</v>
      </c>
      <c r="B892" s="832" t="s">
        <v>1991</v>
      </c>
      <c r="C892" s="832" t="s">
        <v>1997</v>
      </c>
      <c r="D892" s="833" t="s">
        <v>3260</v>
      </c>
      <c r="E892" s="834" t="s">
        <v>2031</v>
      </c>
      <c r="F892" s="832" t="s">
        <v>1992</v>
      </c>
      <c r="G892" s="832" t="s">
        <v>2618</v>
      </c>
      <c r="H892" s="832" t="s">
        <v>579</v>
      </c>
      <c r="I892" s="832" t="s">
        <v>2619</v>
      </c>
      <c r="J892" s="832" t="s">
        <v>1172</v>
      </c>
      <c r="K892" s="832" t="s">
        <v>2620</v>
      </c>
      <c r="L892" s="835">
        <v>38.590000000000003</v>
      </c>
      <c r="M892" s="835">
        <v>270.13</v>
      </c>
      <c r="N892" s="832">
        <v>7</v>
      </c>
      <c r="O892" s="836">
        <v>2</v>
      </c>
      <c r="P892" s="835">
        <v>154.36000000000001</v>
      </c>
      <c r="Q892" s="837">
        <v>0.57142857142857151</v>
      </c>
      <c r="R892" s="832">
        <v>4</v>
      </c>
      <c r="S892" s="837">
        <v>0.5714285714285714</v>
      </c>
      <c r="T892" s="836">
        <v>1</v>
      </c>
      <c r="U892" s="838">
        <v>0.5</v>
      </c>
    </row>
    <row r="893" spans="1:21" ht="14.4" customHeight="1" x14ac:dyDescent="0.3">
      <c r="A893" s="831">
        <v>7</v>
      </c>
      <c r="B893" s="832" t="s">
        <v>1991</v>
      </c>
      <c r="C893" s="832" t="s">
        <v>1997</v>
      </c>
      <c r="D893" s="833" t="s">
        <v>3260</v>
      </c>
      <c r="E893" s="834" t="s">
        <v>2031</v>
      </c>
      <c r="F893" s="832" t="s">
        <v>1992</v>
      </c>
      <c r="G893" s="832" t="s">
        <v>2621</v>
      </c>
      <c r="H893" s="832" t="s">
        <v>579</v>
      </c>
      <c r="I893" s="832" t="s">
        <v>2622</v>
      </c>
      <c r="J893" s="832" t="s">
        <v>2623</v>
      </c>
      <c r="K893" s="832" t="s">
        <v>2624</v>
      </c>
      <c r="L893" s="835">
        <v>1567.35</v>
      </c>
      <c r="M893" s="835">
        <v>7836.7499999999991</v>
      </c>
      <c r="N893" s="832">
        <v>5</v>
      </c>
      <c r="O893" s="836">
        <v>1.5</v>
      </c>
      <c r="P893" s="835">
        <v>7836.7499999999991</v>
      </c>
      <c r="Q893" s="837">
        <v>1</v>
      </c>
      <c r="R893" s="832">
        <v>5</v>
      </c>
      <c r="S893" s="837">
        <v>1</v>
      </c>
      <c r="T893" s="836">
        <v>1.5</v>
      </c>
      <c r="U893" s="838">
        <v>1</v>
      </c>
    </row>
    <row r="894" spans="1:21" ht="14.4" customHeight="1" x14ac:dyDescent="0.3">
      <c r="A894" s="831">
        <v>7</v>
      </c>
      <c r="B894" s="832" t="s">
        <v>1991</v>
      </c>
      <c r="C894" s="832" t="s">
        <v>1997</v>
      </c>
      <c r="D894" s="833" t="s">
        <v>3260</v>
      </c>
      <c r="E894" s="834" t="s">
        <v>2031</v>
      </c>
      <c r="F894" s="832" t="s">
        <v>1992</v>
      </c>
      <c r="G894" s="832" t="s">
        <v>2621</v>
      </c>
      <c r="H894" s="832" t="s">
        <v>579</v>
      </c>
      <c r="I894" s="832" t="s">
        <v>2622</v>
      </c>
      <c r="J894" s="832" t="s">
        <v>2623</v>
      </c>
      <c r="K894" s="832" t="s">
        <v>2624</v>
      </c>
      <c r="L894" s="835">
        <v>1564.3</v>
      </c>
      <c r="M894" s="835">
        <v>12514.4</v>
      </c>
      <c r="N894" s="832">
        <v>8</v>
      </c>
      <c r="O894" s="836">
        <v>5.5</v>
      </c>
      <c r="P894" s="835">
        <v>9385.7999999999993</v>
      </c>
      <c r="Q894" s="837">
        <v>0.75</v>
      </c>
      <c r="R894" s="832">
        <v>6</v>
      </c>
      <c r="S894" s="837">
        <v>0.75</v>
      </c>
      <c r="T894" s="836">
        <v>3.5</v>
      </c>
      <c r="U894" s="838">
        <v>0.63636363636363635</v>
      </c>
    </row>
    <row r="895" spans="1:21" ht="14.4" customHeight="1" x14ac:dyDescent="0.3">
      <c r="A895" s="831">
        <v>7</v>
      </c>
      <c r="B895" s="832" t="s">
        <v>1991</v>
      </c>
      <c r="C895" s="832" t="s">
        <v>1997</v>
      </c>
      <c r="D895" s="833" t="s">
        <v>3260</v>
      </c>
      <c r="E895" s="834" t="s">
        <v>2031</v>
      </c>
      <c r="F895" s="832" t="s">
        <v>1992</v>
      </c>
      <c r="G895" s="832" t="s">
        <v>2625</v>
      </c>
      <c r="H895" s="832" t="s">
        <v>579</v>
      </c>
      <c r="I895" s="832" t="s">
        <v>2813</v>
      </c>
      <c r="J895" s="832" t="s">
        <v>2627</v>
      </c>
      <c r="K895" s="832" t="s">
        <v>2814</v>
      </c>
      <c r="L895" s="835">
        <v>46.99</v>
      </c>
      <c r="M895" s="835">
        <v>140.97</v>
      </c>
      <c r="N895" s="832">
        <v>3</v>
      </c>
      <c r="O895" s="836">
        <v>1</v>
      </c>
      <c r="P895" s="835">
        <v>140.97</v>
      </c>
      <c r="Q895" s="837">
        <v>1</v>
      </c>
      <c r="R895" s="832">
        <v>3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7</v>
      </c>
      <c r="B896" s="832" t="s">
        <v>1991</v>
      </c>
      <c r="C896" s="832" t="s">
        <v>1997</v>
      </c>
      <c r="D896" s="833" t="s">
        <v>3260</v>
      </c>
      <c r="E896" s="834" t="s">
        <v>2031</v>
      </c>
      <c r="F896" s="832" t="s">
        <v>1992</v>
      </c>
      <c r="G896" s="832" t="s">
        <v>2625</v>
      </c>
      <c r="H896" s="832" t="s">
        <v>579</v>
      </c>
      <c r="I896" s="832" t="s">
        <v>2813</v>
      </c>
      <c r="J896" s="832" t="s">
        <v>2627</v>
      </c>
      <c r="K896" s="832" t="s">
        <v>2814</v>
      </c>
      <c r="L896" s="835">
        <v>64.56</v>
      </c>
      <c r="M896" s="835">
        <v>193.68</v>
      </c>
      <c r="N896" s="832">
        <v>3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7</v>
      </c>
      <c r="B897" s="832" t="s">
        <v>1991</v>
      </c>
      <c r="C897" s="832" t="s">
        <v>1997</v>
      </c>
      <c r="D897" s="833" t="s">
        <v>3260</v>
      </c>
      <c r="E897" s="834" t="s">
        <v>2031</v>
      </c>
      <c r="F897" s="832" t="s">
        <v>1992</v>
      </c>
      <c r="G897" s="832" t="s">
        <v>2625</v>
      </c>
      <c r="H897" s="832" t="s">
        <v>579</v>
      </c>
      <c r="I897" s="832" t="s">
        <v>3054</v>
      </c>
      <c r="J897" s="832" t="s">
        <v>2627</v>
      </c>
      <c r="K897" s="832" t="s">
        <v>3055</v>
      </c>
      <c r="L897" s="835">
        <v>107.6</v>
      </c>
      <c r="M897" s="835">
        <v>538</v>
      </c>
      <c r="N897" s="832">
        <v>5</v>
      </c>
      <c r="O897" s="836">
        <v>2.5</v>
      </c>
      <c r="P897" s="835">
        <v>107.6</v>
      </c>
      <c r="Q897" s="837">
        <v>0.19999999999999998</v>
      </c>
      <c r="R897" s="832">
        <v>1</v>
      </c>
      <c r="S897" s="837">
        <v>0.2</v>
      </c>
      <c r="T897" s="836">
        <v>0.5</v>
      </c>
      <c r="U897" s="838">
        <v>0.2</v>
      </c>
    </row>
    <row r="898" spans="1:21" ht="14.4" customHeight="1" x14ac:dyDescent="0.3">
      <c r="A898" s="831">
        <v>7</v>
      </c>
      <c r="B898" s="832" t="s">
        <v>1991</v>
      </c>
      <c r="C898" s="832" t="s">
        <v>1997</v>
      </c>
      <c r="D898" s="833" t="s">
        <v>3260</v>
      </c>
      <c r="E898" s="834" t="s">
        <v>2031</v>
      </c>
      <c r="F898" s="832" t="s">
        <v>1992</v>
      </c>
      <c r="G898" s="832" t="s">
        <v>2625</v>
      </c>
      <c r="H898" s="832" t="s">
        <v>579</v>
      </c>
      <c r="I898" s="832" t="s">
        <v>3054</v>
      </c>
      <c r="J898" s="832" t="s">
        <v>2627</v>
      </c>
      <c r="K898" s="832" t="s">
        <v>3055</v>
      </c>
      <c r="L898" s="835">
        <v>78.319999999999993</v>
      </c>
      <c r="M898" s="835">
        <v>156.63999999999999</v>
      </c>
      <c r="N898" s="832">
        <v>2</v>
      </c>
      <c r="O898" s="836">
        <v>1</v>
      </c>
      <c r="P898" s="835">
        <v>156.63999999999999</v>
      </c>
      <c r="Q898" s="837">
        <v>1</v>
      </c>
      <c r="R898" s="832">
        <v>2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7</v>
      </c>
      <c r="B899" s="832" t="s">
        <v>1991</v>
      </c>
      <c r="C899" s="832" t="s">
        <v>1997</v>
      </c>
      <c r="D899" s="833" t="s">
        <v>3260</v>
      </c>
      <c r="E899" s="834" t="s">
        <v>2031</v>
      </c>
      <c r="F899" s="832" t="s">
        <v>1992</v>
      </c>
      <c r="G899" s="832" t="s">
        <v>2186</v>
      </c>
      <c r="H899" s="832" t="s">
        <v>579</v>
      </c>
      <c r="I899" s="832" t="s">
        <v>2187</v>
      </c>
      <c r="J899" s="832" t="s">
        <v>2188</v>
      </c>
      <c r="K899" s="832" t="s">
        <v>1669</v>
      </c>
      <c r="L899" s="835">
        <v>38.56</v>
      </c>
      <c r="M899" s="835">
        <v>77.12</v>
      </c>
      <c r="N899" s="832">
        <v>2</v>
      </c>
      <c r="O899" s="836">
        <v>2</v>
      </c>
      <c r="P899" s="835">
        <v>77.12</v>
      </c>
      <c r="Q899" s="837">
        <v>1</v>
      </c>
      <c r="R899" s="832">
        <v>2</v>
      </c>
      <c r="S899" s="837">
        <v>1</v>
      </c>
      <c r="T899" s="836">
        <v>2</v>
      </c>
      <c r="U899" s="838">
        <v>1</v>
      </c>
    </row>
    <row r="900" spans="1:21" ht="14.4" customHeight="1" x14ac:dyDescent="0.3">
      <c r="A900" s="831">
        <v>7</v>
      </c>
      <c r="B900" s="832" t="s">
        <v>1991</v>
      </c>
      <c r="C900" s="832" t="s">
        <v>1997</v>
      </c>
      <c r="D900" s="833" t="s">
        <v>3260</v>
      </c>
      <c r="E900" s="834" t="s">
        <v>2031</v>
      </c>
      <c r="F900" s="832" t="s">
        <v>1992</v>
      </c>
      <c r="G900" s="832" t="s">
        <v>2629</v>
      </c>
      <c r="H900" s="832" t="s">
        <v>670</v>
      </c>
      <c r="I900" s="832" t="s">
        <v>2630</v>
      </c>
      <c r="J900" s="832" t="s">
        <v>2631</v>
      </c>
      <c r="K900" s="832" t="s">
        <v>2632</v>
      </c>
      <c r="L900" s="835">
        <v>96.84</v>
      </c>
      <c r="M900" s="835">
        <v>290.52</v>
      </c>
      <c r="N900" s="832">
        <v>3</v>
      </c>
      <c r="O900" s="836">
        <v>2</v>
      </c>
      <c r="P900" s="835">
        <v>96.84</v>
      </c>
      <c r="Q900" s="837">
        <v>0.33333333333333337</v>
      </c>
      <c r="R900" s="832">
        <v>1</v>
      </c>
      <c r="S900" s="837">
        <v>0.33333333333333331</v>
      </c>
      <c r="T900" s="836">
        <v>1</v>
      </c>
      <c r="U900" s="838">
        <v>0.5</v>
      </c>
    </row>
    <row r="901" spans="1:21" ht="14.4" customHeight="1" x14ac:dyDescent="0.3">
      <c r="A901" s="831">
        <v>7</v>
      </c>
      <c r="B901" s="832" t="s">
        <v>1991</v>
      </c>
      <c r="C901" s="832" t="s">
        <v>1997</v>
      </c>
      <c r="D901" s="833" t="s">
        <v>3260</v>
      </c>
      <c r="E901" s="834" t="s">
        <v>2031</v>
      </c>
      <c r="F901" s="832" t="s">
        <v>1992</v>
      </c>
      <c r="G901" s="832" t="s">
        <v>2629</v>
      </c>
      <c r="H901" s="832" t="s">
        <v>670</v>
      </c>
      <c r="I901" s="832" t="s">
        <v>2630</v>
      </c>
      <c r="J901" s="832" t="s">
        <v>2631</v>
      </c>
      <c r="K901" s="832" t="s">
        <v>2632</v>
      </c>
      <c r="L901" s="835">
        <v>70.48</v>
      </c>
      <c r="M901" s="835">
        <v>140.96</v>
      </c>
      <c r="N901" s="832">
        <v>2</v>
      </c>
      <c r="O901" s="836">
        <v>1</v>
      </c>
      <c r="P901" s="835">
        <v>140.96</v>
      </c>
      <c r="Q901" s="837">
        <v>1</v>
      </c>
      <c r="R901" s="832">
        <v>2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7</v>
      </c>
      <c r="B902" s="832" t="s">
        <v>1991</v>
      </c>
      <c r="C902" s="832" t="s">
        <v>1997</v>
      </c>
      <c r="D902" s="833" t="s">
        <v>3260</v>
      </c>
      <c r="E902" s="834" t="s">
        <v>2031</v>
      </c>
      <c r="F902" s="832" t="s">
        <v>1992</v>
      </c>
      <c r="G902" s="832" t="s">
        <v>2629</v>
      </c>
      <c r="H902" s="832" t="s">
        <v>670</v>
      </c>
      <c r="I902" s="832" t="s">
        <v>2633</v>
      </c>
      <c r="J902" s="832" t="s">
        <v>2631</v>
      </c>
      <c r="K902" s="832" t="s">
        <v>2634</v>
      </c>
      <c r="L902" s="835">
        <v>193.68</v>
      </c>
      <c r="M902" s="835">
        <v>193.68</v>
      </c>
      <c r="N902" s="832">
        <v>1</v>
      </c>
      <c r="O902" s="836">
        <v>0.5</v>
      </c>
      <c r="P902" s="835">
        <v>193.68</v>
      </c>
      <c r="Q902" s="837">
        <v>1</v>
      </c>
      <c r="R902" s="832">
        <v>1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7</v>
      </c>
      <c r="B903" s="832" t="s">
        <v>1991</v>
      </c>
      <c r="C903" s="832" t="s">
        <v>1997</v>
      </c>
      <c r="D903" s="833" t="s">
        <v>3260</v>
      </c>
      <c r="E903" s="834" t="s">
        <v>2031</v>
      </c>
      <c r="F903" s="832" t="s">
        <v>1992</v>
      </c>
      <c r="G903" s="832" t="s">
        <v>2629</v>
      </c>
      <c r="H903" s="832" t="s">
        <v>670</v>
      </c>
      <c r="I903" s="832" t="s">
        <v>2633</v>
      </c>
      <c r="J903" s="832" t="s">
        <v>2631</v>
      </c>
      <c r="K903" s="832" t="s">
        <v>2634</v>
      </c>
      <c r="L903" s="835">
        <v>140.96</v>
      </c>
      <c r="M903" s="835">
        <v>422.88</v>
      </c>
      <c r="N903" s="832">
        <v>3</v>
      </c>
      <c r="O903" s="836">
        <v>1</v>
      </c>
      <c r="P903" s="835">
        <v>422.88</v>
      </c>
      <c r="Q903" s="837">
        <v>1</v>
      </c>
      <c r="R903" s="832">
        <v>3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7</v>
      </c>
      <c r="B904" s="832" t="s">
        <v>1991</v>
      </c>
      <c r="C904" s="832" t="s">
        <v>1997</v>
      </c>
      <c r="D904" s="833" t="s">
        <v>3260</v>
      </c>
      <c r="E904" s="834" t="s">
        <v>2031</v>
      </c>
      <c r="F904" s="832" t="s">
        <v>1992</v>
      </c>
      <c r="G904" s="832" t="s">
        <v>2966</v>
      </c>
      <c r="H904" s="832" t="s">
        <v>579</v>
      </c>
      <c r="I904" s="832" t="s">
        <v>3056</v>
      </c>
      <c r="J904" s="832" t="s">
        <v>3057</v>
      </c>
      <c r="K904" s="832" t="s">
        <v>2517</v>
      </c>
      <c r="L904" s="835">
        <v>66.97</v>
      </c>
      <c r="M904" s="835">
        <v>133.94</v>
      </c>
      <c r="N904" s="832">
        <v>2</v>
      </c>
      <c r="O904" s="836">
        <v>1.5</v>
      </c>
      <c r="P904" s="835">
        <v>66.97</v>
      </c>
      <c r="Q904" s="837">
        <v>0.5</v>
      </c>
      <c r="R904" s="832">
        <v>1</v>
      </c>
      <c r="S904" s="837">
        <v>0.5</v>
      </c>
      <c r="T904" s="836">
        <v>1</v>
      </c>
      <c r="U904" s="838">
        <v>0.66666666666666663</v>
      </c>
    </row>
    <row r="905" spans="1:21" ht="14.4" customHeight="1" x14ac:dyDescent="0.3">
      <c r="A905" s="831">
        <v>7</v>
      </c>
      <c r="B905" s="832" t="s">
        <v>1991</v>
      </c>
      <c r="C905" s="832" t="s">
        <v>1997</v>
      </c>
      <c r="D905" s="833" t="s">
        <v>3260</v>
      </c>
      <c r="E905" s="834" t="s">
        <v>2031</v>
      </c>
      <c r="F905" s="832" t="s">
        <v>1992</v>
      </c>
      <c r="G905" s="832" t="s">
        <v>2293</v>
      </c>
      <c r="H905" s="832" t="s">
        <v>670</v>
      </c>
      <c r="I905" s="832" t="s">
        <v>1688</v>
      </c>
      <c r="J905" s="832" t="s">
        <v>1237</v>
      </c>
      <c r="K905" s="832" t="s">
        <v>1689</v>
      </c>
      <c r="L905" s="835">
        <v>27.5</v>
      </c>
      <c r="M905" s="835">
        <v>82.5</v>
      </c>
      <c r="N905" s="832">
        <v>3</v>
      </c>
      <c r="O905" s="836">
        <v>1.5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7</v>
      </c>
      <c r="B906" s="832" t="s">
        <v>1991</v>
      </c>
      <c r="C906" s="832" t="s">
        <v>1997</v>
      </c>
      <c r="D906" s="833" t="s">
        <v>3260</v>
      </c>
      <c r="E906" s="834" t="s">
        <v>2031</v>
      </c>
      <c r="F906" s="832" t="s">
        <v>1992</v>
      </c>
      <c r="G906" s="832" t="s">
        <v>2640</v>
      </c>
      <c r="H906" s="832" t="s">
        <v>579</v>
      </c>
      <c r="I906" s="832" t="s">
        <v>2644</v>
      </c>
      <c r="J906" s="832" t="s">
        <v>2645</v>
      </c>
      <c r="K906" s="832" t="s">
        <v>1928</v>
      </c>
      <c r="L906" s="835">
        <v>208.18</v>
      </c>
      <c r="M906" s="835">
        <v>2498.16</v>
      </c>
      <c r="N906" s="832">
        <v>12</v>
      </c>
      <c r="O906" s="836">
        <v>5</v>
      </c>
      <c r="P906" s="835">
        <v>1873.6200000000001</v>
      </c>
      <c r="Q906" s="837">
        <v>0.75000000000000011</v>
      </c>
      <c r="R906" s="832">
        <v>9</v>
      </c>
      <c r="S906" s="837">
        <v>0.75</v>
      </c>
      <c r="T906" s="836">
        <v>4</v>
      </c>
      <c r="U906" s="838">
        <v>0.8</v>
      </c>
    </row>
    <row r="907" spans="1:21" ht="14.4" customHeight="1" x14ac:dyDescent="0.3">
      <c r="A907" s="831">
        <v>7</v>
      </c>
      <c r="B907" s="832" t="s">
        <v>1991</v>
      </c>
      <c r="C907" s="832" t="s">
        <v>1997</v>
      </c>
      <c r="D907" s="833" t="s">
        <v>3260</v>
      </c>
      <c r="E907" s="834" t="s">
        <v>2031</v>
      </c>
      <c r="F907" s="832" t="s">
        <v>1992</v>
      </c>
      <c r="G907" s="832" t="s">
        <v>2189</v>
      </c>
      <c r="H907" s="832" t="s">
        <v>670</v>
      </c>
      <c r="I907" s="832" t="s">
        <v>1830</v>
      </c>
      <c r="J907" s="832" t="s">
        <v>761</v>
      </c>
      <c r="K907" s="832" t="s">
        <v>1831</v>
      </c>
      <c r="L907" s="835">
        <v>48.42</v>
      </c>
      <c r="M907" s="835">
        <v>48.42</v>
      </c>
      <c r="N907" s="832">
        <v>1</v>
      </c>
      <c r="O907" s="836">
        <v>0.5</v>
      </c>
      <c r="P907" s="835">
        <v>48.42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7</v>
      </c>
      <c r="B908" s="832" t="s">
        <v>1991</v>
      </c>
      <c r="C908" s="832" t="s">
        <v>1997</v>
      </c>
      <c r="D908" s="833" t="s">
        <v>3260</v>
      </c>
      <c r="E908" s="834" t="s">
        <v>2031</v>
      </c>
      <c r="F908" s="832" t="s">
        <v>1992</v>
      </c>
      <c r="G908" s="832" t="s">
        <v>2189</v>
      </c>
      <c r="H908" s="832" t="s">
        <v>579</v>
      </c>
      <c r="I908" s="832" t="s">
        <v>2655</v>
      </c>
      <c r="J908" s="832" t="s">
        <v>761</v>
      </c>
      <c r="K908" s="832" t="s">
        <v>2656</v>
      </c>
      <c r="L908" s="835">
        <v>48.42</v>
      </c>
      <c r="M908" s="835">
        <v>145.26</v>
      </c>
      <c r="N908" s="832">
        <v>3</v>
      </c>
      <c r="O908" s="836">
        <v>2.5</v>
      </c>
      <c r="P908" s="835">
        <v>96.84</v>
      </c>
      <c r="Q908" s="837">
        <v>0.66666666666666674</v>
      </c>
      <c r="R908" s="832">
        <v>2</v>
      </c>
      <c r="S908" s="837">
        <v>0.66666666666666663</v>
      </c>
      <c r="T908" s="836">
        <v>2</v>
      </c>
      <c r="U908" s="838">
        <v>0.8</v>
      </c>
    </row>
    <row r="909" spans="1:21" ht="14.4" customHeight="1" x14ac:dyDescent="0.3">
      <c r="A909" s="831">
        <v>7</v>
      </c>
      <c r="B909" s="832" t="s">
        <v>1991</v>
      </c>
      <c r="C909" s="832" t="s">
        <v>1997</v>
      </c>
      <c r="D909" s="833" t="s">
        <v>3260</v>
      </c>
      <c r="E909" s="834" t="s">
        <v>2031</v>
      </c>
      <c r="F909" s="832" t="s">
        <v>1992</v>
      </c>
      <c r="G909" s="832" t="s">
        <v>2189</v>
      </c>
      <c r="H909" s="832" t="s">
        <v>579</v>
      </c>
      <c r="I909" s="832" t="s">
        <v>2655</v>
      </c>
      <c r="J909" s="832" t="s">
        <v>761</v>
      </c>
      <c r="K909" s="832" t="s">
        <v>2656</v>
      </c>
      <c r="L909" s="835">
        <v>35.25</v>
      </c>
      <c r="M909" s="835">
        <v>35.25</v>
      </c>
      <c r="N909" s="832">
        <v>1</v>
      </c>
      <c r="O909" s="836">
        <v>0.5</v>
      </c>
      <c r="P909" s="835">
        <v>35.25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7</v>
      </c>
      <c r="B910" s="832" t="s">
        <v>1991</v>
      </c>
      <c r="C910" s="832" t="s">
        <v>1997</v>
      </c>
      <c r="D910" s="833" t="s">
        <v>3260</v>
      </c>
      <c r="E910" s="834" t="s">
        <v>2031</v>
      </c>
      <c r="F910" s="832" t="s">
        <v>1992</v>
      </c>
      <c r="G910" s="832" t="s">
        <v>2051</v>
      </c>
      <c r="H910" s="832" t="s">
        <v>579</v>
      </c>
      <c r="I910" s="832" t="s">
        <v>2657</v>
      </c>
      <c r="J910" s="832" t="s">
        <v>954</v>
      </c>
      <c r="K910" s="832" t="s">
        <v>2199</v>
      </c>
      <c r="L910" s="835">
        <v>103.67</v>
      </c>
      <c r="M910" s="835">
        <v>207.34</v>
      </c>
      <c r="N910" s="832">
        <v>2</v>
      </c>
      <c r="O910" s="836">
        <v>0.5</v>
      </c>
      <c r="P910" s="835">
        <v>207.34</v>
      </c>
      <c r="Q910" s="837">
        <v>1</v>
      </c>
      <c r="R910" s="832">
        <v>2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7</v>
      </c>
      <c r="B911" s="832" t="s">
        <v>1991</v>
      </c>
      <c r="C911" s="832" t="s">
        <v>1997</v>
      </c>
      <c r="D911" s="833" t="s">
        <v>3260</v>
      </c>
      <c r="E911" s="834" t="s">
        <v>2031</v>
      </c>
      <c r="F911" s="832" t="s">
        <v>1992</v>
      </c>
      <c r="G911" s="832" t="s">
        <v>2051</v>
      </c>
      <c r="H911" s="832" t="s">
        <v>579</v>
      </c>
      <c r="I911" s="832" t="s">
        <v>2263</v>
      </c>
      <c r="J911" s="832" t="s">
        <v>954</v>
      </c>
      <c r="K911" s="832" t="s">
        <v>2199</v>
      </c>
      <c r="L911" s="835">
        <v>103.67</v>
      </c>
      <c r="M911" s="835">
        <v>207.34</v>
      </c>
      <c r="N911" s="832">
        <v>2</v>
      </c>
      <c r="O911" s="836">
        <v>1</v>
      </c>
      <c r="P911" s="835">
        <v>207.34</v>
      </c>
      <c r="Q911" s="837">
        <v>1</v>
      </c>
      <c r="R911" s="832">
        <v>2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7</v>
      </c>
      <c r="B912" s="832" t="s">
        <v>1991</v>
      </c>
      <c r="C912" s="832" t="s">
        <v>1997</v>
      </c>
      <c r="D912" s="833" t="s">
        <v>3260</v>
      </c>
      <c r="E912" s="834" t="s">
        <v>2031</v>
      </c>
      <c r="F912" s="832" t="s">
        <v>1992</v>
      </c>
      <c r="G912" s="832" t="s">
        <v>2658</v>
      </c>
      <c r="H912" s="832" t="s">
        <v>579</v>
      </c>
      <c r="I912" s="832" t="s">
        <v>2659</v>
      </c>
      <c r="J912" s="832" t="s">
        <v>2660</v>
      </c>
      <c r="K912" s="832" t="s">
        <v>2661</v>
      </c>
      <c r="L912" s="835">
        <v>2038.93</v>
      </c>
      <c r="M912" s="835">
        <v>10194.65</v>
      </c>
      <c r="N912" s="832">
        <v>5</v>
      </c>
      <c r="O912" s="836">
        <v>1</v>
      </c>
      <c r="P912" s="835">
        <v>10194.65</v>
      </c>
      <c r="Q912" s="837">
        <v>1</v>
      </c>
      <c r="R912" s="832">
        <v>5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7</v>
      </c>
      <c r="B913" s="832" t="s">
        <v>1991</v>
      </c>
      <c r="C913" s="832" t="s">
        <v>1997</v>
      </c>
      <c r="D913" s="833" t="s">
        <v>3260</v>
      </c>
      <c r="E913" s="834" t="s">
        <v>2031</v>
      </c>
      <c r="F913" s="832" t="s">
        <v>1992</v>
      </c>
      <c r="G913" s="832" t="s">
        <v>2658</v>
      </c>
      <c r="H913" s="832" t="s">
        <v>579</v>
      </c>
      <c r="I913" s="832" t="s">
        <v>2662</v>
      </c>
      <c r="J913" s="832" t="s">
        <v>2660</v>
      </c>
      <c r="K913" s="832" t="s">
        <v>2663</v>
      </c>
      <c r="L913" s="835">
        <v>552.64</v>
      </c>
      <c r="M913" s="835">
        <v>2763.2</v>
      </c>
      <c r="N913" s="832">
        <v>5</v>
      </c>
      <c r="O913" s="836">
        <v>1</v>
      </c>
      <c r="P913" s="835">
        <v>2763.2</v>
      </c>
      <c r="Q913" s="837">
        <v>1</v>
      </c>
      <c r="R913" s="832">
        <v>5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7</v>
      </c>
      <c r="B914" s="832" t="s">
        <v>1991</v>
      </c>
      <c r="C914" s="832" t="s">
        <v>1997</v>
      </c>
      <c r="D914" s="833" t="s">
        <v>3260</v>
      </c>
      <c r="E914" s="834" t="s">
        <v>2031</v>
      </c>
      <c r="F914" s="832" t="s">
        <v>1992</v>
      </c>
      <c r="G914" s="832" t="s">
        <v>2658</v>
      </c>
      <c r="H914" s="832" t="s">
        <v>579</v>
      </c>
      <c r="I914" s="832" t="s">
        <v>2664</v>
      </c>
      <c r="J914" s="832" t="s">
        <v>2660</v>
      </c>
      <c r="K914" s="832" t="s">
        <v>2665</v>
      </c>
      <c r="L914" s="835">
        <v>355.79</v>
      </c>
      <c r="M914" s="835">
        <v>711.58</v>
      </c>
      <c r="N914" s="832">
        <v>2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7</v>
      </c>
      <c r="B915" s="832" t="s">
        <v>1991</v>
      </c>
      <c r="C915" s="832" t="s">
        <v>1997</v>
      </c>
      <c r="D915" s="833" t="s">
        <v>3260</v>
      </c>
      <c r="E915" s="834" t="s">
        <v>2031</v>
      </c>
      <c r="F915" s="832" t="s">
        <v>1992</v>
      </c>
      <c r="G915" s="832" t="s">
        <v>2658</v>
      </c>
      <c r="H915" s="832" t="s">
        <v>579</v>
      </c>
      <c r="I915" s="832" t="s">
        <v>2666</v>
      </c>
      <c r="J915" s="832" t="s">
        <v>2660</v>
      </c>
      <c r="K915" s="832" t="s">
        <v>2667</v>
      </c>
      <c r="L915" s="835">
        <v>1019.46</v>
      </c>
      <c r="M915" s="835">
        <v>3058.38</v>
      </c>
      <c r="N915" s="832">
        <v>3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7</v>
      </c>
      <c r="B916" s="832" t="s">
        <v>1991</v>
      </c>
      <c r="C916" s="832" t="s">
        <v>1997</v>
      </c>
      <c r="D916" s="833" t="s">
        <v>3260</v>
      </c>
      <c r="E916" s="834" t="s">
        <v>2031</v>
      </c>
      <c r="F916" s="832" t="s">
        <v>1992</v>
      </c>
      <c r="G916" s="832" t="s">
        <v>2658</v>
      </c>
      <c r="H916" s="832" t="s">
        <v>579</v>
      </c>
      <c r="I916" s="832" t="s">
        <v>2864</v>
      </c>
      <c r="J916" s="832" t="s">
        <v>2669</v>
      </c>
      <c r="K916" s="832" t="s">
        <v>2667</v>
      </c>
      <c r="L916" s="835">
        <v>1019.46</v>
      </c>
      <c r="M916" s="835">
        <v>7136.22</v>
      </c>
      <c r="N916" s="832">
        <v>7</v>
      </c>
      <c r="O916" s="836">
        <v>2</v>
      </c>
      <c r="P916" s="835">
        <v>7136.22</v>
      </c>
      <c r="Q916" s="837">
        <v>1</v>
      </c>
      <c r="R916" s="832">
        <v>7</v>
      </c>
      <c r="S916" s="837">
        <v>1</v>
      </c>
      <c r="T916" s="836">
        <v>2</v>
      </c>
      <c r="U916" s="838">
        <v>1</v>
      </c>
    </row>
    <row r="917" spans="1:21" ht="14.4" customHeight="1" x14ac:dyDescent="0.3">
      <c r="A917" s="831">
        <v>7</v>
      </c>
      <c r="B917" s="832" t="s">
        <v>1991</v>
      </c>
      <c r="C917" s="832" t="s">
        <v>1997</v>
      </c>
      <c r="D917" s="833" t="s">
        <v>3260</v>
      </c>
      <c r="E917" s="834" t="s">
        <v>2031</v>
      </c>
      <c r="F917" s="832" t="s">
        <v>1992</v>
      </c>
      <c r="G917" s="832" t="s">
        <v>2658</v>
      </c>
      <c r="H917" s="832" t="s">
        <v>670</v>
      </c>
      <c r="I917" s="832" t="s">
        <v>2670</v>
      </c>
      <c r="J917" s="832" t="s">
        <v>2671</v>
      </c>
      <c r="K917" s="832" t="s">
        <v>2661</v>
      </c>
      <c r="L917" s="835">
        <v>2038.93</v>
      </c>
      <c r="M917" s="835">
        <v>22428.23</v>
      </c>
      <c r="N917" s="832">
        <v>11</v>
      </c>
      <c r="O917" s="836">
        <v>5</v>
      </c>
      <c r="P917" s="835">
        <v>16311.44</v>
      </c>
      <c r="Q917" s="837">
        <v>0.72727272727272729</v>
      </c>
      <c r="R917" s="832">
        <v>8</v>
      </c>
      <c r="S917" s="837">
        <v>0.72727272727272729</v>
      </c>
      <c r="T917" s="836">
        <v>4</v>
      </c>
      <c r="U917" s="838">
        <v>0.8</v>
      </c>
    </row>
    <row r="918" spans="1:21" ht="14.4" customHeight="1" x14ac:dyDescent="0.3">
      <c r="A918" s="831">
        <v>7</v>
      </c>
      <c r="B918" s="832" t="s">
        <v>1991</v>
      </c>
      <c r="C918" s="832" t="s">
        <v>1997</v>
      </c>
      <c r="D918" s="833" t="s">
        <v>3260</v>
      </c>
      <c r="E918" s="834" t="s">
        <v>2031</v>
      </c>
      <c r="F918" s="832" t="s">
        <v>1992</v>
      </c>
      <c r="G918" s="832" t="s">
        <v>2658</v>
      </c>
      <c r="H918" s="832" t="s">
        <v>670</v>
      </c>
      <c r="I918" s="832" t="s">
        <v>2672</v>
      </c>
      <c r="J918" s="832" t="s">
        <v>2671</v>
      </c>
      <c r="K918" s="832" t="s">
        <v>2665</v>
      </c>
      <c r="L918" s="835">
        <v>355.79</v>
      </c>
      <c r="M918" s="835">
        <v>1423.16</v>
      </c>
      <c r="N918" s="832">
        <v>4</v>
      </c>
      <c r="O918" s="836">
        <v>2</v>
      </c>
      <c r="P918" s="835">
        <v>1423.16</v>
      </c>
      <c r="Q918" s="837">
        <v>1</v>
      </c>
      <c r="R918" s="832">
        <v>4</v>
      </c>
      <c r="S918" s="837">
        <v>1</v>
      </c>
      <c r="T918" s="836">
        <v>2</v>
      </c>
      <c r="U918" s="838">
        <v>1</v>
      </c>
    </row>
    <row r="919" spans="1:21" ht="14.4" customHeight="1" x14ac:dyDescent="0.3">
      <c r="A919" s="831">
        <v>7</v>
      </c>
      <c r="B919" s="832" t="s">
        <v>1991</v>
      </c>
      <c r="C919" s="832" t="s">
        <v>1997</v>
      </c>
      <c r="D919" s="833" t="s">
        <v>3260</v>
      </c>
      <c r="E919" s="834" t="s">
        <v>2031</v>
      </c>
      <c r="F919" s="832" t="s">
        <v>1992</v>
      </c>
      <c r="G919" s="832" t="s">
        <v>2658</v>
      </c>
      <c r="H919" s="832" t="s">
        <v>670</v>
      </c>
      <c r="I919" s="832" t="s">
        <v>2673</v>
      </c>
      <c r="J919" s="832" t="s">
        <v>2671</v>
      </c>
      <c r="K919" s="832" t="s">
        <v>2663</v>
      </c>
      <c r="L919" s="835">
        <v>552.64</v>
      </c>
      <c r="M919" s="835">
        <v>9947.52</v>
      </c>
      <c r="N919" s="832">
        <v>18</v>
      </c>
      <c r="O919" s="836">
        <v>8</v>
      </c>
      <c r="P919" s="835">
        <v>7184.32</v>
      </c>
      <c r="Q919" s="837">
        <v>0.72222222222222221</v>
      </c>
      <c r="R919" s="832">
        <v>13</v>
      </c>
      <c r="S919" s="837">
        <v>0.72222222222222221</v>
      </c>
      <c r="T919" s="836">
        <v>6</v>
      </c>
      <c r="U919" s="838">
        <v>0.75</v>
      </c>
    </row>
    <row r="920" spans="1:21" ht="14.4" customHeight="1" x14ac:dyDescent="0.3">
      <c r="A920" s="831">
        <v>7</v>
      </c>
      <c r="B920" s="832" t="s">
        <v>1991</v>
      </c>
      <c r="C920" s="832" t="s">
        <v>1997</v>
      </c>
      <c r="D920" s="833" t="s">
        <v>3260</v>
      </c>
      <c r="E920" s="834" t="s">
        <v>2031</v>
      </c>
      <c r="F920" s="832" t="s">
        <v>1992</v>
      </c>
      <c r="G920" s="832" t="s">
        <v>2658</v>
      </c>
      <c r="H920" s="832" t="s">
        <v>670</v>
      </c>
      <c r="I920" s="832" t="s">
        <v>2674</v>
      </c>
      <c r="J920" s="832" t="s">
        <v>2671</v>
      </c>
      <c r="K920" s="832" t="s">
        <v>2667</v>
      </c>
      <c r="L920" s="835">
        <v>1019.46</v>
      </c>
      <c r="M920" s="835">
        <v>22428.120000000003</v>
      </c>
      <c r="N920" s="832">
        <v>22</v>
      </c>
      <c r="O920" s="836">
        <v>9</v>
      </c>
      <c r="P920" s="835">
        <v>20389.2</v>
      </c>
      <c r="Q920" s="837">
        <v>0.90909090909090906</v>
      </c>
      <c r="R920" s="832">
        <v>20</v>
      </c>
      <c r="S920" s="837">
        <v>0.90909090909090906</v>
      </c>
      <c r="T920" s="836">
        <v>8</v>
      </c>
      <c r="U920" s="838">
        <v>0.88888888888888884</v>
      </c>
    </row>
    <row r="921" spans="1:21" ht="14.4" customHeight="1" x14ac:dyDescent="0.3">
      <c r="A921" s="831">
        <v>7</v>
      </c>
      <c r="B921" s="832" t="s">
        <v>1991</v>
      </c>
      <c r="C921" s="832" t="s">
        <v>1997</v>
      </c>
      <c r="D921" s="833" t="s">
        <v>3260</v>
      </c>
      <c r="E921" s="834" t="s">
        <v>2031</v>
      </c>
      <c r="F921" s="832" t="s">
        <v>1992</v>
      </c>
      <c r="G921" s="832" t="s">
        <v>2658</v>
      </c>
      <c r="H921" s="832" t="s">
        <v>579</v>
      </c>
      <c r="I921" s="832" t="s">
        <v>2675</v>
      </c>
      <c r="J921" s="832" t="s">
        <v>2669</v>
      </c>
      <c r="K921" s="832" t="s">
        <v>2665</v>
      </c>
      <c r="L921" s="835">
        <v>355.79</v>
      </c>
      <c r="M921" s="835">
        <v>1067.3700000000001</v>
      </c>
      <c r="N921" s="832">
        <v>3</v>
      </c>
      <c r="O921" s="836">
        <v>2</v>
      </c>
      <c r="P921" s="835">
        <v>1067.3700000000001</v>
      </c>
      <c r="Q921" s="837">
        <v>1</v>
      </c>
      <c r="R921" s="832">
        <v>3</v>
      </c>
      <c r="S921" s="837">
        <v>1</v>
      </c>
      <c r="T921" s="836">
        <v>2</v>
      </c>
      <c r="U921" s="838">
        <v>1</v>
      </c>
    </row>
    <row r="922" spans="1:21" ht="14.4" customHeight="1" x14ac:dyDescent="0.3">
      <c r="A922" s="831">
        <v>7</v>
      </c>
      <c r="B922" s="832" t="s">
        <v>1991</v>
      </c>
      <c r="C922" s="832" t="s">
        <v>1997</v>
      </c>
      <c r="D922" s="833" t="s">
        <v>3260</v>
      </c>
      <c r="E922" s="834" t="s">
        <v>2031</v>
      </c>
      <c r="F922" s="832" t="s">
        <v>1992</v>
      </c>
      <c r="G922" s="832" t="s">
        <v>2204</v>
      </c>
      <c r="H922" s="832" t="s">
        <v>579</v>
      </c>
      <c r="I922" s="832" t="s">
        <v>2205</v>
      </c>
      <c r="J922" s="832" t="s">
        <v>718</v>
      </c>
      <c r="K922" s="832" t="s">
        <v>2206</v>
      </c>
      <c r="L922" s="835">
        <v>108.44</v>
      </c>
      <c r="M922" s="835">
        <v>108.44</v>
      </c>
      <c r="N922" s="832">
        <v>1</v>
      </c>
      <c r="O922" s="836">
        <v>0.5</v>
      </c>
      <c r="P922" s="835">
        <v>108.44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7</v>
      </c>
      <c r="B923" s="832" t="s">
        <v>1991</v>
      </c>
      <c r="C923" s="832" t="s">
        <v>1997</v>
      </c>
      <c r="D923" s="833" t="s">
        <v>3260</v>
      </c>
      <c r="E923" s="834" t="s">
        <v>2031</v>
      </c>
      <c r="F923" s="832" t="s">
        <v>1992</v>
      </c>
      <c r="G923" s="832" t="s">
        <v>2679</v>
      </c>
      <c r="H923" s="832" t="s">
        <v>579</v>
      </c>
      <c r="I923" s="832" t="s">
        <v>2683</v>
      </c>
      <c r="J923" s="832" t="s">
        <v>2681</v>
      </c>
      <c r="K923" s="832" t="s">
        <v>2684</v>
      </c>
      <c r="L923" s="835">
        <v>1195.75</v>
      </c>
      <c r="M923" s="835">
        <v>8370.25</v>
      </c>
      <c r="N923" s="832">
        <v>7</v>
      </c>
      <c r="O923" s="836">
        <v>1</v>
      </c>
      <c r="P923" s="835">
        <v>2391.5</v>
      </c>
      <c r="Q923" s="837">
        <v>0.2857142857142857</v>
      </c>
      <c r="R923" s="832">
        <v>2</v>
      </c>
      <c r="S923" s="837">
        <v>0.2857142857142857</v>
      </c>
      <c r="T923" s="836">
        <v>0.5</v>
      </c>
      <c r="U923" s="838">
        <v>0.5</v>
      </c>
    </row>
    <row r="924" spans="1:21" ht="14.4" customHeight="1" x14ac:dyDescent="0.3">
      <c r="A924" s="831">
        <v>7</v>
      </c>
      <c r="B924" s="832" t="s">
        <v>1991</v>
      </c>
      <c r="C924" s="832" t="s">
        <v>1997</v>
      </c>
      <c r="D924" s="833" t="s">
        <v>3260</v>
      </c>
      <c r="E924" s="834" t="s">
        <v>2031</v>
      </c>
      <c r="F924" s="832" t="s">
        <v>1992</v>
      </c>
      <c r="G924" s="832" t="s">
        <v>2679</v>
      </c>
      <c r="H924" s="832" t="s">
        <v>579</v>
      </c>
      <c r="I924" s="832" t="s">
        <v>3019</v>
      </c>
      <c r="J924" s="832" t="s">
        <v>2681</v>
      </c>
      <c r="K924" s="832" t="s">
        <v>3020</v>
      </c>
      <c r="L924" s="835">
        <v>2391.4899999999998</v>
      </c>
      <c r="M924" s="835">
        <v>2391.4899999999998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7</v>
      </c>
      <c r="B925" s="832" t="s">
        <v>1991</v>
      </c>
      <c r="C925" s="832" t="s">
        <v>1997</v>
      </c>
      <c r="D925" s="833" t="s">
        <v>3260</v>
      </c>
      <c r="E925" s="834" t="s">
        <v>2031</v>
      </c>
      <c r="F925" s="832" t="s">
        <v>1992</v>
      </c>
      <c r="G925" s="832" t="s">
        <v>2679</v>
      </c>
      <c r="H925" s="832" t="s">
        <v>670</v>
      </c>
      <c r="I925" s="832" t="s">
        <v>2685</v>
      </c>
      <c r="J925" s="832" t="s">
        <v>2686</v>
      </c>
      <c r="K925" s="832" t="s">
        <v>2682</v>
      </c>
      <c r="L925" s="835">
        <v>597.88</v>
      </c>
      <c r="M925" s="835">
        <v>8968.1999999999989</v>
      </c>
      <c r="N925" s="832">
        <v>15</v>
      </c>
      <c r="O925" s="836">
        <v>4.5</v>
      </c>
      <c r="P925" s="835">
        <v>8370.32</v>
      </c>
      <c r="Q925" s="837">
        <v>0.93333333333333346</v>
      </c>
      <c r="R925" s="832">
        <v>14</v>
      </c>
      <c r="S925" s="837">
        <v>0.93333333333333335</v>
      </c>
      <c r="T925" s="836">
        <v>4</v>
      </c>
      <c r="U925" s="838">
        <v>0.88888888888888884</v>
      </c>
    </row>
    <row r="926" spans="1:21" ht="14.4" customHeight="1" x14ac:dyDescent="0.3">
      <c r="A926" s="831">
        <v>7</v>
      </c>
      <c r="B926" s="832" t="s">
        <v>1991</v>
      </c>
      <c r="C926" s="832" t="s">
        <v>1997</v>
      </c>
      <c r="D926" s="833" t="s">
        <v>3260</v>
      </c>
      <c r="E926" s="834" t="s">
        <v>2031</v>
      </c>
      <c r="F926" s="832" t="s">
        <v>1992</v>
      </c>
      <c r="G926" s="832" t="s">
        <v>2679</v>
      </c>
      <c r="H926" s="832" t="s">
        <v>579</v>
      </c>
      <c r="I926" s="832" t="s">
        <v>2689</v>
      </c>
      <c r="J926" s="832" t="s">
        <v>2688</v>
      </c>
      <c r="K926" s="832" t="s">
        <v>2684</v>
      </c>
      <c r="L926" s="835">
        <v>1715.4</v>
      </c>
      <c r="M926" s="835">
        <v>44600.400000000016</v>
      </c>
      <c r="N926" s="832">
        <v>26</v>
      </c>
      <c r="O926" s="836">
        <v>6.5</v>
      </c>
      <c r="P926" s="835">
        <v>44600.400000000016</v>
      </c>
      <c r="Q926" s="837">
        <v>1</v>
      </c>
      <c r="R926" s="832">
        <v>26</v>
      </c>
      <c r="S926" s="837">
        <v>1</v>
      </c>
      <c r="T926" s="836">
        <v>6.5</v>
      </c>
      <c r="U926" s="838">
        <v>1</v>
      </c>
    </row>
    <row r="927" spans="1:21" ht="14.4" customHeight="1" x14ac:dyDescent="0.3">
      <c r="A927" s="831">
        <v>7</v>
      </c>
      <c r="B927" s="832" t="s">
        <v>1991</v>
      </c>
      <c r="C927" s="832" t="s">
        <v>1997</v>
      </c>
      <c r="D927" s="833" t="s">
        <v>3260</v>
      </c>
      <c r="E927" s="834" t="s">
        <v>2031</v>
      </c>
      <c r="F927" s="832" t="s">
        <v>1992</v>
      </c>
      <c r="G927" s="832" t="s">
        <v>2679</v>
      </c>
      <c r="H927" s="832" t="s">
        <v>579</v>
      </c>
      <c r="I927" s="832" t="s">
        <v>2690</v>
      </c>
      <c r="J927" s="832" t="s">
        <v>2691</v>
      </c>
      <c r="K927" s="832" t="s">
        <v>2684</v>
      </c>
      <c r="L927" s="835">
        <v>1715.48</v>
      </c>
      <c r="M927" s="835">
        <v>5146.4400000000005</v>
      </c>
      <c r="N927" s="832">
        <v>3</v>
      </c>
      <c r="O927" s="836">
        <v>0.5</v>
      </c>
      <c r="P927" s="835">
        <v>5146.4400000000005</v>
      </c>
      <c r="Q927" s="837">
        <v>1</v>
      </c>
      <c r="R927" s="832">
        <v>3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7</v>
      </c>
      <c r="B928" s="832" t="s">
        <v>1991</v>
      </c>
      <c r="C928" s="832" t="s">
        <v>1997</v>
      </c>
      <c r="D928" s="833" t="s">
        <v>3260</v>
      </c>
      <c r="E928" s="834" t="s">
        <v>2031</v>
      </c>
      <c r="F928" s="832" t="s">
        <v>1992</v>
      </c>
      <c r="G928" s="832" t="s">
        <v>2679</v>
      </c>
      <c r="H928" s="832" t="s">
        <v>670</v>
      </c>
      <c r="I928" s="832" t="s">
        <v>2693</v>
      </c>
      <c r="J928" s="832" t="s">
        <v>2686</v>
      </c>
      <c r="K928" s="832" t="s">
        <v>2684</v>
      </c>
      <c r="L928" s="835">
        <v>1195.75</v>
      </c>
      <c r="M928" s="835">
        <v>4783</v>
      </c>
      <c r="N928" s="832">
        <v>4</v>
      </c>
      <c r="O928" s="836">
        <v>1.5</v>
      </c>
      <c r="P928" s="835">
        <v>4783</v>
      </c>
      <c r="Q928" s="837">
        <v>1</v>
      </c>
      <c r="R928" s="832">
        <v>4</v>
      </c>
      <c r="S928" s="837">
        <v>1</v>
      </c>
      <c r="T928" s="836">
        <v>1.5</v>
      </c>
      <c r="U928" s="838">
        <v>1</v>
      </c>
    </row>
    <row r="929" spans="1:21" ht="14.4" customHeight="1" x14ac:dyDescent="0.3">
      <c r="A929" s="831">
        <v>7</v>
      </c>
      <c r="B929" s="832" t="s">
        <v>1991</v>
      </c>
      <c r="C929" s="832" t="s">
        <v>1997</v>
      </c>
      <c r="D929" s="833" t="s">
        <v>3260</v>
      </c>
      <c r="E929" s="834" t="s">
        <v>2031</v>
      </c>
      <c r="F929" s="832" t="s">
        <v>1992</v>
      </c>
      <c r="G929" s="832" t="s">
        <v>2679</v>
      </c>
      <c r="H929" s="832" t="s">
        <v>670</v>
      </c>
      <c r="I929" s="832" t="s">
        <v>2694</v>
      </c>
      <c r="J929" s="832" t="s">
        <v>2686</v>
      </c>
      <c r="K929" s="832" t="s">
        <v>2695</v>
      </c>
      <c r="L929" s="835">
        <v>1286.6199999999999</v>
      </c>
      <c r="M929" s="835">
        <v>9006.34</v>
      </c>
      <c r="N929" s="832">
        <v>7</v>
      </c>
      <c r="O929" s="836">
        <v>3.5</v>
      </c>
      <c r="P929" s="835">
        <v>7719.7199999999993</v>
      </c>
      <c r="Q929" s="837">
        <v>0.8571428571428571</v>
      </c>
      <c r="R929" s="832">
        <v>6</v>
      </c>
      <c r="S929" s="837">
        <v>0.8571428571428571</v>
      </c>
      <c r="T929" s="836">
        <v>3</v>
      </c>
      <c r="U929" s="838">
        <v>0.8571428571428571</v>
      </c>
    </row>
    <row r="930" spans="1:21" ht="14.4" customHeight="1" x14ac:dyDescent="0.3">
      <c r="A930" s="831">
        <v>7</v>
      </c>
      <c r="B930" s="832" t="s">
        <v>1991</v>
      </c>
      <c r="C930" s="832" t="s">
        <v>1997</v>
      </c>
      <c r="D930" s="833" t="s">
        <v>3260</v>
      </c>
      <c r="E930" s="834" t="s">
        <v>2031</v>
      </c>
      <c r="F930" s="832" t="s">
        <v>1992</v>
      </c>
      <c r="G930" s="832" t="s">
        <v>2679</v>
      </c>
      <c r="H930" s="832" t="s">
        <v>670</v>
      </c>
      <c r="I930" s="832" t="s">
        <v>3058</v>
      </c>
      <c r="J930" s="832" t="s">
        <v>2686</v>
      </c>
      <c r="K930" s="832" t="s">
        <v>3059</v>
      </c>
      <c r="L930" s="835">
        <v>149.47</v>
      </c>
      <c r="M930" s="835">
        <v>298.94</v>
      </c>
      <c r="N930" s="832">
        <v>2</v>
      </c>
      <c r="O930" s="836">
        <v>0.5</v>
      </c>
      <c r="P930" s="835">
        <v>298.94</v>
      </c>
      <c r="Q930" s="837">
        <v>1</v>
      </c>
      <c r="R930" s="832">
        <v>2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7</v>
      </c>
      <c r="B931" s="832" t="s">
        <v>1991</v>
      </c>
      <c r="C931" s="832" t="s">
        <v>1997</v>
      </c>
      <c r="D931" s="833" t="s">
        <v>3260</v>
      </c>
      <c r="E931" s="834" t="s">
        <v>2031</v>
      </c>
      <c r="F931" s="832" t="s">
        <v>1992</v>
      </c>
      <c r="G931" s="832" t="s">
        <v>2679</v>
      </c>
      <c r="H931" s="832" t="s">
        <v>670</v>
      </c>
      <c r="I931" s="832" t="s">
        <v>2698</v>
      </c>
      <c r="J931" s="832" t="s">
        <v>2686</v>
      </c>
      <c r="K931" s="832" t="s">
        <v>2699</v>
      </c>
      <c r="L931" s="835">
        <v>2573.2199999999998</v>
      </c>
      <c r="M931" s="835">
        <v>18012.539999999997</v>
      </c>
      <c r="N931" s="832">
        <v>7</v>
      </c>
      <c r="O931" s="836">
        <v>1.5</v>
      </c>
      <c r="P931" s="835">
        <v>5146.4399999999996</v>
      </c>
      <c r="Q931" s="837">
        <v>0.28571428571428575</v>
      </c>
      <c r="R931" s="832">
        <v>2</v>
      </c>
      <c r="S931" s="837">
        <v>0.2857142857142857</v>
      </c>
      <c r="T931" s="836">
        <v>0.5</v>
      </c>
      <c r="U931" s="838">
        <v>0.33333333333333331</v>
      </c>
    </row>
    <row r="932" spans="1:21" ht="14.4" customHeight="1" x14ac:dyDescent="0.3">
      <c r="A932" s="831">
        <v>7</v>
      </c>
      <c r="B932" s="832" t="s">
        <v>1991</v>
      </c>
      <c r="C932" s="832" t="s">
        <v>1997</v>
      </c>
      <c r="D932" s="833" t="s">
        <v>3260</v>
      </c>
      <c r="E932" s="834" t="s">
        <v>2031</v>
      </c>
      <c r="F932" s="832" t="s">
        <v>1992</v>
      </c>
      <c r="G932" s="832" t="s">
        <v>2679</v>
      </c>
      <c r="H932" s="832" t="s">
        <v>579</v>
      </c>
      <c r="I932" s="832" t="s">
        <v>2981</v>
      </c>
      <c r="J932" s="832" t="s">
        <v>2982</v>
      </c>
      <c r="K932" s="832" t="s">
        <v>2682</v>
      </c>
      <c r="L932" s="835">
        <v>1286.19</v>
      </c>
      <c r="M932" s="835">
        <v>2572.38</v>
      </c>
      <c r="N932" s="832">
        <v>2</v>
      </c>
      <c r="O932" s="836">
        <v>0.5</v>
      </c>
      <c r="P932" s="835">
        <v>2572.38</v>
      </c>
      <c r="Q932" s="837">
        <v>1</v>
      </c>
      <c r="R932" s="832">
        <v>2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7</v>
      </c>
      <c r="B933" s="832" t="s">
        <v>1991</v>
      </c>
      <c r="C933" s="832" t="s">
        <v>1997</v>
      </c>
      <c r="D933" s="833" t="s">
        <v>3260</v>
      </c>
      <c r="E933" s="834" t="s">
        <v>2031</v>
      </c>
      <c r="F933" s="832" t="s">
        <v>1992</v>
      </c>
      <c r="G933" s="832" t="s">
        <v>2679</v>
      </c>
      <c r="H933" s="832" t="s">
        <v>579</v>
      </c>
      <c r="I933" s="832" t="s">
        <v>3060</v>
      </c>
      <c r="J933" s="832" t="s">
        <v>3061</v>
      </c>
      <c r="K933" s="832" t="s">
        <v>3062</v>
      </c>
      <c r="L933" s="835">
        <v>1715.48</v>
      </c>
      <c r="M933" s="835">
        <v>5146.4400000000005</v>
      </c>
      <c r="N933" s="832">
        <v>3</v>
      </c>
      <c r="O933" s="836">
        <v>1</v>
      </c>
      <c r="P933" s="835">
        <v>5146.4400000000005</v>
      </c>
      <c r="Q933" s="837">
        <v>1</v>
      </c>
      <c r="R933" s="832">
        <v>3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7</v>
      </c>
      <c r="B934" s="832" t="s">
        <v>1991</v>
      </c>
      <c r="C934" s="832" t="s">
        <v>1997</v>
      </c>
      <c r="D934" s="833" t="s">
        <v>3260</v>
      </c>
      <c r="E934" s="834" t="s">
        <v>2031</v>
      </c>
      <c r="F934" s="832" t="s">
        <v>1992</v>
      </c>
      <c r="G934" s="832" t="s">
        <v>2055</v>
      </c>
      <c r="H934" s="832" t="s">
        <v>670</v>
      </c>
      <c r="I934" s="832" t="s">
        <v>1862</v>
      </c>
      <c r="J934" s="832" t="s">
        <v>1863</v>
      </c>
      <c r="K934" s="832" t="s">
        <v>1864</v>
      </c>
      <c r="L934" s="835">
        <v>0</v>
      </c>
      <c r="M934" s="835">
        <v>0</v>
      </c>
      <c r="N934" s="832">
        <v>31</v>
      </c>
      <c r="O934" s="836">
        <v>4</v>
      </c>
      <c r="P934" s="835">
        <v>0</v>
      </c>
      <c r="Q934" s="837"/>
      <c r="R934" s="832">
        <v>31</v>
      </c>
      <c r="S934" s="837">
        <v>1</v>
      </c>
      <c r="T934" s="836">
        <v>4</v>
      </c>
      <c r="U934" s="838">
        <v>1</v>
      </c>
    </row>
    <row r="935" spans="1:21" ht="14.4" customHeight="1" x14ac:dyDescent="0.3">
      <c r="A935" s="831">
        <v>7</v>
      </c>
      <c r="B935" s="832" t="s">
        <v>1991</v>
      </c>
      <c r="C935" s="832" t="s">
        <v>1997</v>
      </c>
      <c r="D935" s="833" t="s">
        <v>3260</v>
      </c>
      <c r="E935" s="834" t="s">
        <v>2031</v>
      </c>
      <c r="F935" s="832" t="s">
        <v>1992</v>
      </c>
      <c r="G935" s="832" t="s">
        <v>2055</v>
      </c>
      <c r="H935" s="832" t="s">
        <v>579</v>
      </c>
      <c r="I935" s="832" t="s">
        <v>2702</v>
      </c>
      <c r="J935" s="832" t="s">
        <v>2703</v>
      </c>
      <c r="K935" s="832" t="s">
        <v>2704</v>
      </c>
      <c r="L935" s="835">
        <v>227.69</v>
      </c>
      <c r="M935" s="835">
        <v>227.69</v>
      </c>
      <c r="N935" s="832">
        <v>1</v>
      </c>
      <c r="O935" s="836">
        <v>1</v>
      </c>
      <c r="P935" s="835">
        <v>227.69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7</v>
      </c>
      <c r="B936" s="832" t="s">
        <v>1991</v>
      </c>
      <c r="C936" s="832" t="s">
        <v>1997</v>
      </c>
      <c r="D936" s="833" t="s">
        <v>3260</v>
      </c>
      <c r="E936" s="834" t="s">
        <v>2031</v>
      </c>
      <c r="F936" s="832" t="s">
        <v>1992</v>
      </c>
      <c r="G936" s="832" t="s">
        <v>2217</v>
      </c>
      <c r="H936" s="832" t="s">
        <v>579</v>
      </c>
      <c r="I936" s="832" t="s">
        <v>3063</v>
      </c>
      <c r="J936" s="832" t="s">
        <v>2708</v>
      </c>
      <c r="K936" s="832" t="s">
        <v>3064</v>
      </c>
      <c r="L936" s="835">
        <v>409.77</v>
      </c>
      <c r="M936" s="835">
        <v>1229.31</v>
      </c>
      <c r="N936" s="832">
        <v>3</v>
      </c>
      <c r="O936" s="836">
        <v>0.5</v>
      </c>
      <c r="P936" s="835">
        <v>1229.31</v>
      </c>
      <c r="Q936" s="837">
        <v>1</v>
      </c>
      <c r="R936" s="832">
        <v>3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7</v>
      </c>
      <c r="B937" s="832" t="s">
        <v>1991</v>
      </c>
      <c r="C937" s="832" t="s">
        <v>1997</v>
      </c>
      <c r="D937" s="833" t="s">
        <v>3260</v>
      </c>
      <c r="E937" s="834" t="s">
        <v>2031</v>
      </c>
      <c r="F937" s="832" t="s">
        <v>1992</v>
      </c>
      <c r="G937" s="832" t="s">
        <v>2217</v>
      </c>
      <c r="H937" s="832" t="s">
        <v>579</v>
      </c>
      <c r="I937" s="832" t="s">
        <v>2218</v>
      </c>
      <c r="J937" s="832" t="s">
        <v>2219</v>
      </c>
      <c r="K937" s="832" t="s">
        <v>2220</v>
      </c>
      <c r="L937" s="835">
        <v>60.39</v>
      </c>
      <c r="M937" s="835">
        <v>181.17000000000002</v>
      </c>
      <c r="N937" s="832">
        <v>3</v>
      </c>
      <c r="O937" s="836">
        <v>1</v>
      </c>
      <c r="P937" s="835">
        <v>181.17000000000002</v>
      </c>
      <c r="Q937" s="837">
        <v>1</v>
      </c>
      <c r="R937" s="832">
        <v>3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7</v>
      </c>
      <c r="B938" s="832" t="s">
        <v>1991</v>
      </c>
      <c r="C938" s="832" t="s">
        <v>1997</v>
      </c>
      <c r="D938" s="833" t="s">
        <v>3260</v>
      </c>
      <c r="E938" s="834" t="s">
        <v>2031</v>
      </c>
      <c r="F938" s="832" t="s">
        <v>1992</v>
      </c>
      <c r="G938" s="832" t="s">
        <v>2217</v>
      </c>
      <c r="H938" s="832" t="s">
        <v>579</v>
      </c>
      <c r="I938" s="832" t="s">
        <v>2984</v>
      </c>
      <c r="J938" s="832" t="s">
        <v>2985</v>
      </c>
      <c r="K938" s="832" t="s">
        <v>2986</v>
      </c>
      <c r="L938" s="835">
        <v>90.57</v>
      </c>
      <c r="M938" s="835">
        <v>90.57</v>
      </c>
      <c r="N938" s="832">
        <v>1</v>
      </c>
      <c r="O938" s="836">
        <v>1</v>
      </c>
      <c r="P938" s="835">
        <v>90.57</v>
      </c>
      <c r="Q938" s="837">
        <v>1</v>
      </c>
      <c r="R938" s="832">
        <v>1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7</v>
      </c>
      <c r="B939" s="832" t="s">
        <v>1991</v>
      </c>
      <c r="C939" s="832" t="s">
        <v>1997</v>
      </c>
      <c r="D939" s="833" t="s">
        <v>3260</v>
      </c>
      <c r="E939" s="834" t="s">
        <v>2031</v>
      </c>
      <c r="F939" s="832" t="s">
        <v>1992</v>
      </c>
      <c r="G939" s="832" t="s">
        <v>2217</v>
      </c>
      <c r="H939" s="832" t="s">
        <v>670</v>
      </c>
      <c r="I939" s="832" t="s">
        <v>3065</v>
      </c>
      <c r="J939" s="832" t="s">
        <v>2988</v>
      </c>
      <c r="K939" s="832" t="s">
        <v>3066</v>
      </c>
      <c r="L939" s="835">
        <v>120.77</v>
      </c>
      <c r="M939" s="835">
        <v>724.62</v>
      </c>
      <c r="N939" s="832">
        <v>6</v>
      </c>
      <c r="O939" s="836">
        <v>1.5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7</v>
      </c>
      <c r="B940" s="832" t="s">
        <v>1991</v>
      </c>
      <c r="C940" s="832" t="s">
        <v>1997</v>
      </c>
      <c r="D940" s="833" t="s">
        <v>3260</v>
      </c>
      <c r="E940" s="834" t="s">
        <v>2031</v>
      </c>
      <c r="F940" s="832" t="s">
        <v>1992</v>
      </c>
      <c r="G940" s="832" t="s">
        <v>2217</v>
      </c>
      <c r="H940" s="832" t="s">
        <v>670</v>
      </c>
      <c r="I940" s="832" t="s">
        <v>2987</v>
      </c>
      <c r="J940" s="832" t="s">
        <v>2988</v>
      </c>
      <c r="K940" s="832" t="s">
        <v>2989</v>
      </c>
      <c r="L940" s="835">
        <v>60.39</v>
      </c>
      <c r="M940" s="835">
        <v>181.17000000000002</v>
      </c>
      <c r="N940" s="832">
        <v>3</v>
      </c>
      <c r="O940" s="836">
        <v>0.5</v>
      </c>
      <c r="P940" s="835">
        <v>181.17000000000002</v>
      </c>
      <c r="Q940" s="837">
        <v>1</v>
      </c>
      <c r="R940" s="832">
        <v>3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7</v>
      </c>
      <c r="B941" s="832" t="s">
        <v>1991</v>
      </c>
      <c r="C941" s="832" t="s">
        <v>1997</v>
      </c>
      <c r="D941" s="833" t="s">
        <v>3260</v>
      </c>
      <c r="E941" s="834" t="s">
        <v>2031</v>
      </c>
      <c r="F941" s="832" t="s">
        <v>1992</v>
      </c>
      <c r="G941" s="832" t="s">
        <v>2710</v>
      </c>
      <c r="H941" s="832" t="s">
        <v>579</v>
      </c>
      <c r="I941" s="832" t="s">
        <v>2711</v>
      </c>
      <c r="J941" s="832" t="s">
        <v>2712</v>
      </c>
      <c r="K941" s="832" t="s">
        <v>2713</v>
      </c>
      <c r="L941" s="835">
        <v>355.79</v>
      </c>
      <c r="M941" s="835">
        <v>711.58</v>
      </c>
      <c r="N941" s="832">
        <v>2</v>
      </c>
      <c r="O941" s="836">
        <v>1</v>
      </c>
      <c r="P941" s="835">
        <v>711.58</v>
      </c>
      <c r="Q941" s="837">
        <v>1</v>
      </c>
      <c r="R941" s="832">
        <v>2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7</v>
      </c>
      <c r="B942" s="832" t="s">
        <v>1991</v>
      </c>
      <c r="C942" s="832" t="s">
        <v>1997</v>
      </c>
      <c r="D942" s="833" t="s">
        <v>3260</v>
      </c>
      <c r="E942" s="834" t="s">
        <v>2031</v>
      </c>
      <c r="F942" s="832" t="s">
        <v>1992</v>
      </c>
      <c r="G942" s="832" t="s">
        <v>2710</v>
      </c>
      <c r="H942" s="832" t="s">
        <v>579</v>
      </c>
      <c r="I942" s="832" t="s">
        <v>2714</v>
      </c>
      <c r="J942" s="832" t="s">
        <v>2712</v>
      </c>
      <c r="K942" s="832" t="s">
        <v>2715</v>
      </c>
      <c r="L942" s="835">
        <v>552.64</v>
      </c>
      <c r="M942" s="835">
        <v>4973.76</v>
      </c>
      <c r="N942" s="832">
        <v>9</v>
      </c>
      <c r="O942" s="836">
        <v>8</v>
      </c>
      <c r="P942" s="835">
        <v>4973.76</v>
      </c>
      <c r="Q942" s="837">
        <v>1</v>
      </c>
      <c r="R942" s="832">
        <v>9</v>
      </c>
      <c r="S942" s="837">
        <v>1</v>
      </c>
      <c r="T942" s="836">
        <v>8</v>
      </c>
      <c r="U942" s="838">
        <v>1</v>
      </c>
    </row>
    <row r="943" spans="1:21" ht="14.4" customHeight="1" x14ac:dyDescent="0.3">
      <c r="A943" s="831">
        <v>7</v>
      </c>
      <c r="B943" s="832" t="s">
        <v>1991</v>
      </c>
      <c r="C943" s="832" t="s">
        <v>1997</v>
      </c>
      <c r="D943" s="833" t="s">
        <v>3260</v>
      </c>
      <c r="E943" s="834" t="s">
        <v>2031</v>
      </c>
      <c r="F943" s="832" t="s">
        <v>1992</v>
      </c>
      <c r="G943" s="832" t="s">
        <v>2710</v>
      </c>
      <c r="H943" s="832" t="s">
        <v>579</v>
      </c>
      <c r="I943" s="832" t="s">
        <v>2716</v>
      </c>
      <c r="J943" s="832" t="s">
        <v>2712</v>
      </c>
      <c r="K943" s="832" t="s">
        <v>2717</v>
      </c>
      <c r="L943" s="835">
        <v>1019.46</v>
      </c>
      <c r="M943" s="835">
        <v>8155.68</v>
      </c>
      <c r="N943" s="832">
        <v>8</v>
      </c>
      <c r="O943" s="836">
        <v>4</v>
      </c>
      <c r="P943" s="835">
        <v>8155.68</v>
      </c>
      <c r="Q943" s="837">
        <v>1</v>
      </c>
      <c r="R943" s="832">
        <v>8</v>
      </c>
      <c r="S943" s="837">
        <v>1</v>
      </c>
      <c r="T943" s="836">
        <v>4</v>
      </c>
      <c r="U943" s="838">
        <v>1</v>
      </c>
    </row>
    <row r="944" spans="1:21" ht="14.4" customHeight="1" x14ac:dyDescent="0.3">
      <c r="A944" s="831">
        <v>7</v>
      </c>
      <c r="B944" s="832" t="s">
        <v>1991</v>
      </c>
      <c r="C944" s="832" t="s">
        <v>1997</v>
      </c>
      <c r="D944" s="833" t="s">
        <v>3260</v>
      </c>
      <c r="E944" s="834" t="s">
        <v>2031</v>
      </c>
      <c r="F944" s="832" t="s">
        <v>1992</v>
      </c>
      <c r="G944" s="832" t="s">
        <v>2710</v>
      </c>
      <c r="H944" s="832" t="s">
        <v>579</v>
      </c>
      <c r="I944" s="832" t="s">
        <v>2718</v>
      </c>
      <c r="J944" s="832" t="s">
        <v>2712</v>
      </c>
      <c r="K944" s="832" t="s">
        <v>2719</v>
      </c>
      <c r="L944" s="835">
        <v>764.6</v>
      </c>
      <c r="M944" s="835">
        <v>6116.8000000000011</v>
      </c>
      <c r="N944" s="832">
        <v>8</v>
      </c>
      <c r="O944" s="836">
        <v>3</v>
      </c>
      <c r="P944" s="835">
        <v>6116.8000000000011</v>
      </c>
      <c r="Q944" s="837">
        <v>1</v>
      </c>
      <c r="R944" s="832">
        <v>8</v>
      </c>
      <c r="S944" s="837">
        <v>1</v>
      </c>
      <c r="T944" s="836">
        <v>3</v>
      </c>
      <c r="U944" s="838">
        <v>1</v>
      </c>
    </row>
    <row r="945" spans="1:21" ht="14.4" customHeight="1" x14ac:dyDescent="0.3">
      <c r="A945" s="831">
        <v>7</v>
      </c>
      <c r="B945" s="832" t="s">
        <v>1991</v>
      </c>
      <c r="C945" s="832" t="s">
        <v>1997</v>
      </c>
      <c r="D945" s="833" t="s">
        <v>3260</v>
      </c>
      <c r="E945" s="834" t="s">
        <v>2031</v>
      </c>
      <c r="F945" s="832" t="s">
        <v>1992</v>
      </c>
      <c r="G945" s="832" t="s">
        <v>2710</v>
      </c>
      <c r="H945" s="832" t="s">
        <v>579</v>
      </c>
      <c r="I945" s="832" t="s">
        <v>2722</v>
      </c>
      <c r="J945" s="832" t="s">
        <v>2723</v>
      </c>
      <c r="K945" s="832" t="s">
        <v>2724</v>
      </c>
      <c r="L945" s="835">
        <v>92.11</v>
      </c>
      <c r="M945" s="835">
        <v>1013.21</v>
      </c>
      <c r="N945" s="832">
        <v>11</v>
      </c>
      <c r="O945" s="836">
        <v>2</v>
      </c>
      <c r="P945" s="835">
        <v>1013.21</v>
      </c>
      <c r="Q945" s="837">
        <v>1</v>
      </c>
      <c r="R945" s="832">
        <v>11</v>
      </c>
      <c r="S945" s="837">
        <v>1</v>
      </c>
      <c r="T945" s="836">
        <v>2</v>
      </c>
      <c r="U945" s="838">
        <v>1</v>
      </c>
    </row>
    <row r="946" spans="1:21" ht="14.4" customHeight="1" x14ac:dyDescent="0.3">
      <c r="A946" s="831">
        <v>7</v>
      </c>
      <c r="B946" s="832" t="s">
        <v>1991</v>
      </c>
      <c r="C946" s="832" t="s">
        <v>1997</v>
      </c>
      <c r="D946" s="833" t="s">
        <v>3260</v>
      </c>
      <c r="E946" s="834" t="s">
        <v>2031</v>
      </c>
      <c r="F946" s="832" t="s">
        <v>1992</v>
      </c>
      <c r="G946" s="832" t="s">
        <v>2710</v>
      </c>
      <c r="H946" s="832" t="s">
        <v>579</v>
      </c>
      <c r="I946" s="832" t="s">
        <v>2914</v>
      </c>
      <c r="J946" s="832" t="s">
        <v>2712</v>
      </c>
      <c r="K946" s="832" t="s">
        <v>2915</v>
      </c>
      <c r="L946" s="835">
        <v>1274.33</v>
      </c>
      <c r="M946" s="835">
        <v>3822.99</v>
      </c>
      <c r="N946" s="832">
        <v>3</v>
      </c>
      <c r="O946" s="836">
        <v>1</v>
      </c>
      <c r="P946" s="835">
        <v>3822.99</v>
      </c>
      <c r="Q946" s="837">
        <v>1</v>
      </c>
      <c r="R946" s="832">
        <v>3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7</v>
      </c>
      <c r="B947" s="832" t="s">
        <v>1991</v>
      </c>
      <c r="C947" s="832" t="s">
        <v>1997</v>
      </c>
      <c r="D947" s="833" t="s">
        <v>3260</v>
      </c>
      <c r="E947" s="834" t="s">
        <v>2031</v>
      </c>
      <c r="F947" s="832" t="s">
        <v>1992</v>
      </c>
      <c r="G947" s="832" t="s">
        <v>2710</v>
      </c>
      <c r="H947" s="832" t="s">
        <v>579</v>
      </c>
      <c r="I947" s="832" t="s">
        <v>3067</v>
      </c>
      <c r="J947" s="832" t="s">
        <v>2723</v>
      </c>
      <c r="K947" s="832" t="s">
        <v>3068</v>
      </c>
      <c r="L947" s="835">
        <v>127.43</v>
      </c>
      <c r="M947" s="835">
        <v>1019.44</v>
      </c>
      <c r="N947" s="832">
        <v>8</v>
      </c>
      <c r="O947" s="836">
        <v>2</v>
      </c>
      <c r="P947" s="835">
        <v>382.29</v>
      </c>
      <c r="Q947" s="837">
        <v>0.375</v>
      </c>
      <c r="R947" s="832">
        <v>3</v>
      </c>
      <c r="S947" s="837">
        <v>0.375</v>
      </c>
      <c r="T947" s="836">
        <v>1</v>
      </c>
      <c r="U947" s="838">
        <v>0.5</v>
      </c>
    </row>
    <row r="948" spans="1:21" ht="14.4" customHeight="1" x14ac:dyDescent="0.3">
      <c r="A948" s="831">
        <v>7</v>
      </c>
      <c r="B948" s="832" t="s">
        <v>1991</v>
      </c>
      <c r="C948" s="832" t="s">
        <v>1997</v>
      </c>
      <c r="D948" s="833" t="s">
        <v>3260</v>
      </c>
      <c r="E948" s="834" t="s">
        <v>2031</v>
      </c>
      <c r="F948" s="832" t="s">
        <v>1992</v>
      </c>
      <c r="G948" s="832" t="s">
        <v>3069</v>
      </c>
      <c r="H948" s="832" t="s">
        <v>579</v>
      </c>
      <c r="I948" s="832" t="s">
        <v>3070</v>
      </c>
      <c r="J948" s="832" t="s">
        <v>3071</v>
      </c>
      <c r="K948" s="832" t="s">
        <v>3072</v>
      </c>
      <c r="L948" s="835">
        <v>0</v>
      </c>
      <c r="M948" s="835">
        <v>0</v>
      </c>
      <c r="N948" s="832">
        <v>1</v>
      </c>
      <c r="O948" s="836">
        <v>1</v>
      </c>
      <c r="P948" s="835"/>
      <c r="Q948" s="837"/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7</v>
      </c>
      <c r="B949" s="832" t="s">
        <v>1991</v>
      </c>
      <c r="C949" s="832" t="s">
        <v>1997</v>
      </c>
      <c r="D949" s="833" t="s">
        <v>3260</v>
      </c>
      <c r="E949" s="834" t="s">
        <v>2031</v>
      </c>
      <c r="F949" s="832" t="s">
        <v>1992</v>
      </c>
      <c r="G949" s="832" t="s">
        <v>2725</v>
      </c>
      <c r="H949" s="832" t="s">
        <v>579</v>
      </c>
      <c r="I949" s="832" t="s">
        <v>2726</v>
      </c>
      <c r="J949" s="832" t="s">
        <v>2727</v>
      </c>
      <c r="K949" s="832" t="s">
        <v>2620</v>
      </c>
      <c r="L949" s="835">
        <v>38.56</v>
      </c>
      <c r="M949" s="835">
        <v>38.56</v>
      </c>
      <c r="N949" s="832">
        <v>1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7</v>
      </c>
      <c r="B950" s="832" t="s">
        <v>1991</v>
      </c>
      <c r="C950" s="832" t="s">
        <v>1997</v>
      </c>
      <c r="D950" s="833" t="s">
        <v>3260</v>
      </c>
      <c r="E950" s="834" t="s">
        <v>2031</v>
      </c>
      <c r="F950" s="832" t="s">
        <v>1992</v>
      </c>
      <c r="G950" s="832" t="s">
        <v>2728</v>
      </c>
      <c r="H950" s="832" t="s">
        <v>579</v>
      </c>
      <c r="I950" s="832" t="s">
        <v>3073</v>
      </c>
      <c r="J950" s="832" t="s">
        <v>3074</v>
      </c>
      <c r="K950" s="832" t="s">
        <v>2643</v>
      </c>
      <c r="L950" s="835">
        <v>187.92</v>
      </c>
      <c r="M950" s="835">
        <v>2255.04</v>
      </c>
      <c r="N950" s="832">
        <v>12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7</v>
      </c>
      <c r="B951" s="832" t="s">
        <v>1991</v>
      </c>
      <c r="C951" s="832" t="s">
        <v>1997</v>
      </c>
      <c r="D951" s="833" t="s">
        <v>3260</v>
      </c>
      <c r="E951" s="834" t="s">
        <v>2031</v>
      </c>
      <c r="F951" s="832" t="s">
        <v>1992</v>
      </c>
      <c r="G951" s="832" t="s">
        <v>2728</v>
      </c>
      <c r="H951" s="832" t="s">
        <v>579</v>
      </c>
      <c r="I951" s="832" t="s">
        <v>2916</v>
      </c>
      <c r="J951" s="832" t="s">
        <v>2917</v>
      </c>
      <c r="K951" s="832" t="s">
        <v>2643</v>
      </c>
      <c r="L951" s="835">
        <v>187.92</v>
      </c>
      <c r="M951" s="835">
        <v>7892.6400000000012</v>
      </c>
      <c r="N951" s="832">
        <v>42</v>
      </c>
      <c r="O951" s="836">
        <v>7</v>
      </c>
      <c r="P951" s="835">
        <v>7892.6400000000012</v>
      </c>
      <c r="Q951" s="837">
        <v>1</v>
      </c>
      <c r="R951" s="832">
        <v>42</v>
      </c>
      <c r="S951" s="837">
        <v>1</v>
      </c>
      <c r="T951" s="836">
        <v>7</v>
      </c>
      <c r="U951" s="838">
        <v>1</v>
      </c>
    </row>
    <row r="952" spans="1:21" ht="14.4" customHeight="1" x14ac:dyDescent="0.3">
      <c r="A952" s="831">
        <v>7</v>
      </c>
      <c r="B952" s="832" t="s">
        <v>1991</v>
      </c>
      <c r="C952" s="832" t="s">
        <v>1997</v>
      </c>
      <c r="D952" s="833" t="s">
        <v>3260</v>
      </c>
      <c r="E952" s="834" t="s">
        <v>2031</v>
      </c>
      <c r="F952" s="832" t="s">
        <v>1992</v>
      </c>
      <c r="G952" s="832" t="s">
        <v>2728</v>
      </c>
      <c r="H952" s="832" t="s">
        <v>579</v>
      </c>
      <c r="I952" s="832" t="s">
        <v>2732</v>
      </c>
      <c r="J952" s="832" t="s">
        <v>2733</v>
      </c>
      <c r="K952" s="832" t="s">
        <v>2734</v>
      </c>
      <c r="L952" s="835">
        <v>93.96</v>
      </c>
      <c r="M952" s="835">
        <v>469.79999999999995</v>
      </c>
      <c r="N952" s="832">
        <v>5</v>
      </c>
      <c r="O952" s="836">
        <v>2</v>
      </c>
      <c r="P952" s="835">
        <v>281.88</v>
      </c>
      <c r="Q952" s="837">
        <v>0.60000000000000009</v>
      </c>
      <c r="R952" s="832">
        <v>3</v>
      </c>
      <c r="S952" s="837">
        <v>0.6</v>
      </c>
      <c r="T952" s="836">
        <v>0.5</v>
      </c>
      <c r="U952" s="838">
        <v>0.25</v>
      </c>
    </row>
    <row r="953" spans="1:21" ht="14.4" customHeight="1" x14ac:dyDescent="0.3">
      <c r="A953" s="831">
        <v>7</v>
      </c>
      <c r="B953" s="832" t="s">
        <v>1991</v>
      </c>
      <c r="C953" s="832" t="s">
        <v>1997</v>
      </c>
      <c r="D953" s="833" t="s">
        <v>3260</v>
      </c>
      <c r="E953" s="834" t="s">
        <v>2031</v>
      </c>
      <c r="F953" s="832" t="s">
        <v>1992</v>
      </c>
      <c r="G953" s="832" t="s">
        <v>2728</v>
      </c>
      <c r="H953" s="832" t="s">
        <v>579</v>
      </c>
      <c r="I953" s="832" t="s">
        <v>3075</v>
      </c>
      <c r="J953" s="832" t="s">
        <v>2733</v>
      </c>
      <c r="K953" s="832" t="s">
        <v>2737</v>
      </c>
      <c r="L953" s="835">
        <v>156.61000000000001</v>
      </c>
      <c r="M953" s="835">
        <v>939.66000000000008</v>
      </c>
      <c r="N953" s="832">
        <v>6</v>
      </c>
      <c r="O953" s="836">
        <v>0.5</v>
      </c>
      <c r="P953" s="835">
        <v>939.66000000000008</v>
      </c>
      <c r="Q953" s="837">
        <v>1</v>
      </c>
      <c r="R953" s="832">
        <v>6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7</v>
      </c>
      <c r="B954" s="832" t="s">
        <v>1991</v>
      </c>
      <c r="C954" s="832" t="s">
        <v>1997</v>
      </c>
      <c r="D954" s="833" t="s">
        <v>3260</v>
      </c>
      <c r="E954" s="834" t="s">
        <v>2031</v>
      </c>
      <c r="F954" s="832" t="s">
        <v>1992</v>
      </c>
      <c r="G954" s="832" t="s">
        <v>2728</v>
      </c>
      <c r="H954" s="832" t="s">
        <v>579</v>
      </c>
      <c r="I954" s="832" t="s">
        <v>2994</v>
      </c>
      <c r="J954" s="832" t="s">
        <v>2995</v>
      </c>
      <c r="K954" s="832" t="s">
        <v>2996</v>
      </c>
      <c r="L954" s="835">
        <v>300.68</v>
      </c>
      <c r="M954" s="835">
        <v>300.68</v>
      </c>
      <c r="N954" s="832">
        <v>1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7</v>
      </c>
      <c r="B955" s="832" t="s">
        <v>1991</v>
      </c>
      <c r="C955" s="832" t="s">
        <v>1997</v>
      </c>
      <c r="D955" s="833" t="s">
        <v>3260</v>
      </c>
      <c r="E955" s="834" t="s">
        <v>2031</v>
      </c>
      <c r="F955" s="832" t="s">
        <v>1992</v>
      </c>
      <c r="G955" s="832" t="s">
        <v>2728</v>
      </c>
      <c r="H955" s="832" t="s">
        <v>579</v>
      </c>
      <c r="I955" s="832" t="s">
        <v>3076</v>
      </c>
      <c r="J955" s="832" t="s">
        <v>3077</v>
      </c>
      <c r="K955" s="832" t="s">
        <v>2643</v>
      </c>
      <c r="L955" s="835">
        <v>187.92</v>
      </c>
      <c r="M955" s="835">
        <v>1127.52</v>
      </c>
      <c r="N955" s="832">
        <v>6</v>
      </c>
      <c r="O955" s="836">
        <v>1</v>
      </c>
      <c r="P955" s="835">
        <v>1127.52</v>
      </c>
      <c r="Q955" s="837">
        <v>1</v>
      </c>
      <c r="R955" s="832">
        <v>6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7</v>
      </c>
      <c r="B956" s="832" t="s">
        <v>1991</v>
      </c>
      <c r="C956" s="832" t="s">
        <v>1997</v>
      </c>
      <c r="D956" s="833" t="s">
        <v>3260</v>
      </c>
      <c r="E956" s="834" t="s">
        <v>2031</v>
      </c>
      <c r="F956" s="832" t="s">
        <v>1992</v>
      </c>
      <c r="G956" s="832" t="s">
        <v>2728</v>
      </c>
      <c r="H956" s="832" t="s">
        <v>579</v>
      </c>
      <c r="I956" s="832" t="s">
        <v>3078</v>
      </c>
      <c r="J956" s="832" t="s">
        <v>2995</v>
      </c>
      <c r="K956" s="832" t="s">
        <v>2996</v>
      </c>
      <c r="L956" s="835">
        <v>300.68</v>
      </c>
      <c r="M956" s="835">
        <v>902.04</v>
      </c>
      <c r="N956" s="832">
        <v>3</v>
      </c>
      <c r="O956" s="836">
        <v>0.5</v>
      </c>
      <c r="P956" s="835">
        <v>902.04</v>
      </c>
      <c r="Q956" s="837">
        <v>1</v>
      </c>
      <c r="R956" s="832">
        <v>3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7</v>
      </c>
      <c r="B957" s="832" t="s">
        <v>1991</v>
      </c>
      <c r="C957" s="832" t="s">
        <v>1997</v>
      </c>
      <c r="D957" s="833" t="s">
        <v>3260</v>
      </c>
      <c r="E957" s="834" t="s">
        <v>2031</v>
      </c>
      <c r="F957" s="832" t="s">
        <v>1992</v>
      </c>
      <c r="G957" s="832" t="s">
        <v>2744</v>
      </c>
      <c r="H957" s="832" t="s">
        <v>670</v>
      </c>
      <c r="I957" s="832" t="s">
        <v>2745</v>
      </c>
      <c r="J957" s="832" t="s">
        <v>1918</v>
      </c>
      <c r="K957" s="832" t="s">
        <v>2746</v>
      </c>
      <c r="L957" s="835">
        <v>80.53</v>
      </c>
      <c r="M957" s="835">
        <v>241.59</v>
      </c>
      <c r="N957" s="832">
        <v>3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7</v>
      </c>
      <c r="B958" s="832" t="s">
        <v>1991</v>
      </c>
      <c r="C958" s="832" t="s">
        <v>1997</v>
      </c>
      <c r="D958" s="833" t="s">
        <v>3260</v>
      </c>
      <c r="E958" s="834" t="s">
        <v>2031</v>
      </c>
      <c r="F958" s="832" t="s">
        <v>1992</v>
      </c>
      <c r="G958" s="832" t="s">
        <v>2744</v>
      </c>
      <c r="H958" s="832" t="s">
        <v>670</v>
      </c>
      <c r="I958" s="832" t="s">
        <v>1917</v>
      </c>
      <c r="J958" s="832" t="s">
        <v>1918</v>
      </c>
      <c r="K958" s="832" t="s">
        <v>1919</v>
      </c>
      <c r="L958" s="835">
        <v>400.17</v>
      </c>
      <c r="M958" s="835">
        <v>400.17</v>
      </c>
      <c r="N958" s="832">
        <v>1</v>
      </c>
      <c r="O958" s="836">
        <v>0.5</v>
      </c>
      <c r="P958" s="835">
        <v>400.17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7</v>
      </c>
      <c r="B959" s="832" t="s">
        <v>1991</v>
      </c>
      <c r="C959" s="832" t="s">
        <v>1997</v>
      </c>
      <c r="D959" s="833" t="s">
        <v>3260</v>
      </c>
      <c r="E959" s="834" t="s">
        <v>2031</v>
      </c>
      <c r="F959" s="832" t="s">
        <v>1992</v>
      </c>
      <c r="G959" s="832" t="s">
        <v>2744</v>
      </c>
      <c r="H959" s="832" t="s">
        <v>670</v>
      </c>
      <c r="I959" s="832" t="s">
        <v>2747</v>
      </c>
      <c r="J959" s="832" t="s">
        <v>1918</v>
      </c>
      <c r="K959" s="832" t="s">
        <v>2748</v>
      </c>
      <c r="L959" s="835">
        <v>533.42999999999995</v>
      </c>
      <c r="M959" s="835">
        <v>2667.1499999999996</v>
      </c>
      <c r="N959" s="832">
        <v>5</v>
      </c>
      <c r="O959" s="836">
        <v>1.5</v>
      </c>
      <c r="P959" s="835">
        <v>2133.7199999999998</v>
      </c>
      <c r="Q959" s="837">
        <v>0.8</v>
      </c>
      <c r="R959" s="832">
        <v>4</v>
      </c>
      <c r="S959" s="837">
        <v>0.8</v>
      </c>
      <c r="T959" s="836">
        <v>1</v>
      </c>
      <c r="U959" s="838">
        <v>0.66666666666666663</v>
      </c>
    </row>
    <row r="960" spans="1:21" ht="14.4" customHeight="1" x14ac:dyDescent="0.3">
      <c r="A960" s="831">
        <v>7</v>
      </c>
      <c r="B960" s="832" t="s">
        <v>1991</v>
      </c>
      <c r="C960" s="832" t="s">
        <v>1997</v>
      </c>
      <c r="D960" s="833" t="s">
        <v>3260</v>
      </c>
      <c r="E960" s="834" t="s">
        <v>2031</v>
      </c>
      <c r="F960" s="832" t="s">
        <v>1992</v>
      </c>
      <c r="G960" s="832" t="s">
        <v>2749</v>
      </c>
      <c r="H960" s="832" t="s">
        <v>579</v>
      </c>
      <c r="I960" s="832" t="s">
        <v>2750</v>
      </c>
      <c r="J960" s="832" t="s">
        <v>2751</v>
      </c>
      <c r="K960" s="832" t="s">
        <v>2752</v>
      </c>
      <c r="L960" s="835">
        <v>0</v>
      </c>
      <c r="M960" s="835">
        <v>0</v>
      </c>
      <c r="N960" s="832">
        <v>2</v>
      </c>
      <c r="O960" s="836">
        <v>1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7</v>
      </c>
      <c r="B961" s="832" t="s">
        <v>1991</v>
      </c>
      <c r="C961" s="832" t="s">
        <v>1997</v>
      </c>
      <c r="D961" s="833" t="s">
        <v>3260</v>
      </c>
      <c r="E961" s="834" t="s">
        <v>2031</v>
      </c>
      <c r="F961" s="832" t="s">
        <v>1992</v>
      </c>
      <c r="G961" s="832" t="s">
        <v>2137</v>
      </c>
      <c r="H961" s="832" t="s">
        <v>579</v>
      </c>
      <c r="I961" s="832" t="s">
        <v>3079</v>
      </c>
      <c r="J961" s="832" t="s">
        <v>3080</v>
      </c>
      <c r="K961" s="832" t="s">
        <v>2122</v>
      </c>
      <c r="L961" s="835">
        <v>0</v>
      </c>
      <c r="M961" s="835">
        <v>0</v>
      </c>
      <c r="N961" s="832">
        <v>2</v>
      </c>
      <c r="O961" s="836">
        <v>1.5</v>
      </c>
      <c r="P961" s="835"/>
      <c r="Q961" s="837"/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7</v>
      </c>
      <c r="B962" s="832" t="s">
        <v>1991</v>
      </c>
      <c r="C962" s="832" t="s">
        <v>1997</v>
      </c>
      <c r="D962" s="833" t="s">
        <v>3260</v>
      </c>
      <c r="E962" s="834" t="s">
        <v>2031</v>
      </c>
      <c r="F962" s="832" t="s">
        <v>1992</v>
      </c>
      <c r="G962" s="832" t="s">
        <v>2137</v>
      </c>
      <c r="H962" s="832" t="s">
        <v>670</v>
      </c>
      <c r="I962" s="832" t="s">
        <v>1903</v>
      </c>
      <c r="J962" s="832" t="s">
        <v>1269</v>
      </c>
      <c r="K962" s="832" t="s">
        <v>1904</v>
      </c>
      <c r="L962" s="835">
        <v>0</v>
      </c>
      <c r="M962" s="835">
        <v>0</v>
      </c>
      <c r="N962" s="832">
        <v>1</v>
      </c>
      <c r="O962" s="836">
        <v>1</v>
      </c>
      <c r="P962" s="835"/>
      <c r="Q962" s="837"/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7</v>
      </c>
      <c r="B963" s="832" t="s">
        <v>1991</v>
      </c>
      <c r="C963" s="832" t="s">
        <v>1997</v>
      </c>
      <c r="D963" s="833" t="s">
        <v>3260</v>
      </c>
      <c r="E963" s="834" t="s">
        <v>2031</v>
      </c>
      <c r="F963" s="832" t="s">
        <v>1992</v>
      </c>
      <c r="G963" s="832" t="s">
        <v>2137</v>
      </c>
      <c r="H963" s="832" t="s">
        <v>579</v>
      </c>
      <c r="I963" s="832" t="s">
        <v>3081</v>
      </c>
      <c r="J963" s="832" t="s">
        <v>3082</v>
      </c>
      <c r="K963" s="832" t="s">
        <v>1902</v>
      </c>
      <c r="L963" s="835">
        <v>0</v>
      </c>
      <c r="M963" s="835">
        <v>0</v>
      </c>
      <c r="N963" s="832">
        <v>1</v>
      </c>
      <c r="O963" s="836">
        <v>0.5</v>
      </c>
      <c r="P963" s="835">
        <v>0</v>
      </c>
      <c r="Q963" s="837"/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7</v>
      </c>
      <c r="B964" s="832" t="s">
        <v>1991</v>
      </c>
      <c r="C964" s="832" t="s">
        <v>1997</v>
      </c>
      <c r="D964" s="833" t="s">
        <v>3260</v>
      </c>
      <c r="E964" s="834" t="s">
        <v>2031</v>
      </c>
      <c r="F964" s="832" t="s">
        <v>1992</v>
      </c>
      <c r="G964" s="832" t="s">
        <v>2137</v>
      </c>
      <c r="H964" s="832" t="s">
        <v>579</v>
      </c>
      <c r="I964" s="832" t="s">
        <v>3083</v>
      </c>
      <c r="J964" s="832" t="s">
        <v>3029</v>
      </c>
      <c r="K964" s="832" t="s">
        <v>1902</v>
      </c>
      <c r="L964" s="835">
        <v>0</v>
      </c>
      <c r="M964" s="835">
        <v>0</v>
      </c>
      <c r="N964" s="832">
        <v>7</v>
      </c>
      <c r="O964" s="836">
        <v>1.5</v>
      </c>
      <c r="P964" s="835">
        <v>0</v>
      </c>
      <c r="Q964" s="837"/>
      <c r="R964" s="832">
        <v>7</v>
      </c>
      <c r="S964" s="837">
        <v>1</v>
      </c>
      <c r="T964" s="836">
        <v>1.5</v>
      </c>
      <c r="U964" s="838">
        <v>1</v>
      </c>
    </row>
    <row r="965" spans="1:21" ht="14.4" customHeight="1" x14ac:dyDescent="0.3">
      <c r="A965" s="831">
        <v>7</v>
      </c>
      <c r="B965" s="832" t="s">
        <v>1991</v>
      </c>
      <c r="C965" s="832" t="s">
        <v>1997</v>
      </c>
      <c r="D965" s="833" t="s">
        <v>3260</v>
      </c>
      <c r="E965" s="834" t="s">
        <v>2031</v>
      </c>
      <c r="F965" s="832" t="s">
        <v>1992</v>
      </c>
      <c r="G965" s="832" t="s">
        <v>2137</v>
      </c>
      <c r="H965" s="832" t="s">
        <v>579</v>
      </c>
      <c r="I965" s="832" t="s">
        <v>3084</v>
      </c>
      <c r="J965" s="832" t="s">
        <v>3085</v>
      </c>
      <c r="K965" s="832" t="s">
        <v>2122</v>
      </c>
      <c r="L965" s="835">
        <v>0</v>
      </c>
      <c r="M965" s="835">
        <v>0</v>
      </c>
      <c r="N965" s="832">
        <v>1</v>
      </c>
      <c r="O965" s="836">
        <v>1</v>
      </c>
      <c r="P965" s="835">
        <v>0</v>
      </c>
      <c r="Q965" s="837"/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7</v>
      </c>
      <c r="B966" s="832" t="s">
        <v>1991</v>
      </c>
      <c r="C966" s="832" t="s">
        <v>1997</v>
      </c>
      <c r="D966" s="833" t="s">
        <v>3260</v>
      </c>
      <c r="E966" s="834" t="s">
        <v>2031</v>
      </c>
      <c r="F966" s="832" t="s">
        <v>1992</v>
      </c>
      <c r="G966" s="832" t="s">
        <v>2228</v>
      </c>
      <c r="H966" s="832" t="s">
        <v>670</v>
      </c>
      <c r="I966" s="832" t="s">
        <v>2232</v>
      </c>
      <c r="J966" s="832" t="s">
        <v>2230</v>
      </c>
      <c r="K966" s="832" t="s">
        <v>982</v>
      </c>
      <c r="L966" s="835">
        <v>414.07</v>
      </c>
      <c r="M966" s="835">
        <v>1656.28</v>
      </c>
      <c r="N966" s="832">
        <v>4</v>
      </c>
      <c r="O966" s="836">
        <v>1</v>
      </c>
      <c r="P966" s="835">
        <v>1656.28</v>
      </c>
      <c r="Q966" s="837">
        <v>1</v>
      </c>
      <c r="R966" s="832">
        <v>4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7</v>
      </c>
      <c r="B967" s="832" t="s">
        <v>1991</v>
      </c>
      <c r="C967" s="832" t="s">
        <v>1997</v>
      </c>
      <c r="D967" s="833" t="s">
        <v>3260</v>
      </c>
      <c r="E967" s="834" t="s">
        <v>2031</v>
      </c>
      <c r="F967" s="832" t="s">
        <v>1992</v>
      </c>
      <c r="G967" s="832" t="s">
        <v>2056</v>
      </c>
      <c r="H967" s="832" t="s">
        <v>579</v>
      </c>
      <c r="I967" s="832" t="s">
        <v>2057</v>
      </c>
      <c r="J967" s="832" t="s">
        <v>2058</v>
      </c>
      <c r="K967" s="832" t="s">
        <v>2059</v>
      </c>
      <c r="L967" s="835">
        <v>99.94</v>
      </c>
      <c r="M967" s="835">
        <v>2998.2</v>
      </c>
      <c r="N967" s="832">
        <v>30</v>
      </c>
      <c r="O967" s="836">
        <v>7</v>
      </c>
      <c r="P967" s="835">
        <v>2198.6799999999998</v>
      </c>
      <c r="Q967" s="837">
        <v>0.73333333333333328</v>
      </c>
      <c r="R967" s="832">
        <v>22</v>
      </c>
      <c r="S967" s="837">
        <v>0.73333333333333328</v>
      </c>
      <c r="T967" s="836">
        <v>4</v>
      </c>
      <c r="U967" s="838">
        <v>0.5714285714285714</v>
      </c>
    </row>
    <row r="968" spans="1:21" ht="14.4" customHeight="1" x14ac:dyDescent="0.3">
      <c r="A968" s="831">
        <v>7</v>
      </c>
      <c r="B968" s="832" t="s">
        <v>1991</v>
      </c>
      <c r="C968" s="832" t="s">
        <v>1997</v>
      </c>
      <c r="D968" s="833" t="s">
        <v>3260</v>
      </c>
      <c r="E968" s="834" t="s">
        <v>2031</v>
      </c>
      <c r="F968" s="832" t="s">
        <v>1992</v>
      </c>
      <c r="G968" s="832" t="s">
        <v>2056</v>
      </c>
      <c r="H968" s="832" t="s">
        <v>579</v>
      </c>
      <c r="I968" s="832" t="s">
        <v>2233</v>
      </c>
      <c r="J968" s="832" t="s">
        <v>2058</v>
      </c>
      <c r="K968" s="832" t="s">
        <v>2234</v>
      </c>
      <c r="L968" s="835">
        <v>299.83999999999997</v>
      </c>
      <c r="M968" s="835">
        <v>2698.56</v>
      </c>
      <c r="N968" s="832">
        <v>9</v>
      </c>
      <c r="O968" s="836">
        <v>4</v>
      </c>
      <c r="P968" s="835">
        <v>1799.04</v>
      </c>
      <c r="Q968" s="837">
        <v>0.66666666666666663</v>
      </c>
      <c r="R968" s="832">
        <v>6</v>
      </c>
      <c r="S968" s="837">
        <v>0.66666666666666663</v>
      </c>
      <c r="T968" s="836">
        <v>2</v>
      </c>
      <c r="U968" s="838">
        <v>0.5</v>
      </c>
    </row>
    <row r="969" spans="1:21" ht="14.4" customHeight="1" x14ac:dyDescent="0.3">
      <c r="A969" s="831">
        <v>7</v>
      </c>
      <c r="B969" s="832" t="s">
        <v>1991</v>
      </c>
      <c r="C969" s="832" t="s">
        <v>1997</v>
      </c>
      <c r="D969" s="833" t="s">
        <v>3260</v>
      </c>
      <c r="E969" s="834" t="s">
        <v>2031</v>
      </c>
      <c r="F969" s="832" t="s">
        <v>1992</v>
      </c>
      <c r="G969" s="832" t="s">
        <v>2056</v>
      </c>
      <c r="H969" s="832" t="s">
        <v>579</v>
      </c>
      <c r="I969" s="832" t="s">
        <v>2466</v>
      </c>
      <c r="J969" s="832" t="s">
        <v>1262</v>
      </c>
      <c r="K969" s="832" t="s">
        <v>1263</v>
      </c>
      <c r="L969" s="835">
        <v>50.32</v>
      </c>
      <c r="M969" s="835">
        <v>503.20000000000005</v>
      </c>
      <c r="N969" s="832">
        <v>10</v>
      </c>
      <c r="O969" s="836">
        <v>2</v>
      </c>
      <c r="P969" s="835">
        <v>503.20000000000005</v>
      </c>
      <c r="Q969" s="837">
        <v>1</v>
      </c>
      <c r="R969" s="832">
        <v>10</v>
      </c>
      <c r="S969" s="837">
        <v>1</v>
      </c>
      <c r="T969" s="836">
        <v>2</v>
      </c>
      <c r="U969" s="838">
        <v>1</v>
      </c>
    </row>
    <row r="970" spans="1:21" ht="14.4" customHeight="1" x14ac:dyDescent="0.3">
      <c r="A970" s="831">
        <v>7</v>
      </c>
      <c r="B970" s="832" t="s">
        <v>1991</v>
      </c>
      <c r="C970" s="832" t="s">
        <v>1997</v>
      </c>
      <c r="D970" s="833" t="s">
        <v>3260</v>
      </c>
      <c r="E970" s="834" t="s">
        <v>2031</v>
      </c>
      <c r="F970" s="832" t="s">
        <v>1992</v>
      </c>
      <c r="G970" s="832" t="s">
        <v>2056</v>
      </c>
      <c r="H970" s="832" t="s">
        <v>579</v>
      </c>
      <c r="I970" s="832" t="s">
        <v>2762</v>
      </c>
      <c r="J970" s="832" t="s">
        <v>2763</v>
      </c>
      <c r="K970" s="832" t="s">
        <v>2764</v>
      </c>
      <c r="L970" s="835">
        <v>99.94</v>
      </c>
      <c r="M970" s="835">
        <v>3597.84</v>
      </c>
      <c r="N970" s="832">
        <v>36</v>
      </c>
      <c r="O970" s="836">
        <v>5.5</v>
      </c>
      <c r="P970" s="835">
        <v>3397.96</v>
      </c>
      <c r="Q970" s="837">
        <v>0.94444444444444442</v>
      </c>
      <c r="R970" s="832">
        <v>34</v>
      </c>
      <c r="S970" s="837">
        <v>0.94444444444444442</v>
      </c>
      <c r="T970" s="836">
        <v>3.5</v>
      </c>
      <c r="U970" s="838">
        <v>0.63636363636363635</v>
      </c>
    </row>
    <row r="971" spans="1:21" ht="14.4" customHeight="1" x14ac:dyDescent="0.3">
      <c r="A971" s="831">
        <v>7</v>
      </c>
      <c r="B971" s="832" t="s">
        <v>1991</v>
      </c>
      <c r="C971" s="832" t="s">
        <v>1997</v>
      </c>
      <c r="D971" s="833" t="s">
        <v>3260</v>
      </c>
      <c r="E971" s="834" t="s">
        <v>2031</v>
      </c>
      <c r="F971" s="832" t="s">
        <v>1992</v>
      </c>
      <c r="G971" s="832" t="s">
        <v>2056</v>
      </c>
      <c r="H971" s="832" t="s">
        <v>579</v>
      </c>
      <c r="I971" s="832" t="s">
        <v>2447</v>
      </c>
      <c r="J971" s="832" t="s">
        <v>1262</v>
      </c>
      <c r="K971" s="832" t="s">
        <v>2448</v>
      </c>
      <c r="L971" s="835">
        <v>50.32</v>
      </c>
      <c r="M971" s="835">
        <v>905.76</v>
      </c>
      <c r="N971" s="832">
        <v>18</v>
      </c>
      <c r="O971" s="836">
        <v>4.5</v>
      </c>
      <c r="P971" s="835">
        <v>905.76</v>
      </c>
      <c r="Q971" s="837">
        <v>1</v>
      </c>
      <c r="R971" s="832">
        <v>18</v>
      </c>
      <c r="S971" s="837">
        <v>1</v>
      </c>
      <c r="T971" s="836">
        <v>4.5</v>
      </c>
      <c r="U971" s="838">
        <v>1</v>
      </c>
    </row>
    <row r="972" spans="1:21" ht="14.4" customHeight="1" x14ac:dyDescent="0.3">
      <c r="A972" s="831">
        <v>7</v>
      </c>
      <c r="B972" s="832" t="s">
        <v>1991</v>
      </c>
      <c r="C972" s="832" t="s">
        <v>1997</v>
      </c>
      <c r="D972" s="833" t="s">
        <v>3260</v>
      </c>
      <c r="E972" s="834" t="s">
        <v>2031</v>
      </c>
      <c r="F972" s="832" t="s">
        <v>1992</v>
      </c>
      <c r="G972" s="832" t="s">
        <v>2056</v>
      </c>
      <c r="H972" s="832" t="s">
        <v>579</v>
      </c>
      <c r="I972" s="832" t="s">
        <v>2765</v>
      </c>
      <c r="J972" s="832" t="s">
        <v>2766</v>
      </c>
      <c r="K972" s="832" t="s">
        <v>2767</v>
      </c>
      <c r="L972" s="835">
        <v>95.29</v>
      </c>
      <c r="M972" s="835">
        <v>95.29</v>
      </c>
      <c r="N972" s="832">
        <v>1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7</v>
      </c>
      <c r="B973" s="832" t="s">
        <v>1991</v>
      </c>
      <c r="C973" s="832" t="s">
        <v>1997</v>
      </c>
      <c r="D973" s="833" t="s">
        <v>3260</v>
      </c>
      <c r="E973" s="834" t="s">
        <v>2031</v>
      </c>
      <c r="F973" s="832" t="s">
        <v>1992</v>
      </c>
      <c r="G973" s="832" t="s">
        <v>2056</v>
      </c>
      <c r="H973" s="832" t="s">
        <v>579</v>
      </c>
      <c r="I973" s="832" t="s">
        <v>2768</v>
      </c>
      <c r="J973" s="832" t="s">
        <v>2766</v>
      </c>
      <c r="K973" s="832" t="s">
        <v>2769</v>
      </c>
      <c r="L973" s="835">
        <v>199.89</v>
      </c>
      <c r="M973" s="835">
        <v>2598.5699999999997</v>
      </c>
      <c r="N973" s="832">
        <v>13</v>
      </c>
      <c r="O973" s="836">
        <v>3</v>
      </c>
      <c r="P973" s="835">
        <v>1799.0099999999998</v>
      </c>
      <c r="Q973" s="837">
        <v>0.69230769230769229</v>
      </c>
      <c r="R973" s="832">
        <v>9</v>
      </c>
      <c r="S973" s="837">
        <v>0.69230769230769229</v>
      </c>
      <c r="T973" s="836">
        <v>1.5</v>
      </c>
      <c r="U973" s="838">
        <v>0.5</v>
      </c>
    </row>
    <row r="974" spans="1:21" ht="14.4" customHeight="1" x14ac:dyDescent="0.3">
      <c r="A974" s="831">
        <v>7</v>
      </c>
      <c r="B974" s="832" t="s">
        <v>1991</v>
      </c>
      <c r="C974" s="832" t="s">
        <v>1997</v>
      </c>
      <c r="D974" s="833" t="s">
        <v>3260</v>
      </c>
      <c r="E974" s="834" t="s">
        <v>2031</v>
      </c>
      <c r="F974" s="832" t="s">
        <v>1992</v>
      </c>
      <c r="G974" s="832" t="s">
        <v>2056</v>
      </c>
      <c r="H974" s="832" t="s">
        <v>579</v>
      </c>
      <c r="I974" s="832" t="s">
        <v>3086</v>
      </c>
      <c r="J974" s="832" t="s">
        <v>3087</v>
      </c>
      <c r="K974" s="832" t="s">
        <v>3088</v>
      </c>
      <c r="L974" s="835">
        <v>16.77</v>
      </c>
      <c r="M974" s="835">
        <v>33.54</v>
      </c>
      <c r="N974" s="832">
        <v>2</v>
      </c>
      <c r="O974" s="836">
        <v>1.5</v>
      </c>
      <c r="P974" s="835">
        <v>16.77</v>
      </c>
      <c r="Q974" s="837">
        <v>0.5</v>
      </c>
      <c r="R974" s="832">
        <v>1</v>
      </c>
      <c r="S974" s="837">
        <v>0.5</v>
      </c>
      <c r="T974" s="836">
        <v>1</v>
      </c>
      <c r="U974" s="838">
        <v>0.66666666666666663</v>
      </c>
    </row>
    <row r="975" spans="1:21" ht="14.4" customHeight="1" x14ac:dyDescent="0.3">
      <c r="A975" s="831">
        <v>7</v>
      </c>
      <c r="B975" s="832" t="s">
        <v>1991</v>
      </c>
      <c r="C975" s="832" t="s">
        <v>1997</v>
      </c>
      <c r="D975" s="833" t="s">
        <v>3260</v>
      </c>
      <c r="E975" s="834" t="s">
        <v>2031</v>
      </c>
      <c r="F975" s="832" t="s">
        <v>1992</v>
      </c>
      <c r="G975" s="832" t="s">
        <v>2434</v>
      </c>
      <c r="H975" s="832" t="s">
        <v>670</v>
      </c>
      <c r="I975" s="832" t="s">
        <v>2777</v>
      </c>
      <c r="J975" s="832" t="s">
        <v>2778</v>
      </c>
      <c r="K975" s="832" t="s">
        <v>2779</v>
      </c>
      <c r="L975" s="835">
        <v>65.36</v>
      </c>
      <c r="M975" s="835">
        <v>326.8</v>
      </c>
      <c r="N975" s="832">
        <v>5</v>
      </c>
      <c r="O975" s="836">
        <v>2</v>
      </c>
      <c r="P975" s="835">
        <v>65.36</v>
      </c>
      <c r="Q975" s="837">
        <v>0.19999999999999998</v>
      </c>
      <c r="R975" s="832">
        <v>1</v>
      </c>
      <c r="S975" s="837">
        <v>0.2</v>
      </c>
      <c r="T975" s="836">
        <v>1</v>
      </c>
      <c r="U975" s="838">
        <v>0.5</v>
      </c>
    </row>
    <row r="976" spans="1:21" ht="14.4" customHeight="1" x14ac:dyDescent="0.3">
      <c r="A976" s="831">
        <v>7</v>
      </c>
      <c r="B976" s="832" t="s">
        <v>1991</v>
      </c>
      <c r="C976" s="832" t="s">
        <v>1997</v>
      </c>
      <c r="D976" s="833" t="s">
        <v>3260</v>
      </c>
      <c r="E976" s="834" t="s">
        <v>2031</v>
      </c>
      <c r="F976" s="832" t="s">
        <v>1992</v>
      </c>
      <c r="G976" s="832" t="s">
        <v>2783</v>
      </c>
      <c r="H976" s="832" t="s">
        <v>579</v>
      </c>
      <c r="I976" s="832" t="s">
        <v>2784</v>
      </c>
      <c r="J976" s="832" t="s">
        <v>2785</v>
      </c>
      <c r="K976" s="832" t="s">
        <v>2786</v>
      </c>
      <c r="L976" s="835">
        <v>1112.45</v>
      </c>
      <c r="M976" s="835">
        <v>1112.45</v>
      </c>
      <c r="N976" s="832">
        <v>1</v>
      </c>
      <c r="O976" s="836">
        <v>1</v>
      </c>
      <c r="P976" s="835">
        <v>1112.45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7</v>
      </c>
      <c r="B977" s="832" t="s">
        <v>1991</v>
      </c>
      <c r="C977" s="832" t="s">
        <v>1997</v>
      </c>
      <c r="D977" s="833" t="s">
        <v>3260</v>
      </c>
      <c r="E977" s="834" t="s">
        <v>2031</v>
      </c>
      <c r="F977" s="832" t="s">
        <v>1992</v>
      </c>
      <c r="G977" s="832" t="s">
        <v>2783</v>
      </c>
      <c r="H977" s="832" t="s">
        <v>579</v>
      </c>
      <c r="I977" s="832" t="s">
        <v>2784</v>
      </c>
      <c r="J977" s="832" t="s">
        <v>2785</v>
      </c>
      <c r="K977" s="832" t="s">
        <v>2786</v>
      </c>
      <c r="L977" s="835">
        <v>775.17</v>
      </c>
      <c r="M977" s="835">
        <v>1550.34</v>
      </c>
      <c r="N977" s="832">
        <v>2</v>
      </c>
      <c r="O977" s="836">
        <v>2</v>
      </c>
      <c r="P977" s="835">
        <v>1550.34</v>
      </c>
      <c r="Q977" s="837">
        <v>1</v>
      </c>
      <c r="R977" s="832">
        <v>2</v>
      </c>
      <c r="S977" s="837">
        <v>1</v>
      </c>
      <c r="T977" s="836">
        <v>2</v>
      </c>
      <c r="U977" s="838">
        <v>1</v>
      </c>
    </row>
    <row r="978" spans="1:21" ht="14.4" customHeight="1" x14ac:dyDescent="0.3">
      <c r="A978" s="831">
        <v>7</v>
      </c>
      <c r="B978" s="832" t="s">
        <v>1991</v>
      </c>
      <c r="C978" s="832" t="s">
        <v>1997</v>
      </c>
      <c r="D978" s="833" t="s">
        <v>3260</v>
      </c>
      <c r="E978" s="834" t="s">
        <v>2031</v>
      </c>
      <c r="F978" s="832" t="s">
        <v>1992</v>
      </c>
      <c r="G978" s="832" t="s">
        <v>2783</v>
      </c>
      <c r="H978" s="832" t="s">
        <v>579</v>
      </c>
      <c r="I978" s="832" t="s">
        <v>2787</v>
      </c>
      <c r="J978" s="832" t="s">
        <v>2785</v>
      </c>
      <c r="K978" s="832" t="s">
        <v>2788</v>
      </c>
      <c r="L978" s="835">
        <v>2146.12</v>
      </c>
      <c r="M978" s="835">
        <v>25753.439999999999</v>
      </c>
      <c r="N978" s="832">
        <v>12</v>
      </c>
      <c r="O978" s="836">
        <v>6</v>
      </c>
      <c r="P978" s="835">
        <v>25753.439999999999</v>
      </c>
      <c r="Q978" s="837">
        <v>1</v>
      </c>
      <c r="R978" s="832">
        <v>12</v>
      </c>
      <c r="S978" s="837">
        <v>1</v>
      </c>
      <c r="T978" s="836">
        <v>6</v>
      </c>
      <c r="U978" s="838">
        <v>1</v>
      </c>
    </row>
    <row r="979" spans="1:21" ht="14.4" customHeight="1" x14ac:dyDescent="0.3">
      <c r="A979" s="831">
        <v>7</v>
      </c>
      <c r="B979" s="832" t="s">
        <v>1991</v>
      </c>
      <c r="C979" s="832" t="s">
        <v>1997</v>
      </c>
      <c r="D979" s="833" t="s">
        <v>3260</v>
      </c>
      <c r="E979" s="834" t="s">
        <v>2031</v>
      </c>
      <c r="F979" s="832" t="s">
        <v>1992</v>
      </c>
      <c r="G979" s="832" t="s">
        <v>2783</v>
      </c>
      <c r="H979" s="832" t="s">
        <v>579</v>
      </c>
      <c r="I979" s="832" t="s">
        <v>2787</v>
      </c>
      <c r="J979" s="832" t="s">
        <v>2785</v>
      </c>
      <c r="K979" s="832" t="s">
        <v>2788</v>
      </c>
      <c r="L979" s="835">
        <v>1391.97</v>
      </c>
      <c r="M979" s="835">
        <v>2783.94</v>
      </c>
      <c r="N979" s="832">
        <v>2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7</v>
      </c>
      <c r="B980" s="832" t="s">
        <v>1991</v>
      </c>
      <c r="C980" s="832" t="s">
        <v>1997</v>
      </c>
      <c r="D980" s="833" t="s">
        <v>3260</v>
      </c>
      <c r="E980" s="834" t="s">
        <v>2031</v>
      </c>
      <c r="F980" s="832" t="s">
        <v>1992</v>
      </c>
      <c r="G980" s="832" t="s">
        <v>2783</v>
      </c>
      <c r="H980" s="832" t="s">
        <v>579</v>
      </c>
      <c r="I980" s="832" t="s">
        <v>2789</v>
      </c>
      <c r="J980" s="832" t="s">
        <v>2785</v>
      </c>
      <c r="K980" s="832" t="s">
        <v>2790</v>
      </c>
      <c r="L980" s="835">
        <v>3690.52</v>
      </c>
      <c r="M980" s="835">
        <v>25833.64</v>
      </c>
      <c r="N980" s="832">
        <v>7</v>
      </c>
      <c r="O980" s="836">
        <v>3</v>
      </c>
      <c r="P980" s="835">
        <v>25833.64</v>
      </c>
      <c r="Q980" s="837">
        <v>1</v>
      </c>
      <c r="R980" s="832">
        <v>7</v>
      </c>
      <c r="S980" s="837">
        <v>1</v>
      </c>
      <c r="T980" s="836">
        <v>3</v>
      </c>
      <c r="U980" s="838">
        <v>1</v>
      </c>
    </row>
    <row r="981" spans="1:21" ht="14.4" customHeight="1" x14ac:dyDescent="0.3">
      <c r="A981" s="831">
        <v>7</v>
      </c>
      <c r="B981" s="832" t="s">
        <v>1991</v>
      </c>
      <c r="C981" s="832" t="s">
        <v>1997</v>
      </c>
      <c r="D981" s="833" t="s">
        <v>3260</v>
      </c>
      <c r="E981" s="834" t="s">
        <v>2031</v>
      </c>
      <c r="F981" s="832" t="s">
        <v>1992</v>
      </c>
      <c r="G981" s="832" t="s">
        <v>2783</v>
      </c>
      <c r="H981" s="832" t="s">
        <v>579</v>
      </c>
      <c r="I981" s="832" t="s">
        <v>2789</v>
      </c>
      <c r="J981" s="832" t="s">
        <v>2785</v>
      </c>
      <c r="K981" s="832" t="s">
        <v>2790</v>
      </c>
      <c r="L981" s="835">
        <v>2620.2600000000002</v>
      </c>
      <c r="M981" s="835">
        <v>23582.340000000004</v>
      </c>
      <c r="N981" s="832">
        <v>9</v>
      </c>
      <c r="O981" s="836">
        <v>2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7</v>
      </c>
      <c r="B982" s="832" t="s">
        <v>1991</v>
      </c>
      <c r="C982" s="832" t="s">
        <v>1997</v>
      </c>
      <c r="D982" s="833" t="s">
        <v>3260</v>
      </c>
      <c r="E982" s="834" t="s">
        <v>2031</v>
      </c>
      <c r="F982" s="832" t="s">
        <v>1992</v>
      </c>
      <c r="G982" s="832" t="s">
        <v>2398</v>
      </c>
      <c r="H982" s="832" t="s">
        <v>670</v>
      </c>
      <c r="I982" s="832" t="s">
        <v>3089</v>
      </c>
      <c r="J982" s="832" t="s">
        <v>3090</v>
      </c>
      <c r="K982" s="832" t="s">
        <v>3091</v>
      </c>
      <c r="L982" s="835">
        <v>84.18</v>
      </c>
      <c r="M982" s="835">
        <v>84.18</v>
      </c>
      <c r="N982" s="832">
        <v>1</v>
      </c>
      <c r="O982" s="836">
        <v>1</v>
      </c>
      <c r="P982" s="835">
        <v>84.18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7</v>
      </c>
      <c r="B983" s="832" t="s">
        <v>1991</v>
      </c>
      <c r="C983" s="832" t="s">
        <v>1997</v>
      </c>
      <c r="D983" s="833" t="s">
        <v>3260</v>
      </c>
      <c r="E983" s="834" t="s">
        <v>2031</v>
      </c>
      <c r="F983" s="832" t="s">
        <v>1992</v>
      </c>
      <c r="G983" s="832" t="s">
        <v>2791</v>
      </c>
      <c r="H983" s="832" t="s">
        <v>579</v>
      </c>
      <c r="I983" s="832" t="s">
        <v>2792</v>
      </c>
      <c r="J983" s="832" t="s">
        <v>710</v>
      </c>
      <c r="K983" s="832" t="s">
        <v>2793</v>
      </c>
      <c r="L983" s="835">
        <v>0</v>
      </c>
      <c r="M983" s="835">
        <v>0</v>
      </c>
      <c r="N983" s="832">
        <v>1</v>
      </c>
      <c r="O983" s="836">
        <v>0.5</v>
      </c>
      <c r="P983" s="835">
        <v>0</v>
      </c>
      <c r="Q983" s="837"/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7</v>
      </c>
      <c r="B984" s="832" t="s">
        <v>1991</v>
      </c>
      <c r="C984" s="832" t="s">
        <v>1997</v>
      </c>
      <c r="D984" s="833" t="s">
        <v>3260</v>
      </c>
      <c r="E984" s="834" t="s">
        <v>2031</v>
      </c>
      <c r="F984" s="832" t="s">
        <v>1992</v>
      </c>
      <c r="G984" s="832" t="s">
        <v>3092</v>
      </c>
      <c r="H984" s="832" t="s">
        <v>579</v>
      </c>
      <c r="I984" s="832" t="s">
        <v>3093</v>
      </c>
      <c r="J984" s="832" t="s">
        <v>3094</v>
      </c>
      <c r="K984" s="832" t="s">
        <v>3095</v>
      </c>
      <c r="L984" s="835">
        <v>99.75</v>
      </c>
      <c r="M984" s="835">
        <v>99.75</v>
      </c>
      <c r="N984" s="832">
        <v>1</v>
      </c>
      <c r="O984" s="836">
        <v>1</v>
      </c>
      <c r="P984" s="835">
        <v>99.75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7</v>
      </c>
      <c r="B985" s="832" t="s">
        <v>1991</v>
      </c>
      <c r="C985" s="832" t="s">
        <v>1997</v>
      </c>
      <c r="D985" s="833" t="s">
        <v>3260</v>
      </c>
      <c r="E985" s="834" t="s">
        <v>2033</v>
      </c>
      <c r="F985" s="832" t="s">
        <v>1992</v>
      </c>
      <c r="G985" s="832" t="s">
        <v>2141</v>
      </c>
      <c r="H985" s="832" t="s">
        <v>670</v>
      </c>
      <c r="I985" s="832" t="s">
        <v>1768</v>
      </c>
      <c r="J985" s="832" t="s">
        <v>1769</v>
      </c>
      <c r="K985" s="832" t="s">
        <v>1770</v>
      </c>
      <c r="L985" s="835">
        <v>70.540000000000006</v>
      </c>
      <c r="M985" s="835">
        <v>70.540000000000006</v>
      </c>
      <c r="N985" s="832">
        <v>1</v>
      </c>
      <c r="O985" s="836">
        <v>0.5</v>
      </c>
      <c r="P985" s="835">
        <v>70.540000000000006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7</v>
      </c>
      <c r="B986" s="832" t="s">
        <v>1991</v>
      </c>
      <c r="C986" s="832" t="s">
        <v>1997</v>
      </c>
      <c r="D986" s="833" t="s">
        <v>3260</v>
      </c>
      <c r="E986" s="834" t="s">
        <v>2033</v>
      </c>
      <c r="F986" s="832" t="s">
        <v>1992</v>
      </c>
      <c r="G986" s="832" t="s">
        <v>3096</v>
      </c>
      <c r="H986" s="832" t="s">
        <v>579</v>
      </c>
      <c r="I986" s="832" t="s">
        <v>3097</v>
      </c>
      <c r="J986" s="832" t="s">
        <v>3098</v>
      </c>
      <c r="K986" s="832" t="s">
        <v>3099</v>
      </c>
      <c r="L986" s="835">
        <v>0</v>
      </c>
      <c r="M986" s="835">
        <v>0</v>
      </c>
      <c r="N986" s="832">
        <v>1</v>
      </c>
      <c r="O986" s="836">
        <v>0.5</v>
      </c>
      <c r="P986" s="835">
        <v>0</v>
      </c>
      <c r="Q986" s="837"/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7</v>
      </c>
      <c r="B987" s="832" t="s">
        <v>1991</v>
      </c>
      <c r="C987" s="832" t="s">
        <v>1997</v>
      </c>
      <c r="D987" s="833" t="s">
        <v>3260</v>
      </c>
      <c r="E987" s="834" t="s">
        <v>2033</v>
      </c>
      <c r="F987" s="832" t="s">
        <v>1992</v>
      </c>
      <c r="G987" s="832" t="s">
        <v>3100</v>
      </c>
      <c r="H987" s="832" t="s">
        <v>579</v>
      </c>
      <c r="I987" s="832" t="s">
        <v>3101</v>
      </c>
      <c r="J987" s="832" t="s">
        <v>1260</v>
      </c>
      <c r="K987" s="832" t="s">
        <v>2719</v>
      </c>
      <c r="L987" s="835">
        <v>161.06</v>
      </c>
      <c r="M987" s="835">
        <v>966.3599999999999</v>
      </c>
      <c r="N987" s="832">
        <v>6</v>
      </c>
      <c r="O987" s="836">
        <v>3.5</v>
      </c>
      <c r="P987" s="835">
        <v>966.3599999999999</v>
      </c>
      <c r="Q987" s="837">
        <v>1</v>
      </c>
      <c r="R987" s="832">
        <v>6</v>
      </c>
      <c r="S987" s="837">
        <v>1</v>
      </c>
      <c r="T987" s="836">
        <v>3.5</v>
      </c>
      <c r="U987" s="838">
        <v>1</v>
      </c>
    </row>
    <row r="988" spans="1:21" ht="14.4" customHeight="1" x14ac:dyDescent="0.3">
      <c r="A988" s="831">
        <v>7</v>
      </c>
      <c r="B988" s="832" t="s">
        <v>1991</v>
      </c>
      <c r="C988" s="832" t="s">
        <v>1997</v>
      </c>
      <c r="D988" s="833" t="s">
        <v>3260</v>
      </c>
      <c r="E988" s="834" t="s">
        <v>2033</v>
      </c>
      <c r="F988" s="832" t="s">
        <v>1992</v>
      </c>
      <c r="G988" s="832" t="s">
        <v>3102</v>
      </c>
      <c r="H988" s="832" t="s">
        <v>579</v>
      </c>
      <c r="I988" s="832" t="s">
        <v>3103</v>
      </c>
      <c r="J988" s="832" t="s">
        <v>3104</v>
      </c>
      <c r="K988" s="832" t="s">
        <v>3105</v>
      </c>
      <c r="L988" s="835">
        <v>132.63</v>
      </c>
      <c r="M988" s="835">
        <v>132.63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7</v>
      </c>
      <c r="B989" s="832" t="s">
        <v>1991</v>
      </c>
      <c r="C989" s="832" t="s">
        <v>1997</v>
      </c>
      <c r="D989" s="833" t="s">
        <v>3260</v>
      </c>
      <c r="E989" s="834" t="s">
        <v>2033</v>
      </c>
      <c r="F989" s="832" t="s">
        <v>1992</v>
      </c>
      <c r="G989" s="832" t="s">
        <v>3106</v>
      </c>
      <c r="H989" s="832" t="s">
        <v>579</v>
      </c>
      <c r="I989" s="832" t="s">
        <v>3107</v>
      </c>
      <c r="J989" s="832" t="s">
        <v>3108</v>
      </c>
      <c r="K989" s="832" t="s">
        <v>3109</v>
      </c>
      <c r="L989" s="835">
        <v>164.01</v>
      </c>
      <c r="M989" s="835">
        <v>164.01</v>
      </c>
      <c r="N989" s="832">
        <v>1</v>
      </c>
      <c r="O989" s="836">
        <v>0.5</v>
      </c>
      <c r="P989" s="835">
        <v>164.01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7</v>
      </c>
      <c r="B990" s="832" t="s">
        <v>1991</v>
      </c>
      <c r="C990" s="832" t="s">
        <v>1997</v>
      </c>
      <c r="D990" s="833" t="s">
        <v>3260</v>
      </c>
      <c r="E990" s="834" t="s">
        <v>2033</v>
      </c>
      <c r="F990" s="832" t="s">
        <v>1992</v>
      </c>
      <c r="G990" s="832" t="s">
        <v>2178</v>
      </c>
      <c r="H990" s="832" t="s">
        <v>579</v>
      </c>
      <c r="I990" s="832" t="s">
        <v>2179</v>
      </c>
      <c r="J990" s="832" t="s">
        <v>2180</v>
      </c>
      <c r="K990" s="832" t="s">
        <v>2181</v>
      </c>
      <c r="L990" s="835">
        <v>73.989999999999995</v>
      </c>
      <c r="M990" s="835">
        <v>295.95999999999998</v>
      </c>
      <c r="N990" s="832">
        <v>4</v>
      </c>
      <c r="O990" s="836">
        <v>1</v>
      </c>
      <c r="P990" s="835">
        <v>295.95999999999998</v>
      </c>
      <c r="Q990" s="837">
        <v>1</v>
      </c>
      <c r="R990" s="832">
        <v>4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7</v>
      </c>
      <c r="B991" s="832" t="s">
        <v>1991</v>
      </c>
      <c r="C991" s="832" t="s">
        <v>1997</v>
      </c>
      <c r="D991" s="833" t="s">
        <v>3260</v>
      </c>
      <c r="E991" s="834" t="s">
        <v>2033</v>
      </c>
      <c r="F991" s="832" t="s">
        <v>1992</v>
      </c>
      <c r="G991" s="832" t="s">
        <v>3110</v>
      </c>
      <c r="H991" s="832" t="s">
        <v>579</v>
      </c>
      <c r="I991" s="832" t="s">
        <v>3111</v>
      </c>
      <c r="J991" s="832" t="s">
        <v>3112</v>
      </c>
      <c r="K991" s="832" t="s">
        <v>3113</v>
      </c>
      <c r="L991" s="835">
        <v>231.16</v>
      </c>
      <c r="M991" s="835">
        <v>231.16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7</v>
      </c>
      <c r="B992" s="832" t="s">
        <v>1991</v>
      </c>
      <c r="C992" s="832" t="s">
        <v>1997</v>
      </c>
      <c r="D992" s="833" t="s">
        <v>3260</v>
      </c>
      <c r="E992" s="834" t="s">
        <v>2033</v>
      </c>
      <c r="F992" s="832" t="s">
        <v>1992</v>
      </c>
      <c r="G992" s="832" t="s">
        <v>3114</v>
      </c>
      <c r="H992" s="832" t="s">
        <v>579</v>
      </c>
      <c r="I992" s="832" t="s">
        <v>3115</v>
      </c>
      <c r="J992" s="832" t="s">
        <v>3116</v>
      </c>
      <c r="K992" s="832" t="s">
        <v>3117</v>
      </c>
      <c r="L992" s="835">
        <v>0</v>
      </c>
      <c r="M992" s="835">
        <v>0</v>
      </c>
      <c r="N992" s="832">
        <v>1</v>
      </c>
      <c r="O992" s="836">
        <v>1</v>
      </c>
      <c r="P992" s="835"/>
      <c r="Q992" s="837"/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7</v>
      </c>
      <c r="B993" s="832" t="s">
        <v>1991</v>
      </c>
      <c r="C993" s="832" t="s">
        <v>1997</v>
      </c>
      <c r="D993" s="833" t="s">
        <v>3260</v>
      </c>
      <c r="E993" s="834" t="s">
        <v>2033</v>
      </c>
      <c r="F993" s="832" t="s">
        <v>1992</v>
      </c>
      <c r="G993" s="832" t="s">
        <v>3118</v>
      </c>
      <c r="H993" s="832" t="s">
        <v>670</v>
      </c>
      <c r="I993" s="832" t="s">
        <v>3119</v>
      </c>
      <c r="J993" s="832" t="s">
        <v>3120</v>
      </c>
      <c r="K993" s="832" t="s">
        <v>3121</v>
      </c>
      <c r="L993" s="835">
        <v>246.88</v>
      </c>
      <c r="M993" s="835">
        <v>1481.28</v>
      </c>
      <c r="N993" s="832">
        <v>6</v>
      </c>
      <c r="O993" s="836">
        <v>1.5</v>
      </c>
      <c r="P993" s="835">
        <v>1481.28</v>
      </c>
      <c r="Q993" s="837">
        <v>1</v>
      </c>
      <c r="R993" s="832">
        <v>6</v>
      </c>
      <c r="S993" s="837">
        <v>1</v>
      </c>
      <c r="T993" s="836">
        <v>1.5</v>
      </c>
      <c r="U993" s="838">
        <v>1</v>
      </c>
    </row>
    <row r="994" spans="1:21" ht="14.4" customHeight="1" x14ac:dyDescent="0.3">
      <c r="A994" s="831">
        <v>7</v>
      </c>
      <c r="B994" s="832" t="s">
        <v>1991</v>
      </c>
      <c r="C994" s="832" t="s">
        <v>1997</v>
      </c>
      <c r="D994" s="833" t="s">
        <v>3260</v>
      </c>
      <c r="E994" s="834" t="s">
        <v>2033</v>
      </c>
      <c r="F994" s="832" t="s">
        <v>1992</v>
      </c>
      <c r="G994" s="832" t="s">
        <v>2728</v>
      </c>
      <c r="H994" s="832" t="s">
        <v>579</v>
      </c>
      <c r="I994" s="832" t="s">
        <v>2916</v>
      </c>
      <c r="J994" s="832" t="s">
        <v>2917</v>
      </c>
      <c r="K994" s="832" t="s">
        <v>2643</v>
      </c>
      <c r="L994" s="835">
        <v>187.92</v>
      </c>
      <c r="M994" s="835">
        <v>187.92</v>
      </c>
      <c r="N994" s="832">
        <v>1</v>
      </c>
      <c r="O994" s="836">
        <v>0.5</v>
      </c>
      <c r="P994" s="835">
        <v>187.92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7</v>
      </c>
      <c r="B995" s="832" t="s">
        <v>1991</v>
      </c>
      <c r="C995" s="832" t="s">
        <v>1997</v>
      </c>
      <c r="D995" s="833" t="s">
        <v>3260</v>
      </c>
      <c r="E995" s="834" t="s">
        <v>2033</v>
      </c>
      <c r="F995" s="832" t="s">
        <v>1992</v>
      </c>
      <c r="G995" s="832" t="s">
        <v>2728</v>
      </c>
      <c r="H995" s="832" t="s">
        <v>579</v>
      </c>
      <c r="I995" s="832" t="s">
        <v>3122</v>
      </c>
      <c r="J995" s="832" t="s">
        <v>3123</v>
      </c>
      <c r="K995" s="832" t="s">
        <v>3124</v>
      </c>
      <c r="L995" s="835">
        <v>158.85</v>
      </c>
      <c r="M995" s="835">
        <v>158.85</v>
      </c>
      <c r="N995" s="832">
        <v>1</v>
      </c>
      <c r="O995" s="836">
        <v>0.5</v>
      </c>
      <c r="P995" s="835">
        <v>158.85</v>
      </c>
      <c r="Q995" s="837">
        <v>1</v>
      </c>
      <c r="R995" s="832">
        <v>1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7</v>
      </c>
      <c r="B996" s="832" t="s">
        <v>1991</v>
      </c>
      <c r="C996" s="832" t="s">
        <v>1997</v>
      </c>
      <c r="D996" s="833" t="s">
        <v>3260</v>
      </c>
      <c r="E996" s="834" t="s">
        <v>2033</v>
      </c>
      <c r="F996" s="832" t="s">
        <v>1992</v>
      </c>
      <c r="G996" s="832" t="s">
        <v>3125</v>
      </c>
      <c r="H996" s="832" t="s">
        <v>670</v>
      </c>
      <c r="I996" s="832" t="s">
        <v>3126</v>
      </c>
      <c r="J996" s="832" t="s">
        <v>3127</v>
      </c>
      <c r="K996" s="832" t="s">
        <v>3128</v>
      </c>
      <c r="L996" s="835">
        <v>802.48</v>
      </c>
      <c r="M996" s="835">
        <v>802.48</v>
      </c>
      <c r="N996" s="832">
        <v>1</v>
      </c>
      <c r="O996" s="836"/>
      <c r="P996" s="835"/>
      <c r="Q996" s="837">
        <v>0</v>
      </c>
      <c r="R996" s="832"/>
      <c r="S996" s="837">
        <v>0</v>
      </c>
      <c r="T996" s="836"/>
      <c r="U996" s="838"/>
    </row>
    <row r="997" spans="1:21" ht="14.4" customHeight="1" x14ac:dyDescent="0.3">
      <c r="A997" s="831">
        <v>7</v>
      </c>
      <c r="B997" s="832" t="s">
        <v>1991</v>
      </c>
      <c r="C997" s="832" t="s">
        <v>1997</v>
      </c>
      <c r="D997" s="833" t="s">
        <v>3260</v>
      </c>
      <c r="E997" s="834" t="s">
        <v>2033</v>
      </c>
      <c r="F997" s="832" t="s">
        <v>1992</v>
      </c>
      <c r="G997" s="832" t="s">
        <v>2138</v>
      </c>
      <c r="H997" s="832" t="s">
        <v>670</v>
      </c>
      <c r="I997" s="832" t="s">
        <v>2139</v>
      </c>
      <c r="J997" s="832" t="s">
        <v>1349</v>
      </c>
      <c r="K997" s="832" t="s">
        <v>2140</v>
      </c>
      <c r="L997" s="835">
        <v>154.36000000000001</v>
      </c>
      <c r="M997" s="835">
        <v>154.36000000000001</v>
      </c>
      <c r="N997" s="832">
        <v>1</v>
      </c>
      <c r="O997" s="836">
        <v>0.5</v>
      </c>
      <c r="P997" s="835">
        <v>154.36000000000001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7</v>
      </c>
      <c r="B998" s="832" t="s">
        <v>1991</v>
      </c>
      <c r="C998" s="832" t="s">
        <v>1997</v>
      </c>
      <c r="D998" s="833" t="s">
        <v>3260</v>
      </c>
      <c r="E998" s="834" t="s">
        <v>2018</v>
      </c>
      <c r="F998" s="832" t="s">
        <v>1992</v>
      </c>
      <c r="G998" s="832" t="s">
        <v>2376</v>
      </c>
      <c r="H998" s="832" t="s">
        <v>670</v>
      </c>
      <c r="I998" s="832" t="s">
        <v>3129</v>
      </c>
      <c r="J998" s="832" t="s">
        <v>1267</v>
      </c>
      <c r="K998" s="832" t="s">
        <v>3130</v>
      </c>
      <c r="L998" s="835">
        <v>176.32</v>
      </c>
      <c r="M998" s="835">
        <v>176.32</v>
      </c>
      <c r="N998" s="832">
        <v>1</v>
      </c>
      <c r="O998" s="836">
        <v>0.5</v>
      </c>
      <c r="P998" s="835">
        <v>176.32</v>
      </c>
      <c r="Q998" s="837">
        <v>1</v>
      </c>
      <c r="R998" s="832">
        <v>1</v>
      </c>
      <c r="S998" s="837">
        <v>1</v>
      </c>
      <c r="T998" s="836">
        <v>0.5</v>
      </c>
      <c r="U998" s="838">
        <v>1</v>
      </c>
    </row>
    <row r="999" spans="1:21" ht="14.4" customHeight="1" x14ac:dyDescent="0.3">
      <c r="A999" s="831">
        <v>7</v>
      </c>
      <c r="B999" s="832" t="s">
        <v>1991</v>
      </c>
      <c r="C999" s="832" t="s">
        <v>1997</v>
      </c>
      <c r="D999" s="833" t="s">
        <v>3260</v>
      </c>
      <c r="E999" s="834" t="s">
        <v>2018</v>
      </c>
      <c r="F999" s="832" t="s">
        <v>1992</v>
      </c>
      <c r="G999" s="832" t="s">
        <v>2119</v>
      </c>
      <c r="H999" s="832" t="s">
        <v>579</v>
      </c>
      <c r="I999" s="832" t="s">
        <v>3131</v>
      </c>
      <c r="J999" s="832" t="s">
        <v>2212</v>
      </c>
      <c r="K999" s="832" t="s">
        <v>3132</v>
      </c>
      <c r="L999" s="835">
        <v>430.05</v>
      </c>
      <c r="M999" s="835">
        <v>430.05</v>
      </c>
      <c r="N999" s="832">
        <v>1</v>
      </c>
      <c r="O999" s="836">
        <v>0.5</v>
      </c>
      <c r="P999" s="835">
        <v>430.05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7</v>
      </c>
      <c r="B1000" s="832" t="s">
        <v>1991</v>
      </c>
      <c r="C1000" s="832" t="s">
        <v>1997</v>
      </c>
      <c r="D1000" s="833" t="s">
        <v>3260</v>
      </c>
      <c r="E1000" s="834" t="s">
        <v>2004</v>
      </c>
      <c r="F1000" s="832" t="s">
        <v>1992</v>
      </c>
      <c r="G1000" s="832" t="s">
        <v>2060</v>
      </c>
      <c r="H1000" s="832" t="s">
        <v>579</v>
      </c>
      <c r="I1000" s="832" t="s">
        <v>2061</v>
      </c>
      <c r="J1000" s="832" t="s">
        <v>2062</v>
      </c>
      <c r="K1000" s="832" t="s">
        <v>2063</v>
      </c>
      <c r="L1000" s="835">
        <v>96.84</v>
      </c>
      <c r="M1000" s="835">
        <v>1162.08</v>
      </c>
      <c r="N1000" s="832">
        <v>12</v>
      </c>
      <c r="O1000" s="836">
        <v>5.5</v>
      </c>
      <c r="P1000" s="835">
        <v>871.56000000000006</v>
      </c>
      <c r="Q1000" s="837">
        <v>0.75000000000000011</v>
      </c>
      <c r="R1000" s="832">
        <v>9</v>
      </c>
      <c r="S1000" s="837">
        <v>0.75</v>
      </c>
      <c r="T1000" s="836">
        <v>3.5</v>
      </c>
      <c r="U1000" s="838">
        <v>0.63636363636363635</v>
      </c>
    </row>
    <row r="1001" spans="1:21" ht="14.4" customHeight="1" x14ac:dyDescent="0.3">
      <c r="A1001" s="831">
        <v>7</v>
      </c>
      <c r="B1001" s="832" t="s">
        <v>1991</v>
      </c>
      <c r="C1001" s="832" t="s">
        <v>1997</v>
      </c>
      <c r="D1001" s="833" t="s">
        <v>3260</v>
      </c>
      <c r="E1001" s="834" t="s">
        <v>2004</v>
      </c>
      <c r="F1001" s="832" t="s">
        <v>1992</v>
      </c>
      <c r="G1001" s="832" t="s">
        <v>2060</v>
      </c>
      <c r="H1001" s="832" t="s">
        <v>579</v>
      </c>
      <c r="I1001" s="832" t="s">
        <v>2061</v>
      </c>
      <c r="J1001" s="832" t="s">
        <v>2062</v>
      </c>
      <c r="K1001" s="832" t="s">
        <v>2063</v>
      </c>
      <c r="L1001" s="835">
        <v>70.48</v>
      </c>
      <c r="M1001" s="835">
        <v>563.83999999999992</v>
      </c>
      <c r="N1001" s="832">
        <v>8</v>
      </c>
      <c r="O1001" s="836">
        <v>1.5</v>
      </c>
      <c r="P1001" s="835">
        <v>352.4</v>
      </c>
      <c r="Q1001" s="837">
        <v>0.625</v>
      </c>
      <c r="R1001" s="832">
        <v>5</v>
      </c>
      <c r="S1001" s="837">
        <v>0.625</v>
      </c>
      <c r="T1001" s="836">
        <v>1</v>
      </c>
      <c r="U1001" s="838">
        <v>0.66666666666666663</v>
      </c>
    </row>
    <row r="1002" spans="1:21" ht="14.4" customHeight="1" x14ac:dyDescent="0.3">
      <c r="A1002" s="831">
        <v>7</v>
      </c>
      <c r="B1002" s="832" t="s">
        <v>1991</v>
      </c>
      <c r="C1002" s="832" t="s">
        <v>1997</v>
      </c>
      <c r="D1002" s="833" t="s">
        <v>3260</v>
      </c>
      <c r="E1002" s="834" t="s">
        <v>2004</v>
      </c>
      <c r="F1002" s="832" t="s">
        <v>1992</v>
      </c>
      <c r="G1002" s="832" t="s">
        <v>2305</v>
      </c>
      <c r="H1002" s="832" t="s">
        <v>670</v>
      </c>
      <c r="I1002" s="832" t="s">
        <v>1893</v>
      </c>
      <c r="J1002" s="832" t="s">
        <v>1894</v>
      </c>
      <c r="K1002" s="832" t="s">
        <v>1895</v>
      </c>
      <c r="L1002" s="835">
        <v>9.4</v>
      </c>
      <c r="M1002" s="835">
        <v>9.4</v>
      </c>
      <c r="N1002" s="832">
        <v>1</v>
      </c>
      <c r="O1002" s="836">
        <v>0.5</v>
      </c>
      <c r="P1002" s="835">
        <v>9.4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7</v>
      </c>
      <c r="B1003" s="832" t="s">
        <v>1991</v>
      </c>
      <c r="C1003" s="832" t="s">
        <v>1997</v>
      </c>
      <c r="D1003" s="833" t="s">
        <v>3260</v>
      </c>
      <c r="E1003" s="834" t="s">
        <v>2004</v>
      </c>
      <c r="F1003" s="832" t="s">
        <v>1992</v>
      </c>
      <c r="G1003" s="832" t="s">
        <v>2305</v>
      </c>
      <c r="H1003" s="832" t="s">
        <v>670</v>
      </c>
      <c r="I1003" s="832" t="s">
        <v>2507</v>
      </c>
      <c r="J1003" s="832" t="s">
        <v>2508</v>
      </c>
      <c r="K1003" s="832" t="s">
        <v>2509</v>
      </c>
      <c r="L1003" s="835">
        <v>18.809999999999999</v>
      </c>
      <c r="M1003" s="835">
        <v>56.429999999999993</v>
      </c>
      <c r="N1003" s="832">
        <v>3</v>
      </c>
      <c r="O1003" s="836">
        <v>0.5</v>
      </c>
      <c r="P1003" s="835">
        <v>56.429999999999993</v>
      </c>
      <c r="Q1003" s="837">
        <v>1</v>
      </c>
      <c r="R1003" s="832">
        <v>3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7</v>
      </c>
      <c r="B1004" s="832" t="s">
        <v>1991</v>
      </c>
      <c r="C1004" s="832" t="s">
        <v>1997</v>
      </c>
      <c r="D1004" s="833" t="s">
        <v>3260</v>
      </c>
      <c r="E1004" s="834" t="s">
        <v>2004</v>
      </c>
      <c r="F1004" s="832" t="s">
        <v>1992</v>
      </c>
      <c r="G1004" s="832" t="s">
        <v>2305</v>
      </c>
      <c r="H1004" s="832" t="s">
        <v>579</v>
      </c>
      <c r="I1004" s="832" t="s">
        <v>3133</v>
      </c>
      <c r="J1004" s="832" t="s">
        <v>3134</v>
      </c>
      <c r="K1004" s="832" t="s">
        <v>3135</v>
      </c>
      <c r="L1004" s="835">
        <v>15.67</v>
      </c>
      <c r="M1004" s="835">
        <v>31.34</v>
      </c>
      <c r="N1004" s="832">
        <v>2</v>
      </c>
      <c r="O1004" s="836">
        <v>1</v>
      </c>
      <c r="P1004" s="835">
        <v>31.34</v>
      </c>
      <c r="Q1004" s="837">
        <v>1</v>
      </c>
      <c r="R1004" s="832">
        <v>2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7</v>
      </c>
      <c r="B1005" s="832" t="s">
        <v>1991</v>
      </c>
      <c r="C1005" s="832" t="s">
        <v>1997</v>
      </c>
      <c r="D1005" s="833" t="s">
        <v>3260</v>
      </c>
      <c r="E1005" s="834" t="s">
        <v>2004</v>
      </c>
      <c r="F1005" s="832" t="s">
        <v>1992</v>
      </c>
      <c r="G1005" s="832" t="s">
        <v>2510</v>
      </c>
      <c r="H1005" s="832" t="s">
        <v>579</v>
      </c>
      <c r="I1005" s="832" t="s">
        <v>2511</v>
      </c>
      <c r="J1005" s="832" t="s">
        <v>2512</v>
      </c>
      <c r="K1005" s="832" t="s">
        <v>2513</v>
      </c>
      <c r="L1005" s="835">
        <v>55.77</v>
      </c>
      <c r="M1005" s="835">
        <v>2230.7999999999997</v>
      </c>
      <c r="N1005" s="832">
        <v>40</v>
      </c>
      <c r="O1005" s="836">
        <v>11.5</v>
      </c>
      <c r="P1005" s="835">
        <v>1896.1799999999996</v>
      </c>
      <c r="Q1005" s="837">
        <v>0.85</v>
      </c>
      <c r="R1005" s="832">
        <v>34</v>
      </c>
      <c r="S1005" s="837">
        <v>0.85</v>
      </c>
      <c r="T1005" s="836">
        <v>10</v>
      </c>
      <c r="U1005" s="838">
        <v>0.86956521739130432</v>
      </c>
    </row>
    <row r="1006" spans="1:21" ht="14.4" customHeight="1" x14ac:dyDescent="0.3">
      <c r="A1006" s="831">
        <v>7</v>
      </c>
      <c r="B1006" s="832" t="s">
        <v>1991</v>
      </c>
      <c r="C1006" s="832" t="s">
        <v>1997</v>
      </c>
      <c r="D1006" s="833" t="s">
        <v>3260</v>
      </c>
      <c r="E1006" s="834" t="s">
        <v>2004</v>
      </c>
      <c r="F1006" s="832" t="s">
        <v>1992</v>
      </c>
      <c r="G1006" s="832" t="s">
        <v>2518</v>
      </c>
      <c r="H1006" s="832" t="s">
        <v>579</v>
      </c>
      <c r="I1006" s="832" t="s">
        <v>2519</v>
      </c>
      <c r="J1006" s="832" t="s">
        <v>2520</v>
      </c>
      <c r="K1006" s="832" t="s">
        <v>2521</v>
      </c>
      <c r="L1006" s="835">
        <v>0</v>
      </c>
      <c r="M1006" s="835">
        <v>0</v>
      </c>
      <c r="N1006" s="832">
        <v>2</v>
      </c>
      <c r="O1006" s="836">
        <v>2</v>
      </c>
      <c r="P1006" s="835">
        <v>0</v>
      </c>
      <c r="Q1006" s="837"/>
      <c r="R1006" s="832">
        <v>1</v>
      </c>
      <c r="S1006" s="837">
        <v>0.5</v>
      </c>
      <c r="T1006" s="836">
        <v>1</v>
      </c>
      <c r="U1006" s="838">
        <v>0.5</v>
      </c>
    </row>
    <row r="1007" spans="1:21" ht="14.4" customHeight="1" x14ac:dyDescent="0.3">
      <c r="A1007" s="831">
        <v>7</v>
      </c>
      <c r="B1007" s="832" t="s">
        <v>1991</v>
      </c>
      <c r="C1007" s="832" t="s">
        <v>1997</v>
      </c>
      <c r="D1007" s="833" t="s">
        <v>3260</v>
      </c>
      <c r="E1007" s="834" t="s">
        <v>2004</v>
      </c>
      <c r="F1007" s="832" t="s">
        <v>1992</v>
      </c>
      <c r="G1007" s="832" t="s">
        <v>2269</v>
      </c>
      <c r="H1007" s="832" t="s">
        <v>579</v>
      </c>
      <c r="I1007" s="832" t="s">
        <v>3009</v>
      </c>
      <c r="J1007" s="832" t="s">
        <v>1039</v>
      </c>
      <c r="K1007" s="832" t="s">
        <v>1040</v>
      </c>
      <c r="L1007" s="835">
        <v>0</v>
      </c>
      <c r="M1007" s="835">
        <v>0</v>
      </c>
      <c r="N1007" s="832">
        <v>6</v>
      </c>
      <c r="O1007" s="836">
        <v>1</v>
      </c>
      <c r="P1007" s="835">
        <v>0</v>
      </c>
      <c r="Q1007" s="837"/>
      <c r="R1007" s="832">
        <v>6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7</v>
      </c>
      <c r="B1008" s="832" t="s">
        <v>1991</v>
      </c>
      <c r="C1008" s="832" t="s">
        <v>1997</v>
      </c>
      <c r="D1008" s="833" t="s">
        <v>3260</v>
      </c>
      <c r="E1008" s="834" t="s">
        <v>2004</v>
      </c>
      <c r="F1008" s="832" t="s">
        <v>1992</v>
      </c>
      <c r="G1008" s="832" t="s">
        <v>2522</v>
      </c>
      <c r="H1008" s="832" t="s">
        <v>579</v>
      </c>
      <c r="I1008" s="832" t="s">
        <v>2523</v>
      </c>
      <c r="J1008" s="832" t="s">
        <v>2524</v>
      </c>
      <c r="K1008" s="832" t="s">
        <v>2525</v>
      </c>
      <c r="L1008" s="835">
        <v>754.04</v>
      </c>
      <c r="M1008" s="835">
        <v>6786.36</v>
      </c>
      <c r="N1008" s="832">
        <v>9</v>
      </c>
      <c r="O1008" s="836">
        <v>2</v>
      </c>
      <c r="P1008" s="835">
        <v>6786.36</v>
      </c>
      <c r="Q1008" s="837">
        <v>1</v>
      </c>
      <c r="R1008" s="832">
        <v>9</v>
      </c>
      <c r="S1008" s="837">
        <v>1</v>
      </c>
      <c r="T1008" s="836">
        <v>2</v>
      </c>
      <c r="U1008" s="838">
        <v>1</v>
      </c>
    </row>
    <row r="1009" spans="1:21" ht="14.4" customHeight="1" x14ac:dyDescent="0.3">
      <c r="A1009" s="831">
        <v>7</v>
      </c>
      <c r="B1009" s="832" t="s">
        <v>1991</v>
      </c>
      <c r="C1009" s="832" t="s">
        <v>1997</v>
      </c>
      <c r="D1009" s="833" t="s">
        <v>3260</v>
      </c>
      <c r="E1009" s="834" t="s">
        <v>2004</v>
      </c>
      <c r="F1009" s="832" t="s">
        <v>1992</v>
      </c>
      <c r="G1009" s="832" t="s">
        <v>2522</v>
      </c>
      <c r="H1009" s="832" t="s">
        <v>579</v>
      </c>
      <c r="I1009" s="832" t="s">
        <v>2526</v>
      </c>
      <c r="J1009" s="832" t="s">
        <v>2524</v>
      </c>
      <c r="K1009" s="832" t="s">
        <v>2527</v>
      </c>
      <c r="L1009" s="835">
        <v>1131.06</v>
      </c>
      <c r="M1009" s="835">
        <v>11310.599999999999</v>
      </c>
      <c r="N1009" s="832">
        <v>10</v>
      </c>
      <c r="O1009" s="836">
        <v>2</v>
      </c>
      <c r="P1009" s="835">
        <v>11310.599999999999</v>
      </c>
      <c r="Q1009" s="837">
        <v>1</v>
      </c>
      <c r="R1009" s="832">
        <v>10</v>
      </c>
      <c r="S1009" s="837">
        <v>1</v>
      </c>
      <c r="T1009" s="836">
        <v>2</v>
      </c>
      <c r="U1009" s="838">
        <v>1</v>
      </c>
    </row>
    <row r="1010" spans="1:21" ht="14.4" customHeight="1" x14ac:dyDescent="0.3">
      <c r="A1010" s="831">
        <v>7</v>
      </c>
      <c r="B1010" s="832" t="s">
        <v>1991</v>
      </c>
      <c r="C1010" s="832" t="s">
        <v>1997</v>
      </c>
      <c r="D1010" s="833" t="s">
        <v>3260</v>
      </c>
      <c r="E1010" s="834" t="s">
        <v>2004</v>
      </c>
      <c r="F1010" s="832" t="s">
        <v>1992</v>
      </c>
      <c r="G1010" s="832" t="s">
        <v>2522</v>
      </c>
      <c r="H1010" s="832" t="s">
        <v>579</v>
      </c>
      <c r="I1010" s="832" t="s">
        <v>2528</v>
      </c>
      <c r="J1010" s="832" t="s">
        <v>2524</v>
      </c>
      <c r="K1010" s="832" t="s">
        <v>2529</v>
      </c>
      <c r="L1010" s="835">
        <v>1508.08</v>
      </c>
      <c r="M1010" s="835">
        <v>31669.679999999997</v>
      </c>
      <c r="N1010" s="832">
        <v>21</v>
      </c>
      <c r="O1010" s="836">
        <v>4</v>
      </c>
      <c r="P1010" s="835">
        <v>22621.199999999997</v>
      </c>
      <c r="Q1010" s="837">
        <v>0.7142857142857143</v>
      </c>
      <c r="R1010" s="832">
        <v>15</v>
      </c>
      <c r="S1010" s="837">
        <v>0.7142857142857143</v>
      </c>
      <c r="T1010" s="836">
        <v>3</v>
      </c>
      <c r="U1010" s="838">
        <v>0.75</v>
      </c>
    </row>
    <row r="1011" spans="1:21" ht="14.4" customHeight="1" x14ac:dyDescent="0.3">
      <c r="A1011" s="831">
        <v>7</v>
      </c>
      <c r="B1011" s="832" t="s">
        <v>1991</v>
      </c>
      <c r="C1011" s="832" t="s">
        <v>1997</v>
      </c>
      <c r="D1011" s="833" t="s">
        <v>3260</v>
      </c>
      <c r="E1011" s="834" t="s">
        <v>2004</v>
      </c>
      <c r="F1011" s="832" t="s">
        <v>1992</v>
      </c>
      <c r="G1011" s="832" t="s">
        <v>2522</v>
      </c>
      <c r="H1011" s="832" t="s">
        <v>579</v>
      </c>
      <c r="I1011" s="832" t="s">
        <v>3136</v>
      </c>
      <c r="J1011" s="832" t="s">
        <v>2927</v>
      </c>
      <c r="K1011" s="832" t="s">
        <v>2529</v>
      </c>
      <c r="L1011" s="835">
        <v>1292.6500000000001</v>
      </c>
      <c r="M1011" s="835">
        <v>7755.9000000000005</v>
      </c>
      <c r="N1011" s="832">
        <v>6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7</v>
      </c>
      <c r="B1012" s="832" t="s">
        <v>1991</v>
      </c>
      <c r="C1012" s="832" t="s">
        <v>1997</v>
      </c>
      <c r="D1012" s="833" t="s">
        <v>3260</v>
      </c>
      <c r="E1012" s="834" t="s">
        <v>2004</v>
      </c>
      <c r="F1012" s="832" t="s">
        <v>1992</v>
      </c>
      <c r="G1012" s="832" t="s">
        <v>2522</v>
      </c>
      <c r="H1012" s="832" t="s">
        <v>579</v>
      </c>
      <c r="I1012" s="832" t="s">
        <v>2926</v>
      </c>
      <c r="J1012" s="832" t="s">
        <v>2927</v>
      </c>
      <c r="K1012" s="832" t="s">
        <v>2525</v>
      </c>
      <c r="L1012" s="835">
        <v>646.32000000000005</v>
      </c>
      <c r="M1012" s="835">
        <v>6463.2000000000007</v>
      </c>
      <c r="N1012" s="832">
        <v>10</v>
      </c>
      <c r="O1012" s="836">
        <v>2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7</v>
      </c>
      <c r="B1013" s="832" t="s">
        <v>1991</v>
      </c>
      <c r="C1013" s="832" t="s">
        <v>1997</v>
      </c>
      <c r="D1013" s="833" t="s">
        <v>3260</v>
      </c>
      <c r="E1013" s="834" t="s">
        <v>2004</v>
      </c>
      <c r="F1013" s="832" t="s">
        <v>1992</v>
      </c>
      <c r="G1013" s="832" t="s">
        <v>2522</v>
      </c>
      <c r="H1013" s="832" t="s">
        <v>670</v>
      </c>
      <c r="I1013" s="832" t="s">
        <v>2530</v>
      </c>
      <c r="J1013" s="832" t="s">
        <v>2531</v>
      </c>
      <c r="K1013" s="832" t="s">
        <v>2525</v>
      </c>
      <c r="L1013" s="835">
        <v>754.04</v>
      </c>
      <c r="M1013" s="835">
        <v>9048.48</v>
      </c>
      <c r="N1013" s="832">
        <v>12</v>
      </c>
      <c r="O1013" s="836">
        <v>2</v>
      </c>
      <c r="P1013" s="835">
        <v>9048.48</v>
      </c>
      <c r="Q1013" s="837">
        <v>1</v>
      </c>
      <c r="R1013" s="832">
        <v>12</v>
      </c>
      <c r="S1013" s="837">
        <v>1</v>
      </c>
      <c r="T1013" s="836">
        <v>2</v>
      </c>
      <c r="U1013" s="838">
        <v>1</v>
      </c>
    </row>
    <row r="1014" spans="1:21" ht="14.4" customHeight="1" x14ac:dyDescent="0.3">
      <c r="A1014" s="831">
        <v>7</v>
      </c>
      <c r="B1014" s="832" t="s">
        <v>1991</v>
      </c>
      <c r="C1014" s="832" t="s">
        <v>1997</v>
      </c>
      <c r="D1014" s="833" t="s">
        <v>3260</v>
      </c>
      <c r="E1014" s="834" t="s">
        <v>2004</v>
      </c>
      <c r="F1014" s="832" t="s">
        <v>1992</v>
      </c>
      <c r="G1014" s="832" t="s">
        <v>2522</v>
      </c>
      <c r="H1014" s="832" t="s">
        <v>670</v>
      </c>
      <c r="I1014" s="832" t="s">
        <v>2532</v>
      </c>
      <c r="J1014" s="832" t="s">
        <v>2531</v>
      </c>
      <c r="K1014" s="832" t="s">
        <v>2527</v>
      </c>
      <c r="L1014" s="835">
        <v>1131.06</v>
      </c>
      <c r="M1014" s="835">
        <v>5655.2999999999993</v>
      </c>
      <c r="N1014" s="832">
        <v>5</v>
      </c>
      <c r="O1014" s="836">
        <v>1</v>
      </c>
      <c r="P1014" s="835">
        <v>5655.2999999999993</v>
      </c>
      <c r="Q1014" s="837">
        <v>1</v>
      </c>
      <c r="R1014" s="832">
        <v>5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7</v>
      </c>
      <c r="B1015" s="832" t="s">
        <v>1991</v>
      </c>
      <c r="C1015" s="832" t="s">
        <v>1997</v>
      </c>
      <c r="D1015" s="833" t="s">
        <v>3260</v>
      </c>
      <c r="E1015" s="834" t="s">
        <v>2004</v>
      </c>
      <c r="F1015" s="832" t="s">
        <v>1992</v>
      </c>
      <c r="G1015" s="832" t="s">
        <v>2522</v>
      </c>
      <c r="H1015" s="832" t="s">
        <v>579</v>
      </c>
      <c r="I1015" s="832" t="s">
        <v>3137</v>
      </c>
      <c r="J1015" s="832" t="s">
        <v>3138</v>
      </c>
      <c r="K1015" s="832" t="s">
        <v>2527</v>
      </c>
      <c r="L1015" s="835">
        <v>1131.06</v>
      </c>
      <c r="M1015" s="835">
        <v>5655.2999999999993</v>
      </c>
      <c r="N1015" s="832">
        <v>5</v>
      </c>
      <c r="O1015" s="836">
        <v>1</v>
      </c>
      <c r="P1015" s="835">
        <v>5655.2999999999993</v>
      </c>
      <c r="Q1015" s="837">
        <v>1</v>
      </c>
      <c r="R1015" s="832">
        <v>5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7</v>
      </c>
      <c r="B1016" s="832" t="s">
        <v>1991</v>
      </c>
      <c r="C1016" s="832" t="s">
        <v>1997</v>
      </c>
      <c r="D1016" s="833" t="s">
        <v>3260</v>
      </c>
      <c r="E1016" s="834" t="s">
        <v>2004</v>
      </c>
      <c r="F1016" s="832" t="s">
        <v>1992</v>
      </c>
      <c r="G1016" s="832" t="s">
        <v>2522</v>
      </c>
      <c r="H1016" s="832" t="s">
        <v>670</v>
      </c>
      <c r="I1016" s="832" t="s">
        <v>2533</v>
      </c>
      <c r="J1016" s="832" t="s">
        <v>2531</v>
      </c>
      <c r="K1016" s="832" t="s">
        <v>2529</v>
      </c>
      <c r="L1016" s="835">
        <v>1508.08</v>
      </c>
      <c r="M1016" s="835">
        <v>15080.8</v>
      </c>
      <c r="N1016" s="832">
        <v>10</v>
      </c>
      <c r="O1016" s="836">
        <v>2</v>
      </c>
      <c r="P1016" s="835">
        <v>9048.48</v>
      </c>
      <c r="Q1016" s="837">
        <v>0.6</v>
      </c>
      <c r="R1016" s="832">
        <v>6</v>
      </c>
      <c r="S1016" s="837">
        <v>0.6</v>
      </c>
      <c r="T1016" s="836">
        <v>1</v>
      </c>
      <c r="U1016" s="838">
        <v>0.5</v>
      </c>
    </row>
    <row r="1017" spans="1:21" ht="14.4" customHeight="1" x14ac:dyDescent="0.3">
      <c r="A1017" s="831">
        <v>7</v>
      </c>
      <c r="B1017" s="832" t="s">
        <v>1991</v>
      </c>
      <c r="C1017" s="832" t="s">
        <v>1997</v>
      </c>
      <c r="D1017" s="833" t="s">
        <v>3260</v>
      </c>
      <c r="E1017" s="834" t="s">
        <v>2004</v>
      </c>
      <c r="F1017" s="832" t="s">
        <v>1992</v>
      </c>
      <c r="G1017" s="832" t="s">
        <v>2376</v>
      </c>
      <c r="H1017" s="832" t="s">
        <v>579</v>
      </c>
      <c r="I1017" s="832" t="s">
        <v>3139</v>
      </c>
      <c r="J1017" s="832" t="s">
        <v>3140</v>
      </c>
      <c r="K1017" s="832" t="s">
        <v>3130</v>
      </c>
      <c r="L1017" s="835">
        <v>176.32</v>
      </c>
      <c r="M1017" s="835">
        <v>176.32</v>
      </c>
      <c r="N1017" s="832">
        <v>1</v>
      </c>
      <c r="O1017" s="836">
        <v>0.5</v>
      </c>
      <c r="P1017" s="835">
        <v>176.32</v>
      </c>
      <c r="Q1017" s="837">
        <v>1</v>
      </c>
      <c r="R1017" s="832">
        <v>1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7</v>
      </c>
      <c r="B1018" s="832" t="s">
        <v>1991</v>
      </c>
      <c r="C1018" s="832" t="s">
        <v>1997</v>
      </c>
      <c r="D1018" s="833" t="s">
        <v>3260</v>
      </c>
      <c r="E1018" s="834" t="s">
        <v>2004</v>
      </c>
      <c r="F1018" s="832" t="s">
        <v>1992</v>
      </c>
      <c r="G1018" s="832" t="s">
        <v>2144</v>
      </c>
      <c r="H1018" s="832" t="s">
        <v>670</v>
      </c>
      <c r="I1018" s="832" t="s">
        <v>2534</v>
      </c>
      <c r="J1018" s="832" t="s">
        <v>2535</v>
      </c>
      <c r="K1018" s="832" t="s">
        <v>1928</v>
      </c>
      <c r="L1018" s="835">
        <v>65.989999999999995</v>
      </c>
      <c r="M1018" s="835">
        <v>1187.82</v>
      </c>
      <c r="N1018" s="832">
        <v>18</v>
      </c>
      <c r="O1018" s="836">
        <v>3.5</v>
      </c>
      <c r="P1018" s="835">
        <v>989.84999999999991</v>
      </c>
      <c r="Q1018" s="837">
        <v>0.83333333333333326</v>
      </c>
      <c r="R1018" s="832">
        <v>15</v>
      </c>
      <c r="S1018" s="837">
        <v>0.83333333333333337</v>
      </c>
      <c r="T1018" s="836">
        <v>3</v>
      </c>
      <c r="U1018" s="838">
        <v>0.8571428571428571</v>
      </c>
    </row>
    <row r="1019" spans="1:21" ht="14.4" customHeight="1" x14ac:dyDescent="0.3">
      <c r="A1019" s="831">
        <v>7</v>
      </c>
      <c r="B1019" s="832" t="s">
        <v>1991</v>
      </c>
      <c r="C1019" s="832" t="s">
        <v>1997</v>
      </c>
      <c r="D1019" s="833" t="s">
        <v>3260</v>
      </c>
      <c r="E1019" s="834" t="s">
        <v>2004</v>
      </c>
      <c r="F1019" s="832" t="s">
        <v>1992</v>
      </c>
      <c r="G1019" s="832" t="s">
        <v>2144</v>
      </c>
      <c r="H1019" s="832" t="s">
        <v>670</v>
      </c>
      <c r="I1019" s="832" t="s">
        <v>1906</v>
      </c>
      <c r="J1019" s="832" t="s">
        <v>812</v>
      </c>
      <c r="K1019" s="832" t="s">
        <v>1907</v>
      </c>
      <c r="L1019" s="835">
        <v>132</v>
      </c>
      <c r="M1019" s="835">
        <v>1188</v>
      </c>
      <c r="N1019" s="832">
        <v>9</v>
      </c>
      <c r="O1019" s="836">
        <v>1.5</v>
      </c>
      <c r="P1019" s="835">
        <v>1188</v>
      </c>
      <c r="Q1019" s="837">
        <v>1</v>
      </c>
      <c r="R1019" s="832">
        <v>9</v>
      </c>
      <c r="S1019" s="837">
        <v>1</v>
      </c>
      <c r="T1019" s="836">
        <v>1.5</v>
      </c>
      <c r="U1019" s="838">
        <v>1</v>
      </c>
    </row>
    <row r="1020" spans="1:21" ht="14.4" customHeight="1" x14ac:dyDescent="0.3">
      <c r="A1020" s="831">
        <v>7</v>
      </c>
      <c r="B1020" s="832" t="s">
        <v>1991</v>
      </c>
      <c r="C1020" s="832" t="s">
        <v>1997</v>
      </c>
      <c r="D1020" s="833" t="s">
        <v>3260</v>
      </c>
      <c r="E1020" s="834" t="s">
        <v>2004</v>
      </c>
      <c r="F1020" s="832" t="s">
        <v>1992</v>
      </c>
      <c r="G1020" s="832" t="s">
        <v>2383</v>
      </c>
      <c r="H1020" s="832" t="s">
        <v>670</v>
      </c>
      <c r="I1020" s="832" t="s">
        <v>3141</v>
      </c>
      <c r="J1020" s="832" t="s">
        <v>2385</v>
      </c>
      <c r="K1020" s="832" t="s">
        <v>3142</v>
      </c>
      <c r="L1020" s="835">
        <v>176.32</v>
      </c>
      <c r="M1020" s="835">
        <v>1234.24</v>
      </c>
      <c r="N1020" s="832">
        <v>7</v>
      </c>
      <c r="O1020" s="836">
        <v>2</v>
      </c>
      <c r="P1020" s="835">
        <v>1234.24</v>
      </c>
      <c r="Q1020" s="837">
        <v>1</v>
      </c>
      <c r="R1020" s="832">
        <v>7</v>
      </c>
      <c r="S1020" s="837">
        <v>1</v>
      </c>
      <c r="T1020" s="836">
        <v>2</v>
      </c>
      <c r="U1020" s="838">
        <v>1</v>
      </c>
    </row>
    <row r="1021" spans="1:21" ht="14.4" customHeight="1" x14ac:dyDescent="0.3">
      <c r="A1021" s="831">
        <v>7</v>
      </c>
      <c r="B1021" s="832" t="s">
        <v>1991</v>
      </c>
      <c r="C1021" s="832" t="s">
        <v>1997</v>
      </c>
      <c r="D1021" s="833" t="s">
        <v>3260</v>
      </c>
      <c r="E1021" s="834" t="s">
        <v>2004</v>
      </c>
      <c r="F1021" s="832" t="s">
        <v>1992</v>
      </c>
      <c r="G1021" s="832" t="s">
        <v>2383</v>
      </c>
      <c r="H1021" s="832" t="s">
        <v>579</v>
      </c>
      <c r="I1021" s="832" t="s">
        <v>3143</v>
      </c>
      <c r="J1021" s="832" t="s">
        <v>2473</v>
      </c>
      <c r="K1021" s="832" t="s">
        <v>3144</v>
      </c>
      <c r="L1021" s="835">
        <v>23.51</v>
      </c>
      <c r="M1021" s="835">
        <v>47.02</v>
      </c>
      <c r="N1021" s="832">
        <v>2</v>
      </c>
      <c r="O1021" s="836">
        <v>1</v>
      </c>
      <c r="P1021" s="835">
        <v>47.02</v>
      </c>
      <c r="Q1021" s="837">
        <v>1</v>
      </c>
      <c r="R1021" s="832">
        <v>2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7</v>
      </c>
      <c r="B1022" s="832" t="s">
        <v>1991</v>
      </c>
      <c r="C1022" s="832" t="s">
        <v>1997</v>
      </c>
      <c r="D1022" s="833" t="s">
        <v>3260</v>
      </c>
      <c r="E1022" s="834" t="s">
        <v>2004</v>
      </c>
      <c r="F1022" s="832" t="s">
        <v>1992</v>
      </c>
      <c r="G1022" s="832" t="s">
        <v>2824</v>
      </c>
      <c r="H1022" s="832" t="s">
        <v>579</v>
      </c>
      <c r="I1022" s="832" t="s">
        <v>2825</v>
      </c>
      <c r="J1022" s="832" t="s">
        <v>2826</v>
      </c>
      <c r="K1022" s="832" t="s">
        <v>2827</v>
      </c>
      <c r="L1022" s="835">
        <v>236.03</v>
      </c>
      <c r="M1022" s="835">
        <v>472.06</v>
      </c>
      <c r="N1022" s="832">
        <v>2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7</v>
      </c>
      <c r="B1023" s="832" t="s">
        <v>1991</v>
      </c>
      <c r="C1023" s="832" t="s">
        <v>1997</v>
      </c>
      <c r="D1023" s="833" t="s">
        <v>3260</v>
      </c>
      <c r="E1023" s="834" t="s">
        <v>2004</v>
      </c>
      <c r="F1023" s="832" t="s">
        <v>1992</v>
      </c>
      <c r="G1023" s="832" t="s">
        <v>2824</v>
      </c>
      <c r="H1023" s="832" t="s">
        <v>579</v>
      </c>
      <c r="I1023" s="832" t="s">
        <v>2930</v>
      </c>
      <c r="J1023" s="832" t="s">
        <v>2826</v>
      </c>
      <c r="K1023" s="832" t="s">
        <v>2931</v>
      </c>
      <c r="L1023" s="835">
        <v>1719.99</v>
      </c>
      <c r="M1023" s="835">
        <v>1719.99</v>
      </c>
      <c r="N1023" s="832">
        <v>1</v>
      </c>
      <c r="O1023" s="836">
        <v>0.5</v>
      </c>
      <c r="P1023" s="835">
        <v>1719.99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7</v>
      </c>
      <c r="B1024" s="832" t="s">
        <v>1991</v>
      </c>
      <c r="C1024" s="832" t="s">
        <v>1997</v>
      </c>
      <c r="D1024" s="833" t="s">
        <v>3260</v>
      </c>
      <c r="E1024" s="834" t="s">
        <v>2004</v>
      </c>
      <c r="F1024" s="832" t="s">
        <v>1992</v>
      </c>
      <c r="G1024" s="832" t="s">
        <v>2272</v>
      </c>
      <c r="H1024" s="832" t="s">
        <v>579</v>
      </c>
      <c r="I1024" s="832" t="s">
        <v>2538</v>
      </c>
      <c r="J1024" s="832" t="s">
        <v>2274</v>
      </c>
      <c r="K1024" s="832" t="s">
        <v>2539</v>
      </c>
      <c r="L1024" s="835">
        <v>140.94999999999999</v>
      </c>
      <c r="M1024" s="835">
        <v>422.84999999999997</v>
      </c>
      <c r="N1024" s="832">
        <v>3</v>
      </c>
      <c r="O1024" s="836">
        <v>0.5</v>
      </c>
      <c r="P1024" s="835">
        <v>422.84999999999997</v>
      </c>
      <c r="Q1024" s="837">
        <v>1</v>
      </c>
      <c r="R1024" s="832">
        <v>3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7</v>
      </c>
      <c r="B1025" s="832" t="s">
        <v>1991</v>
      </c>
      <c r="C1025" s="832" t="s">
        <v>1997</v>
      </c>
      <c r="D1025" s="833" t="s">
        <v>3260</v>
      </c>
      <c r="E1025" s="834" t="s">
        <v>2004</v>
      </c>
      <c r="F1025" s="832" t="s">
        <v>1992</v>
      </c>
      <c r="G1025" s="832" t="s">
        <v>2272</v>
      </c>
      <c r="H1025" s="832" t="s">
        <v>579</v>
      </c>
      <c r="I1025" s="832" t="s">
        <v>2273</v>
      </c>
      <c r="J1025" s="832" t="s">
        <v>2274</v>
      </c>
      <c r="K1025" s="832" t="s">
        <v>2275</v>
      </c>
      <c r="L1025" s="835">
        <v>281.88</v>
      </c>
      <c r="M1025" s="835">
        <v>845.64</v>
      </c>
      <c r="N1025" s="832">
        <v>3</v>
      </c>
      <c r="O1025" s="836">
        <v>0.5</v>
      </c>
      <c r="P1025" s="835">
        <v>845.64</v>
      </c>
      <c r="Q1025" s="837">
        <v>1</v>
      </c>
      <c r="R1025" s="832">
        <v>3</v>
      </c>
      <c r="S1025" s="837">
        <v>1</v>
      </c>
      <c r="T1025" s="836">
        <v>0.5</v>
      </c>
      <c r="U1025" s="838">
        <v>1</v>
      </c>
    </row>
    <row r="1026" spans="1:21" ht="14.4" customHeight="1" x14ac:dyDescent="0.3">
      <c r="A1026" s="831">
        <v>7</v>
      </c>
      <c r="B1026" s="832" t="s">
        <v>1991</v>
      </c>
      <c r="C1026" s="832" t="s">
        <v>1997</v>
      </c>
      <c r="D1026" s="833" t="s">
        <v>3260</v>
      </c>
      <c r="E1026" s="834" t="s">
        <v>2004</v>
      </c>
      <c r="F1026" s="832" t="s">
        <v>1992</v>
      </c>
      <c r="G1026" s="832" t="s">
        <v>2083</v>
      </c>
      <c r="H1026" s="832" t="s">
        <v>579</v>
      </c>
      <c r="I1026" s="832" t="s">
        <v>2084</v>
      </c>
      <c r="J1026" s="832" t="s">
        <v>2085</v>
      </c>
      <c r="K1026" s="832" t="s">
        <v>2086</v>
      </c>
      <c r="L1026" s="835">
        <v>72.64</v>
      </c>
      <c r="M1026" s="835">
        <v>145.28</v>
      </c>
      <c r="N1026" s="832">
        <v>2</v>
      </c>
      <c r="O1026" s="836">
        <v>1</v>
      </c>
      <c r="P1026" s="835">
        <v>145.28</v>
      </c>
      <c r="Q1026" s="837">
        <v>1</v>
      </c>
      <c r="R1026" s="832">
        <v>2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7</v>
      </c>
      <c r="B1027" s="832" t="s">
        <v>1991</v>
      </c>
      <c r="C1027" s="832" t="s">
        <v>1997</v>
      </c>
      <c r="D1027" s="833" t="s">
        <v>3260</v>
      </c>
      <c r="E1027" s="834" t="s">
        <v>2004</v>
      </c>
      <c r="F1027" s="832" t="s">
        <v>1992</v>
      </c>
      <c r="G1027" s="832" t="s">
        <v>2083</v>
      </c>
      <c r="H1027" s="832" t="s">
        <v>579</v>
      </c>
      <c r="I1027" s="832" t="s">
        <v>3145</v>
      </c>
      <c r="J1027" s="832" t="s">
        <v>3146</v>
      </c>
      <c r="K1027" s="832" t="s">
        <v>2172</v>
      </c>
      <c r="L1027" s="835">
        <v>96.84</v>
      </c>
      <c r="M1027" s="835">
        <v>96.84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7</v>
      </c>
      <c r="B1028" s="832" t="s">
        <v>1991</v>
      </c>
      <c r="C1028" s="832" t="s">
        <v>1997</v>
      </c>
      <c r="D1028" s="833" t="s">
        <v>3260</v>
      </c>
      <c r="E1028" s="834" t="s">
        <v>2004</v>
      </c>
      <c r="F1028" s="832" t="s">
        <v>1992</v>
      </c>
      <c r="G1028" s="832" t="s">
        <v>3147</v>
      </c>
      <c r="H1028" s="832" t="s">
        <v>579</v>
      </c>
      <c r="I1028" s="832" t="s">
        <v>3148</v>
      </c>
      <c r="J1028" s="832" t="s">
        <v>3149</v>
      </c>
      <c r="K1028" s="832" t="s">
        <v>1928</v>
      </c>
      <c r="L1028" s="835">
        <v>0</v>
      </c>
      <c r="M1028" s="835">
        <v>0</v>
      </c>
      <c r="N1028" s="832">
        <v>11</v>
      </c>
      <c r="O1028" s="836">
        <v>2</v>
      </c>
      <c r="P1028" s="835">
        <v>0</v>
      </c>
      <c r="Q1028" s="837"/>
      <c r="R1028" s="832">
        <v>11</v>
      </c>
      <c r="S1028" s="837">
        <v>1</v>
      </c>
      <c r="T1028" s="836">
        <v>2</v>
      </c>
      <c r="U1028" s="838">
        <v>1</v>
      </c>
    </row>
    <row r="1029" spans="1:21" ht="14.4" customHeight="1" x14ac:dyDescent="0.3">
      <c r="A1029" s="831">
        <v>7</v>
      </c>
      <c r="B1029" s="832" t="s">
        <v>1991</v>
      </c>
      <c r="C1029" s="832" t="s">
        <v>1997</v>
      </c>
      <c r="D1029" s="833" t="s">
        <v>3260</v>
      </c>
      <c r="E1029" s="834" t="s">
        <v>2004</v>
      </c>
      <c r="F1029" s="832" t="s">
        <v>1992</v>
      </c>
      <c r="G1029" s="832" t="s">
        <v>2148</v>
      </c>
      <c r="H1029" s="832" t="s">
        <v>579</v>
      </c>
      <c r="I1029" s="832" t="s">
        <v>2149</v>
      </c>
      <c r="J1029" s="832" t="s">
        <v>2150</v>
      </c>
      <c r="K1029" s="832" t="s">
        <v>2151</v>
      </c>
      <c r="L1029" s="835">
        <v>29.13</v>
      </c>
      <c r="M1029" s="835">
        <v>553.47</v>
      </c>
      <c r="N1029" s="832">
        <v>19</v>
      </c>
      <c r="O1029" s="836">
        <v>3.5</v>
      </c>
      <c r="P1029" s="835">
        <v>495.21</v>
      </c>
      <c r="Q1029" s="837">
        <v>0.89473684210526305</v>
      </c>
      <c r="R1029" s="832">
        <v>17</v>
      </c>
      <c r="S1029" s="837">
        <v>0.89473684210526316</v>
      </c>
      <c r="T1029" s="836">
        <v>3</v>
      </c>
      <c r="U1029" s="838">
        <v>0.8571428571428571</v>
      </c>
    </row>
    <row r="1030" spans="1:21" ht="14.4" customHeight="1" x14ac:dyDescent="0.3">
      <c r="A1030" s="831">
        <v>7</v>
      </c>
      <c r="B1030" s="832" t="s">
        <v>1991</v>
      </c>
      <c r="C1030" s="832" t="s">
        <v>1997</v>
      </c>
      <c r="D1030" s="833" t="s">
        <v>3260</v>
      </c>
      <c r="E1030" s="834" t="s">
        <v>2004</v>
      </c>
      <c r="F1030" s="832" t="s">
        <v>1992</v>
      </c>
      <c r="G1030" s="832" t="s">
        <v>2148</v>
      </c>
      <c r="H1030" s="832" t="s">
        <v>579</v>
      </c>
      <c r="I1030" s="832" t="s">
        <v>2540</v>
      </c>
      <c r="J1030" s="832" t="s">
        <v>2150</v>
      </c>
      <c r="K1030" s="832" t="s">
        <v>2541</v>
      </c>
      <c r="L1030" s="835">
        <v>80.319999999999993</v>
      </c>
      <c r="M1030" s="835">
        <v>963.83999999999992</v>
      </c>
      <c r="N1030" s="832">
        <v>12</v>
      </c>
      <c r="O1030" s="836">
        <v>3</v>
      </c>
      <c r="P1030" s="835">
        <v>722.87999999999988</v>
      </c>
      <c r="Q1030" s="837">
        <v>0.74999999999999989</v>
      </c>
      <c r="R1030" s="832">
        <v>9</v>
      </c>
      <c r="S1030" s="837">
        <v>0.75</v>
      </c>
      <c r="T1030" s="836">
        <v>2</v>
      </c>
      <c r="U1030" s="838">
        <v>0.66666666666666663</v>
      </c>
    </row>
    <row r="1031" spans="1:21" ht="14.4" customHeight="1" x14ac:dyDescent="0.3">
      <c r="A1031" s="831">
        <v>7</v>
      </c>
      <c r="B1031" s="832" t="s">
        <v>1991</v>
      </c>
      <c r="C1031" s="832" t="s">
        <v>1997</v>
      </c>
      <c r="D1031" s="833" t="s">
        <v>3260</v>
      </c>
      <c r="E1031" s="834" t="s">
        <v>2004</v>
      </c>
      <c r="F1031" s="832" t="s">
        <v>1992</v>
      </c>
      <c r="G1031" s="832" t="s">
        <v>2542</v>
      </c>
      <c r="H1031" s="832" t="s">
        <v>670</v>
      </c>
      <c r="I1031" s="832" t="s">
        <v>2543</v>
      </c>
      <c r="J1031" s="832" t="s">
        <v>2544</v>
      </c>
      <c r="K1031" s="832" t="s">
        <v>2545</v>
      </c>
      <c r="L1031" s="835">
        <v>561.76</v>
      </c>
      <c r="M1031" s="835">
        <v>6741.12</v>
      </c>
      <c r="N1031" s="832">
        <v>12</v>
      </c>
      <c r="O1031" s="836">
        <v>3</v>
      </c>
      <c r="P1031" s="835">
        <v>5055.84</v>
      </c>
      <c r="Q1031" s="837">
        <v>0.75</v>
      </c>
      <c r="R1031" s="832">
        <v>9</v>
      </c>
      <c r="S1031" s="837">
        <v>0.75</v>
      </c>
      <c r="T1031" s="836">
        <v>2</v>
      </c>
      <c r="U1031" s="838">
        <v>0.66666666666666663</v>
      </c>
    </row>
    <row r="1032" spans="1:21" ht="14.4" customHeight="1" x14ac:dyDescent="0.3">
      <c r="A1032" s="831">
        <v>7</v>
      </c>
      <c r="B1032" s="832" t="s">
        <v>1991</v>
      </c>
      <c r="C1032" s="832" t="s">
        <v>1997</v>
      </c>
      <c r="D1032" s="833" t="s">
        <v>3260</v>
      </c>
      <c r="E1032" s="834" t="s">
        <v>2004</v>
      </c>
      <c r="F1032" s="832" t="s">
        <v>1992</v>
      </c>
      <c r="G1032" s="832" t="s">
        <v>3037</v>
      </c>
      <c r="H1032" s="832" t="s">
        <v>579</v>
      </c>
      <c r="I1032" s="832" t="s">
        <v>3038</v>
      </c>
      <c r="J1032" s="832" t="s">
        <v>3039</v>
      </c>
      <c r="K1032" s="832" t="s">
        <v>3040</v>
      </c>
      <c r="L1032" s="835">
        <v>40.25</v>
      </c>
      <c r="M1032" s="835">
        <v>80.5</v>
      </c>
      <c r="N1032" s="832">
        <v>2</v>
      </c>
      <c r="O1032" s="836">
        <v>0.5</v>
      </c>
      <c r="P1032" s="835">
        <v>80.5</v>
      </c>
      <c r="Q1032" s="837">
        <v>1</v>
      </c>
      <c r="R1032" s="832">
        <v>2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7</v>
      </c>
      <c r="B1033" s="832" t="s">
        <v>1991</v>
      </c>
      <c r="C1033" s="832" t="s">
        <v>1997</v>
      </c>
      <c r="D1033" s="833" t="s">
        <v>3260</v>
      </c>
      <c r="E1033" s="834" t="s">
        <v>2004</v>
      </c>
      <c r="F1033" s="832" t="s">
        <v>1992</v>
      </c>
      <c r="G1033" s="832" t="s">
        <v>2342</v>
      </c>
      <c r="H1033" s="832" t="s">
        <v>579</v>
      </c>
      <c r="I1033" s="832" t="s">
        <v>2477</v>
      </c>
      <c r="J1033" s="832" t="s">
        <v>2344</v>
      </c>
      <c r="K1033" s="832" t="s">
        <v>2478</v>
      </c>
      <c r="L1033" s="835">
        <v>159.16999999999999</v>
      </c>
      <c r="M1033" s="835">
        <v>318.33999999999997</v>
      </c>
      <c r="N1033" s="832">
        <v>2</v>
      </c>
      <c r="O1033" s="836">
        <v>1</v>
      </c>
      <c r="P1033" s="835">
        <v>318.33999999999997</v>
      </c>
      <c r="Q1033" s="837">
        <v>1</v>
      </c>
      <c r="R1033" s="832">
        <v>2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7</v>
      </c>
      <c r="B1034" s="832" t="s">
        <v>1991</v>
      </c>
      <c r="C1034" s="832" t="s">
        <v>1997</v>
      </c>
      <c r="D1034" s="833" t="s">
        <v>3260</v>
      </c>
      <c r="E1034" s="834" t="s">
        <v>2004</v>
      </c>
      <c r="F1034" s="832" t="s">
        <v>1992</v>
      </c>
      <c r="G1034" s="832" t="s">
        <v>2552</v>
      </c>
      <c r="H1034" s="832" t="s">
        <v>579</v>
      </c>
      <c r="I1034" s="832" t="s">
        <v>2553</v>
      </c>
      <c r="J1034" s="832" t="s">
        <v>2554</v>
      </c>
      <c r="K1034" s="832" t="s">
        <v>2555</v>
      </c>
      <c r="L1034" s="835">
        <v>232.68</v>
      </c>
      <c r="M1034" s="835">
        <v>1396.08</v>
      </c>
      <c r="N1034" s="832">
        <v>6</v>
      </c>
      <c r="O1034" s="836">
        <v>1</v>
      </c>
      <c r="P1034" s="835">
        <v>1396.08</v>
      </c>
      <c r="Q1034" s="837">
        <v>1</v>
      </c>
      <c r="R1034" s="832">
        <v>6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7</v>
      </c>
      <c r="B1035" s="832" t="s">
        <v>1991</v>
      </c>
      <c r="C1035" s="832" t="s">
        <v>1997</v>
      </c>
      <c r="D1035" s="833" t="s">
        <v>3260</v>
      </c>
      <c r="E1035" s="834" t="s">
        <v>2004</v>
      </c>
      <c r="F1035" s="832" t="s">
        <v>1992</v>
      </c>
      <c r="G1035" s="832" t="s">
        <v>2552</v>
      </c>
      <c r="H1035" s="832" t="s">
        <v>579</v>
      </c>
      <c r="I1035" s="832" t="s">
        <v>2797</v>
      </c>
      <c r="J1035" s="832" t="s">
        <v>2568</v>
      </c>
      <c r="K1035" s="832" t="s">
        <v>2582</v>
      </c>
      <c r="L1035" s="835">
        <v>1454.23</v>
      </c>
      <c r="M1035" s="835">
        <v>21813.450000000004</v>
      </c>
      <c r="N1035" s="832">
        <v>15</v>
      </c>
      <c r="O1035" s="836">
        <v>3</v>
      </c>
      <c r="P1035" s="835">
        <v>13088.070000000002</v>
      </c>
      <c r="Q1035" s="837">
        <v>0.6</v>
      </c>
      <c r="R1035" s="832">
        <v>9</v>
      </c>
      <c r="S1035" s="837">
        <v>0.6</v>
      </c>
      <c r="T1035" s="836">
        <v>2</v>
      </c>
      <c r="U1035" s="838">
        <v>0.66666666666666663</v>
      </c>
    </row>
    <row r="1036" spans="1:21" ht="14.4" customHeight="1" x14ac:dyDescent="0.3">
      <c r="A1036" s="831">
        <v>7</v>
      </c>
      <c r="B1036" s="832" t="s">
        <v>1991</v>
      </c>
      <c r="C1036" s="832" t="s">
        <v>1997</v>
      </c>
      <c r="D1036" s="833" t="s">
        <v>3260</v>
      </c>
      <c r="E1036" s="834" t="s">
        <v>2004</v>
      </c>
      <c r="F1036" s="832" t="s">
        <v>1992</v>
      </c>
      <c r="G1036" s="832" t="s">
        <v>2552</v>
      </c>
      <c r="H1036" s="832" t="s">
        <v>579</v>
      </c>
      <c r="I1036" s="832" t="s">
        <v>2556</v>
      </c>
      <c r="J1036" s="832" t="s">
        <v>2557</v>
      </c>
      <c r="K1036" s="832" t="s">
        <v>2558</v>
      </c>
      <c r="L1036" s="835">
        <v>5322.08</v>
      </c>
      <c r="M1036" s="835">
        <v>5322.08</v>
      </c>
      <c r="N1036" s="832">
        <v>1</v>
      </c>
      <c r="O1036" s="836">
        <v>1</v>
      </c>
      <c r="P1036" s="835">
        <v>5322.08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7</v>
      </c>
      <c r="B1037" s="832" t="s">
        <v>1991</v>
      </c>
      <c r="C1037" s="832" t="s">
        <v>1997</v>
      </c>
      <c r="D1037" s="833" t="s">
        <v>3260</v>
      </c>
      <c r="E1037" s="834" t="s">
        <v>2004</v>
      </c>
      <c r="F1037" s="832" t="s">
        <v>1992</v>
      </c>
      <c r="G1037" s="832" t="s">
        <v>2552</v>
      </c>
      <c r="H1037" s="832" t="s">
        <v>579</v>
      </c>
      <c r="I1037" s="832" t="s">
        <v>2798</v>
      </c>
      <c r="J1037" s="832" t="s">
        <v>2557</v>
      </c>
      <c r="K1037" s="832" t="s">
        <v>2799</v>
      </c>
      <c r="L1037" s="835">
        <v>5322.08</v>
      </c>
      <c r="M1037" s="835">
        <v>15966.24</v>
      </c>
      <c r="N1037" s="832">
        <v>3</v>
      </c>
      <c r="O1037" s="836">
        <v>1</v>
      </c>
      <c r="P1037" s="835">
        <v>15966.24</v>
      </c>
      <c r="Q1037" s="837">
        <v>1</v>
      </c>
      <c r="R1037" s="832">
        <v>3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7</v>
      </c>
      <c r="B1038" s="832" t="s">
        <v>1991</v>
      </c>
      <c r="C1038" s="832" t="s">
        <v>1997</v>
      </c>
      <c r="D1038" s="833" t="s">
        <v>3260</v>
      </c>
      <c r="E1038" s="834" t="s">
        <v>2004</v>
      </c>
      <c r="F1038" s="832" t="s">
        <v>1992</v>
      </c>
      <c r="G1038" s="832" t="s">
        <v>2552</v>
      </c>
      <c r="H1038" s="832" t="s">
        <v>579</v>
      </c>
      <c r="I1038" s="832" t="s">
        <v>2559</v>
      </c>
      <c r="J1038" s="832" t="s">
        <v>2554</v>
      </c>
      <c r="K1038" s="832" t="s">
        <v>2560</v>
      </c>
      <c r="L1038" s="835">
        <v>1938.97</v>
      </c>
      <c r="M1038" s="835">
        <v>11633.82</v>
      </c>
      <c r="N1038" s="832">
        <v>6</v>
      </c>
      <c r="O1038" s="836">
        <v>1</v>
      </c>
      <c r="P1038" s="835">
        <v>11633.82</v>
      </c>
      <c r="Q1038" s="837">
        <v>1</v>
      </c>
      <c r="R1038" s="832">
        <v>6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7</v>
      </c>
      <c r="B1039" s="832" t="s">
        <v>1991</v>
      </c>
      <c r="C1039" s="832" t="s">
        <v>1997</v>
      </c>
      <c r="D1039" s="833" t="s">
        <v>3260</v>
      </c>
      <c r="E1039" s="834" t="s">
        <v>2004</v>
      </c>
      <c r="F1039" s="832" t="s">
        <v>1992</v>
      </c>
      <c r="G1039" s="832" t="s">
        <v>2552</v>
      </c>
      <c r="H1039" s="832" t="s">
        <v>579</v>
      </c>
      <c r="I1039" s="832" t="s">
        <v>2561</v>
      </c>
      <c r="J1039" s="832" t="s">
        <v>2554</v>
      </c>
      <c r="K1039" s="832" t="s">
        <v>2562</v>
      </c>
      <c r="L1039" s="835">
        <v>1454.23</v>
      </c>
      <c r="M1039" s="835">
        <v>26176.140000000003</v>
      </c>
      <c r="N1039" s="832">
        <v>18</v>
      </c>
      <c r="O1039" s="836">
        <v>2.5</v>
      </c>
      <c r="P1039" s="835">
        <v>26176.140000000003</v>
      </c>
      <c r="Q1039" s="837">
        <v>1</v>
      </c>
      <c r="R1039" s="832">
        <v>18</v>
      </c>
      <c r="S1039" s="837">
        <v>1</v>
      </c>
      <c r="T1039" s="836">
        <v>2.5</v>
      </c>
      <c r="U1039" s="838">
        <v>1</v>
      </c>
    </row>
    <row r="1040" spans="1:21" ht="14.4" customHeight="1" x14ac:dyDescent="0.3">
      <c r="A1040" s="831">
        <v>7</v>
      </c>
      <c r="B1040" s="832" t="s">
        <v>1991</v>
      </c>
      <c r="C1040" s="832" t="s">
        <v>1997</v>
      </c>
      <c r="D1040" s="833" t="s">
        <v>3260</v>
      </c>
      <c r="E1040" s="834" t="s">
        <v>2004</v>
      </c>
      <c r="F1040" s="832" t="s">
        <v>1992</v>
      </c>
      <c r="G1040" s="832" t="s">
        <v>2552</v>
      </c>
      <c r="H1040" s="832" t="s">
        <v>579</v>
      </c>
      <c r="I1040" s="832" t="s">
        <v>2563</v>
      </c>
      <c r="J1040" s="832" t="s">
        <v>2554</v>
      </c>
      <c r="K1040" s="832" t="s">
        <v>2564</v>
      </c>
      <c r="L1040" s="835">
        <v>484.75</v>
      </c>
      <c r="M1040" s="835">
        <v>8725.5</v>
      </c>
      <c r="N1040" s="832">
        <v>18</v>
      </c>
      <c r="O1040" s="836">
        <v>3</v>
      </c>
      <c r="P1040" s="835">
        <v>5817</v>
      </c>
      <c r="Q1040" s="837">
        <v>0.66666666666666663</v>
      </c>
      <c r="R1040" s="832">
        <v>12</v>
      </c>
      <c r="S1040" s="837">
        <v>0.66666666666666663</v>
      </c>
      <c r="T1040" s="836">
        <v>2</v>
      </c>
      <c r="U1040" s="838">
        <v>0.66666666666666663</v>
      </c>
    </row>
    <row r="1041" spans="1:21" ht="14.4" customHeight="1" x14ac:dyDescent="0.3">
      <c r="A1041" s="831">
        <v>7</v>
      </c>
      <c r="B1041" s="832" t="s">
        <v>1991</v>
      </c>
      <c r="C1041" s="832" t="s">
        <v>1997</v>
      </c>
      <c r="D1041" s="833" t="s">
        <v>3260</v>
      </c>
      <c r="E1041" s="834" t="s">
        <v>2004</v>
      </c>
      <c r="F1041" s="832" t="s">
        <v>1992</v>
      </c>
      <c r="G1041" s="832" t="s">
        <v>2552</v>
      </c>
      <c r="H1041" s="832" t="s">
        <v>579</v>
      </c>
      <c r="I1041" s="832" t="s">
        <v>2565</v>
      </c>
      <c r="J1041" s="832" t="s">
        <v>2554</v>
      </c>
      <c r="K1041" s="832" t="s">
        <v>2566</v>
      </c>
      <c r="L1041" s="835">
        <v>969.48</v>
      </c>
      <c r="M1041" s="835">
        <v>5816.88</v>
      </c>
      <c r="N1041" s="832">
        <v>6</v>
      </c>
      <c r="O1041" s="836">
        <v>1</v>
      </c>
      <c r="P1041" s="835">
        <v>5816.88</v>
      </c>
      <c r="Q1041" s="837">
        <v>1</v>
      </c>
      <c r="R1041" s="832">
        <v>6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7</v>
      </c>
      <c r="B1042" s="832" t="s">
        <v>1991</v>
      </c>
      <c r="C1042" s="832" t="s">
        <v>1997</v>
      </c>
      <c r="D1042" s="833" t="s">
        <v>3260</v>
      </c>
      <c r="E1042" s="834" t="s">
        <v>2004</v>
      </c>
      <c r="F1042" s="832" t="s">
        <v>1992</v>
      </c>
      <c r="G1042" s="832" t="s">
        <v>2552</v>
      </c>
      <c r="H1042" s="832" t="s">
        <v>579</v>
      </c>
      <c r="I1042" s="832" t="s">
        <v>2800</v>
      </c>
      <c r="J1042" s="832" t="s">
        <v>2571</v>
      </c>
      <c r="K1042" s="832" t="s">
        <v>2801</v>
      </c>
      <c r="L1042" s="835">
        <v>1938.97</v>
      </c>
      <c r="M1042" s="835">
        <v>58169.1</v>
      </c>
      <c r="N1042" s="832">
        <v>30</v>
      </c>
      <c r="O1042" s="836">
        <v>5</v>
      </c>
      <c r="P1042" s="835">
        <v>58169.1</v>
      </c>
      <c r="Q1042" s="837">
        <v>1</v>
      </c>
      <c r="R1042" s="832">
        <v>30</v>
      </c>
      <c r="S1042" s="837">
        <v>1</v>
      </c>
      <c r="T1042" s="836">
        <v>5</v>
      </c>
      <c r="U1042" s="838">
        <v>1</v>
      </c>
    </row>
    <row r="1043" spans="1:21" ht="14.4" customHeight="1" x14ac:dyDescent="0.3">
      <c r="A1043" s="831">
        <v>7</v>
      </c>
      <c r="B1043" s="832" t="s">
        <v>1991</v>
      </c>
      <c r="C1043" s="832" t="s">
        <v>1997</v>
      </c>
      <c r="D1043" s="833" t="s">
        <v>3260</v>
      </c>
      <c r="E1043" s="834" t="s">
        <v>2004</v>
      </c>
      <c r="F1043" s="832" t="s">
        <v>1992</v>
      </c>
      <c r="G1043" s="832" t="s">
        <v>2552</v>
      </c>
      <c r="H1043" s="832" t="s">
        <v>579</v>
      </c>
      <c r="I1043" s="832" t="s">
        <v>3150</v>
      </c>
      <c r="J1043" s="832" t="s">
        <v>2557</v>
      </c>
      <c r="K1043" s="832" t="s">
        <v>3151</v>
      </c>
      <c r="L1043" s="835">
        <v>5322.08</v>
      </c>
      <c r="M1043" s="835">
        <v>15966.24</v>
      </c>
      <c r="N1043" s="832">
        <v>3</v>
      </c>
      <c r="O1043" s="836">
        <v>1</v>
      </c>
      <c r="P1043" s="835">
        <v>15966.24</v>
      </c>
      <c r="Q1043" s="837">
        <v>1</v>
      </c>
      <c r="R1043" s="832">
        <v>3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7</v>
      </c>
      <c r="B1044" s="832" t="s">
        <v>1991</v>
      </c>
      <c r="C1044" s="832" t="s">
        <v>1997</v>
      </c>
      <c r="D1044" s="833" t="s">
        <v>3260</v>
      </c>
      <c r="E1044" s="834" t="s">
        <v>2004</v>
      </c>
      <c r="F1044" s="832" t="s">
        <v>1992</v>
      </c>
      <c r="G1044" s="832" t="s">
        <v>2552</v>
      </c>
      <c r="H1044" s="832" t="s">
        <v>579</v>
      </c>
      <c r="I1044" s="832" t="s">
        <v>2834</v>
      </c>
      <c r="J1044" s="832" t="s">
        <v>2571</v>
      </c>
      <c r="K1044" s="832" t="s">
        <v>2835</v>
      </c>
      <c r="L1044" s="835">
        <v>484.75</v>
      </c>
      <c r="M1044" s="835">
        <v>4847.5</v>
      </c>
      <c r="N1044" s="832">
        <v>10</v>
      </c>
      <c r="O1044" s="836">
        <v>2</v>
      </c>
      <c r="P1044" s="835">
        <v>4847.5</v>
      </c>
      <c r="Q1044" s="837">
        <v>1</v>
      </c>
      <c r="R1044" s="832">
        <v>10</v>
      </c>
      <c r="S1044" s="837">
        <v>1</v>
      </c>
      <c r="T1044" s="836">
        <v>2</v>
      </c>
      <c r="U1044" s="838">
        <v>1</v>
      </c>
    </row>
    <row r="1045" spans="1:21" ht="14.4" customHeight="1" x14ac:dyDescent="0.3">
      <c r="A1045" s="831">
        <v>7</v>
      </c>
      <c r="B1045" s="832" t="s">
        <v>1991</v>
      </c>
      <c r="C1045" s="832" t="s">
        <v>1997</v>
      </c>
      <c r="D1045" s="833" t="s">
        <v>3260</v>
      </c>
      <c r="E1045" s="834" t="s">
        <v>2004</v>
      </c>
      <c r="F1045" s="832" t="s">
        <v>1992</v>
      </c>
      <c r="G1045" s="832" t="s">
        <v>2552</v>
      </c>
      <c r="H1045" s="832" t="s">
        <v>579</v>
      </c>
      <c r="I1045" s="832" t="s">
        <v>2570</v>
      </c>
      <c r="J1045" s="832" t="s">
        <v>2571</v>
      </c>
      <c r="K1045" s="832" t="s">
        <v>2572</v>
      </c>
      <c r="L1045" s="835">
        <v>969.48</v>
      </c>
      <c r="M1045" s="835">
        <v>5816.88</v>
      </c>
      <c r="N1045" s="832">
        <v>6</v>
      </c>
      <c r="O1045" s="836">
        <v>1</v>
      </c>
      <c r="P1045" s="835">
        <v>5816.88</v>
      </c>
      <c r="Q1045" s="837">
        <v>1</v>
      </c>
      <c r="R1045" s="832">
        <v>6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7</v>
      </c>
      <c r="B1046" s="832" t="s">
        <v>1991</v>
      </c>
      <c r="C1046" s="832" t="s">
        <v>1997</v>
      </c>
      <c r="D1046" s="833" t="s">
        <v>3260</v>
      </c>
      <c r="E1046" s="834" t="s">
        <v>2004</v>
      </c>
      <c r="F1046" s="832" t="s">
        <v>1992</v>
      </c>
      <c r="G1046" s="832" t="s">
        <v>2552</v>
      </c>
      <c r="H1046" s="832" t="s">
        <v>670</v>
      </c>
      <c r="I1046" s="832" t="s">
        <v>2573</v>
      </c>
      <c r="J1046" s="832" t="s">
        <v>2574</v>
      </c>
      <c r="K1046" s="832" t="s">
        <v>2569</v>
      </c>
      <c r="L1046" s="835">
        <v>484.75</v>
      </c>
      <c r="M1046" s="835">
        <v>6786.5</v>
      </c>
      <c r="N1046" s="832">
        <v>14</v>
      </c>
      <c r="O1046" s="836">
        <v>4</v>
      </c>
      <c r="P1046" s="835">
        <v>6786.5</v>
      </c>
      <c r="Q1046" s="837">
        <v>1</v>
      </c>
      <c r="R1046" s="832">
        <v>14</v>
      </c>
      <c r="S1046" s="837">
        <v>1</v>
      </c>
      <c r="T1046" s="836">
        <v>4</v>
      </c>
      <c r="U1046" s="838">
        <v>1</v>
      </c>
    </row>
    <row r="1047" spans="1:21" ht="14.4" customHeight="1" x14ac:dyDescent="0.3">
      <c r="A1047" s="831">
        <v>7</v>
      </c>
      <c r="B1047" s="832" t="s">
        <v>1991</v>
      </c>
      <c r="C1047" s="832" t="s">
        <v>1997</v>
      </c>
      <c r="D1047" s="833" t="s">
        <v>3260</v>
      </c>
      <c r="E1047" s="834" t="s">
        <v>2004</v>
      </c>
      <c r="F1047" s="832" t="s">
        <v>1992</v>
      </c>
      <c r="G1047" s="832" t="s">
        <v>2552</v>
      </c>
      <c r="H1047" s="832" t="s">
        <v>579</v>
      </c>
      <c r="I1047" s="832" t="s">
        <v>3152</v>
      </c>
      <c r="J1047" s="832" t="s">
        <v>2571</v>
      </c>
      <c r="K1047" s="832" t="s">
        <v>3153</v>
      </c>
      <c r="L1047" s="835">
        <v>0</v>
      </c>
      <c r="M1047" s="835">
        <v>0</v>
      </c>
      <c r="N1047" s="832">
        <v>6</v>
      </c>
      <c r="O1047" s="836">
        <v>1</v>
      </c>
      <c r="P1047" s="835">
        <v>0</v>
      </c>
      <c r="Q1047" s="837"/>
      <c r="R1047" s="832">
        <v>6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7</v>
      </c>
      <c r="B1048" s="832" t="s">
        <v>1991</v>
      </c>
      <c r="C1048" s="832" t="s">
        <v>1997</v>
      </c>
      <c r="D1048" s="833" t="s">
        <v>3260</v>
      </c>
      <c r="E1048" s="834" t="s">
        <v>2004</v>
      </c>
      <c r="F1048" s="832" t="s">
        <v>1992</v>
      </c>
      <c r="G1048" s="832" t="s">
        <v>2552</v>
      </c>
      <c r="H1048" s="832" t="s">
        <v>670</v>
      </c>
      <c r="I1048" s="832" t="s">
        <v>2577</v>
      </c>
      <c r="J1048" s="832" t="s">
        <v>2574</v>
      </c>
      <c r="K1048" s="832" t="s">
        <v>2578</v>
      </c>
      <c r="L1048" s="835">
        <v>969.48</v>
      </c>
      <c r="M1048" s="835">
        <v>10664.279999999999</v>
      </c>
      <c r="N1048" s="832">
        <v>11</v>
      </c>
      <c r="O1048" s="836">
        <v>2</v>
      </c>
      <c r="P1048" s="835">
        <v>10664.279999999999</v>
      </c>
      <c r="Q1048" s="837">
        <v>1</v>
      </c>
      <c r="R1048" s="832">
        <v>11</v>
      </c>
      <c r="S1048" s="837">
        <v>1</v>
      </c>
      <c r="T1048" s="836">
        <v>2</v>
      </c>
      <c r="U1048" s="838">
        <v>1</v>
      </c>
    </row>
    <row r="1049" spans="1:21" ht="14.4" customHeight="1" x14ac:dyDescent="0.3">
      <c r="A1049" s="831">
        <v>7</v>
      </c>
      <c r="B1049" s="832" t="s">
        <v>1991</v>
      </c>
      <c r="C1049" s="832" t="s">
        <v>1997</v>
      </c>
      <c r="D1049" s="833" t="s">
        <v>3260</v>
      </c>
      <c r="E1049" s="834" t="s">
        <v>2004</v>
      </c>
      <c r="F1049" s="832" t="s">
        <v>1992</v>
      </c>
      <c r="G1049" s="832" t="s">
        <v>2552</v>
      </c>
      <c r="H1049" s="832" t="s">
        <v>670</v>
      </c>
      <c r="I1049" s="832" t="s">
        <v>2579</v>
      </c>
      <c r="J1049" s="832" t="s">
        <v>2574</v>
      </c>
      <c r="K1049" s="832" t="s">
        <v>2580</v>
      </c>
      <c r="L1049" s="835">
        <v>1938.97</v>
      </c>
      <c r="M1049" s="835">
        <v>32962.49</v>
      </c>
      <c r="N1049" s="832">
        <v>17</v>
      </c>
      <c r="O1049" s="836">
        <v>3</v>
      </c>
      <c r="P1049" s="835">
        <v>32962.49</v>
      </c>
      <c r="Q1049" s="837">
        <v>1</v>
      </c>
      <c r="R1049" s="832">
        <v>17</v>
      </c>
      <c r="S1049" s="837">
        <v>1</v>
      </c>
      <c r="T1049" s="836">
        <v>3</v>
      </c>
      <c r="U1049" s="838">
        <v>1</v>
      </c>
    </row>
    <row r="1050" spans="1:21" ht="14.4" customHeight="1" x14ac:dyDescent="0.3">
      <c r="A1050" s="831">
        <v>7</v>
      </c>
      <c r="B1050" s="832" t="s">
        <v>1991</v>
      </c>
      <c r="C1050" s="832" t="s">
        <v>1997</v>
      </c>
      <c r="D1050" s="833" t="s">
        <v>3260</v>
      </c>
      <c r="E1050" s="834" t="s">
        <v>2004</v>
      </c>
      <c r="F1050" s="832" t="s">
        <v>1992</v>
      </c>
      <c r="G1050" s="832" t="s">
        <v>2156</v>
      </c>
      <c r="H1050" s="832" t="s">
        <v>579</v>
      </c>
      <c r="I1050" s="832" t="s">
        <v>2583</v>
      </c>
      <c r="J1050" s="832" t="s">
        <v>2158</v>
      </c>
      <c r="K1050" s="832" t="s">
        <v>2584</v>
      </c>
      <c r="L1050" s="835">
        <v>565.94000000000005</v>
      </c>
      <c r="M1050" s="835">
        <v>4527.5200000000004</v>
      </c>
      <c r="N1050" s="832">
        <v>8</v>
      </c>
      <c r="O1050" s="836">
        <v>1.5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7</v>
      </c>
      <c r="B1051" s="832" t="s">
        <v>1991</v>
      </c>
      <c r="C1051" s="832" t="s">
        <v>1997</v>
      </c>
      <c r="D1051" s="833" t="s">
        <v>3260</v>
      </c>
      <c r="E1051" s="834" t="s">
        <v>2004</v>
      </c>
      <c r="F1051" s="832" t="s">
        <v>1992</v>
      </c>
      <c r="G1051" s="832" t="s">
        <v>2156</v>
      </c>
      <c r="H1051" s="832" t="s">
        <v>579</v>
      </c>
      <c r="I1051" s="832" t="s">
        <v>2585</v>
      </c>
      <c r="J1051" s="832" t="s">
        <v>2158</v>
      </c>
      <c r="K1051" s="832" t="s">
        <v>2586</v>
      </c>
      <c r="L1051" s="835">
        <v>537.12</v>
      </c>
      <c r="M1051" s="835">
        <v>10742.4</v>
      </c>
      <c r="N1051" s="832">
        <v>20</v>
      </c>
      <c r="O1051" s="836">
        <v>7</v>
      </c>
      <c r="P1051" s="835">
        <v>9668.16</v>
      </c>
      <c r="Q1051" s="837">
        <v>0.9</v>
      </c>
      <c r="R1051" s="832">
        <v>18</v>
      </c>
      <c r="S1051" s="837">
        <v>0.9</v>
      </c>
      <c r="T1051" s="836">
        <v>6</v>
      </c>
      <c r="U1051" s="838">
        <v>0.8571428571428571</v>
      </c>
    </row>
    <row r="1052" spans="1:21" ht="14.4" customHeight="1" x14ac:dyDescent="0.3">
      <c r="A1052" s="831">
        <v>7</v>
      </c>
      <c r="B1052" s="832" t="s">
        <v>1991</v>
      </c>
      <c r="C1052" s="832" t="s">
        <v>1997</v>
      </c>
      <c r="D1052" s="833" t="s">
        <v>3260</v>
      </c>
      <c r="E1052" s="834" t="s">
        <v>2004</v>
      </c>
      <c r="F1052" s="832" t="s">
        <v>1992</v>
      </c>
      <c r="G1052" s="832" t="s">
        <v>2156</v>
      </c>
      <c r="H1052" s="832" t="s">
        <v>579</v>
      </c>
      <c r="I1052" s="832" t="s">
        <v>2585</v>
      </c>
      <c r="J1052" s="832" t="s">
        <v>2158</v>
      </c>
      <c r="K1052" s="832" t="s">
        <v>2586</v>
      </c>
      <c r="L1052" s="835">
        <v>113.16</v>
      </c>
      <c r="M1052" s="835">
        <v>792.12</v>
      </c>
      <c r="N1052" s="832">
        <v>7</v>
      </c>
      <c r="O1052" s="836">
        <v>2</v>
      </c>
      <c r="P1052" s="835">
        <v>452.64</v>
      </c>
      <c r="Q1052" s="837">
        <v>0.5714285714285714</v>
      </c>
      <c r="R1052" s="832">
        <v>4</v>
      </c>
      <c r="S1052" s="837">
        <v>0.5714285714285714</v>
      </c>
      <c r="T1052" s="836">
        <v>1</v>
      </c>
      <c r="U1052" s="838">
        <v>0.5</v>
      </c>
    </row>
    <row r="1053" spans="1:21" ht="14.4" customHeight="1" x14ac:dyDescent="0.3">
      <c r="A1053" s="831">
        <v>7</v>
      </c>
      <c r="B1053" s="832" t="s">
        <v>1991</v>
      </c>
      <c r="C1053" s="832" t="s">
        <v>1997</v>
      </c>
      <c r="D1053" s="833" t="s">
        <v>3260</v>
      </c>
      <c r="E1053" s="834" t="s">
        <v>2004</v>
      </c>
      <c r="F1053" s="832" t="s">
        <v>1992</v>
      </c>
      <c r="G1053" s="832" t="s">
        <v>2156</v>
      </c>
      <c r="H1053" s="832" t="s">
        <v>579</v>
      </c>
      <c r="I1053" s="832" t="s">
        <v>2587</v>
      </c>
      <c r="J1053" s="832" t="s">
        <v>2158</v>
      </c>
      <c r="K1053" s="832" t="s">
        <v>2588</v>
      </c>
      <c r="L1053" s="835">
        <v>424.24</v>
      </c>
      <c r="M1053" s="835">
        <v>848.48</v>
      </c>
      <c r="N1053" s="832">
        <v>2</v>
      </c>
      <c r="O1053" s="836">
        <v>1.5</v>
      </c>
      <c r="P1053" s="835">
        <v>424.24</v>
      </c>
      <c r="Q1053" s="837">
        <v>0.5</v>
      </c>
      <c r="R1053" s="832">
        <v>1</v>
      </c>
      <c r="S1053" s="837">
        <v>0.5</v>
      </c>
      <c r="T1053" s="836">
        <v>1</v>
      </c>
      <c r="U1053" s="838">
        <v>0.66666666666666663</v>
      </c>
    </row>
    <row r="1054" spans="1:21" ht="14.4" customHeight="1" x14ac:dyDescent="0.3">
      <c r="A1054" s="831">
        <v>7</v>
      </c>
      <c r="B1054" s="832" t="s">
        <v>1991</v>
      </c>
      <c r="C1054" s="832" t="s">
        <v>1997</v>
      </c>
      <c r="D1054" s="833" t="s">
        <v>3260</v>
      </c>
      <c r="E1054" s="834" t="s">
        <v>2004</v>
      </c>
      <c r="F1054" s="832" t="s">
        <v>1992</v>
      </c>
      <c r="G1054" s="832" t="s">
        <v>2156</v>
      </c>
      <c r="H1054" s="832" t="s">
        <v>579</v>
      </c>
      <c r="I1054" s="832" t="s">
        <v>2157</v>
      </c>
      <c r="J1054" s="832" t="s">
        <v>2158</v>
      </c>
      <c r="K1054" s="832" t="s">
        <v>2159</v>
      </c>
      <c r="L1054" s="835">
        <v>848.49</v>
      </c>
      <c r="M1054" s="835">
        <v>69576.180000000008</v>
      </c>
      <c r="N1054" s="832">
        <v>82</v>
      </c>
      <c r="O1054" s="836">
        <v>18</v>
      </c>
      <c r="P1054" s="835">
        <v>65333.73000000001</v>
      </c>
      <c r="Q1054" s="837">
        <v>0.9390243902439025</v>
      </c>
      <c r="R1054" s="832">
        <v>77</v>
      </c>
      <c r="S1054" s="837">
        <v>0.93902439024390238</v>
      </c>
      <c r="T1054" s="836">
        <v>16.5</v>
      </c>
      <c r="U1054" s="838">
        <v>0.91666666666666663</v>
      </c>
    </row>
    <row r="1055" spans="1:21" ht="14.4" customHeight="1" x14ac:dyDescent="0.3">
      <c r="A1055" s="831">
        <v>7</v>
      </c>
      <c r="B1055" s="832" t="s">
        <v>1991</v>
      </c>
      <c r="C1055" s="832" t="s">
        <v>1997</v>
      </c>
      <c r="D1055" s="833" t="s">
        <v>3260</v>
      </c>
      <c r="E1055" s="834" t="s">
        <v>2004</v>
      </c>
      <c r="F1055" s="832" t="s">
        <v>1992</v>
      </c>
      <c r="G1055" s="832" t="s">
        <v>2156</v>
      </c>
      <c r="H1055" s="832" t="s">
        <v>579</v>
      </c>
      <c r="I1055" s="832" t="s">
        <v>2157</v>
      </c>
      <c r="J1055" s="832" t="s">
        <v>2158</v>
      </c>
      <c r="K1055" s="832" t="s">
        <v>2159</v>
      </c>
      <c r="L1055" s="835">
        <v>339.47</v>
      </c>
      <c r="M1055" s="835">
        <v>11202.510000000002</v>
      </c>
      <c r="N1055" s="832">
        <v>33</v>
      </c>
      <c r="O1055" s="836">
        <v>8.5</v>
      </c>
      <c r="P1055" s="835">
        <v>8147.2800000000007</v>
      </c>
      <c r="Q1055" s="837">
        <v>0.72727272727272718</v>
      </c>
      <c r="R1055" s="832">
        <v>24</v>
      </c>
      <c r="S1055" s="837">
        <v>0.72727272727272729</v>
      </c>
      <c r="T1055" s="836">
        <v>6.5</v>
      </c>
      <c r="U1055" s="838">
        <v>0.76470588235294112</v>
      </c>
    </row>
    <row r="1056" spans="1:21" ht="14.4" customHeight="1" x14ac:dyDescent="0.3">
      <c r="A1056" s="831">
        <v>7</v>
      </c>
      <c r="B1056" s="832" t="s">
        <v>1991</v>
      </c>
      <c r="C1056" s="832" t="s">
        <v>1997</v>
      </c>
      <c r="D1056" s="833" t="s">
        <v>3260</v>
      </c>
      <c r="E1056" s="834" t="s">
        <v>2004</v>
      </c>
      <c r="F1056" s="832" t="s">
        <v>1992</v>
      </c>
      <c r="G1056" s="832" t="s">
        <v>2156</v>
      </c>
      <c r="H1056" s="832" t="s">
        <v>579</v>
      </c>
      <c r="I1056" s="832" t="s">
        <v>2941</v>
      </c>
      <c r="J1056" s="832" t="s">
        <v>2158</v>
      </c>
      <c r="K1056" s="832" t="s">
        <v>2942</v>
      </c>
      <c r="L1056" s="835">
        <v>478.07</v>
      </c>
      <c r="M1056" s="835">
        <v>4780.7</v>
      </c>
      <c r="N1056" s="832">
        <v>10</v>
      </c>
      <c r="O1056" s="836">
        <v>1.5</v>
      </c>
      <c r="P1056" s="835">
        <v>4780.7</v>
      </c>
      <c r="Q1056" s="837">
        <v>1</v>
      </c>
      <c r="R1056" s="832">
        <v>10</v>
      </c>
      <c r="S1056" s="837">
        <v>1</v>
      </c>
      <c r="T1056" s="836">
        <v>1.5</v>
      </c>
      <c r="U1056" s="838">
        <v>1</v>
      </c>
    </row>
    <row r="1057" spans="1:21" ht="14.4" customHeight="1" x14ac:dyDescent="0.3">
      <c r="A1057" s="831">
        <v>7</v>
      </c>
      <c r="B1057" s="832" t="s">
        <v>1991</v>
      </c>
      <c r="C1057" s="832" t="s">
        <v>1997</v>
      </c>
      <c r="D1057" s="833" t="s">
        <v>3260</v>
      </c>
      <c r="E1057" s="834" t="s">
        <v>2004</v>
      </c>
      <c r="F1057" s="832" t="s">
        <v>1992</v>
      </c>
      <c r="G1057" s="832" t="s">
        <v>2156</v>
      </c>
      <c r="H1057" s="832" t="s">
        <v>579</v>
      </c>
      <c r="I1057" s="832" t="s">
        <v>2589</v>
      </c>
      <c r="J1057" s="832" t="s">
        <v>2590</v>
      </c>
      <c r="K1057" s="832" t="s">
        <v>2591</v>
      </c>
      <c r="L1057" s="835">
        <v>763.63</v>
      </c>
      <c r="M1057" s="835">
        <v>763.63</v>
      </c>
      <c r="N1057" s="832">
        <v>1</v>
      </c>
      <c r="O1057" s="836">
        <v>0.5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7</v>
      </c>
      <c r="B1058" s="832" t="s">
        <v>1991</v>
      </c>
      <c r="C1058" s="832" t="s">
        <v>1997</v>
      </c>
      <c r="D1058" s="833" t="s">
        <v>3260</v>
      </c>
      <c r="E1058" s="834" t="s">
        <v>2004</v>
      </c>
      <c r="F1058" s="832" t="s">
        <v>1992</v>
      </c>
      <c r="G1058" s="832" t="s">
        <v>2156</v>
      </c>
      <c r="H1058" s="832" t="s">
        <v>579</v>
      </c>
      <c r="I1058" s="832" t="s">
        <v>2894</v>
      </c>
      <c r="J1058" s="832" t="s">
        <v>2158</v>
      </c>
      <c r="K1058" s="832" t="s">
        <v>2159</v>
      </c>
      <c r="L1058" s="835">
        <v>339.47</v>
      </c>
      <c r="M1058" s="835">
        <v>1018.4100000000001</v>
      </c>
      <c r="N1058" s="832">
        <v>3</v>
      </c>
      <c r="O1058" s="836">
        <v>0.5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7</v>
      </c>
      <c r="B1059" s="832" t="s">
        <v>1991</v>
      </c>
      <c r="C1059" s="832" t="s">
        <v>1997</v>
      </c>
      <c r="D1059" s="833" t="s">
        <v>3260</v>
      </c>
      <c r="E1059" s="834" t="s">
        <v>2004</v>
      </c>
      <c r="F1059" s="832" t="s">
        <v>1992</v>
      </c>
      <c r="G1059" s="832" t="s">
        <v>3154</v>
      </c>
      <c r="H1059" s="832" t="s">
        <v>579</v>
      </c>
      <c r="I1059" s="832" t="s">
        <v>3155</v>
      </c>
      <c r="J1059" s="832" t="s">
        <v>3156</v>
      </c>
      <c r="K1059" s="832" t="s">
        <v>3157</v>
      </c>
      <c r="L1059" s="835">
        <v>0</v>
      </c>
      <c r="M1059" s="835">
        <v>0</v>
      </c>
      <c r="N1059" s="832">
        <v>1</v>
      </c>
      <c r="O1059" s="836">
        <v>1</v>
      </c>
      <c r="P1059" s="835"/>
      <c r="Q1059" s="837"/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7</v>
      </c>
      <c r="B1060" s="832" t="s">
        <v>1991</v>
      </c>
      <c r="C1060" s="832" t="s">
        <v>1997</v>
      </c>
      <c r="D1060" s="833" t="s">
        <v>3260</v>
      </c>
      <c r="E1060" s="834" t="s">
        <v>2004</v>
      </c>
      <c r="F1060" s="832" t="s">
        <v>1992</v>
      </c>
      <c r="G1060" s="832" t="s">
        <v>3154</v>
      </c>
      <c r="H1060" s="832" t="s">
        <v>579</v>
      </c>
      <c r="I1060" s="832" t="s">
        <v>3158</v>
      </c>
      <c r="J1060" s="832" t="s">
        <v>3159</v>
      </c>
      <c r="K1060" s="832" t="s">
        <v>3160</v>
      </c>
      <c r="L1060" s="835">
        <v>0</v>
      </c>
      <c r="M1060" s="835">
        <v>0</v>
      </c>
      <c r="N1060" s="832">
        <v>1</v>
      </c>
      <c r="O1060" s="836">
        <v>1</v>
      </c>
      <c r="P1060" s="835">
        <v>0</v>
      </c>
      <c r="Q1060" s="837"/>
      <c r="R1060" s="832">
        <v>1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7</v>
      </c>
      <c r="B1061" s="832" t="s">
        <v>1991</v>
      </c>
      <c r="C1061" s="832" t="s">
        <v>1997</v>
      </c>
      <c r="D1061" s="833" t="s">
        <v>3260</v>
      </c>
      <c r="E1061" s="834" t="s">
        <v>2004</v>
      </c>
      <c r="F1061" s="832" t="s">
        <v>1992</v>
      </c>
      <c r="G1061" s="832" t="s">
        <v>2090</v>
      </c>
      <c r="H1061" s="832" t="s">
        <v>579</v>
      </c>
      <c r="I1061" s="832" t="s">
        <v>2091</v>
      </c>
      <c r="J1061" s="832" t="s">
        <v>1050</v>
      </c>
      <c r="K1061" s="832" t="s">
        <v>2092</v>
      </c>
      <c r="L1061" s="835">
        <v>107.27</v>
      </c>
      <c r="M1061" s="835">
        <v>2038.1299999999999</v>
      </c>
      <c r="N1061" s="832">
        <v>19</v>
      </c>
      <c r="O1061" s="836">
        <v>5</v>
      </c>
      <c r="P1061" s="835">
        <v>1823.59</v>
      </c>
      <c r="Q1061" s="837">
        <v>0.89473684210526316</v>
      </c>
      <c r="R1061" s="832">
        <v>17</v>
      </c>
      <c r="S1061" s="837">
        <v>0.89473684210526316</v>
      </c>
      <c r="T1061" s="836">
        <v>4.5</v>
      </c>
      <c r="U1061" s="838">
        <v>0.9</v>
      </c>
    </row>
    <row r="1062" spans="1:21" ht="14.4" customHeight="1" x14ac:dyDescent="0.3">
      <c r="A1062" s="831">
        <v>7</v>
      </c>
      <c r="B1062" s="832" t="s">
        <v>1991</v>
      </c>
      <c r="C1062" s="832" t="s">
        <v>1997</v>
      </c>
      <c r="D1062" s="833" t="s">
        <v>3260</v>
      </c>
      <c r="E1062" s="834" t="s">
        <v>2004</v>
      </c>
      <c r="F1062" s="832" t="s">
        <v>1992</v>
      </c>
      <c r="G1062" s="832" t="s">
        <v>2090</v>
      </c>
      <c r="H1062" s="832" t="s">
        <v>579</v>
      </c>
      <c r="I1062" s="832" t="s">
        <v>2454</v>
      </c>
      <c r="J1062" s="832" t="s">
        <v>1050</v>
      </c>
      <c r="K1062" s="832" t="s">
        <v>2092</v>
      </c>
      <c r="L1062" s="835">
        <v>107.27</v>
      </c>
      <c r="M1062" s="835">
        <v>858.16</v>
      </c>
      <c r="N1062" s="832">
        <v>8</v>
      </c>
      <c r="O1062" s="836">
        <v>3</v>
      </c>
      <c r="P1062" s="835">
        <v>858.16</v>
      </c>
      <c r="Q1062" s="837">
        <v>1</v>
      </c>
      <c r="R1062" s="832">
        <v>8</v>
      </c>
      <c r="S1062" s="837">
        <v>1</v>
      </c>
      <c r="T1062" s="836">
        <v>3</v>
      </c>
      <c r="U1062" s="838">
        <v>1</v>
      </c>
    </row>
    <row r="1063" spans="1:21" ht="14.4" customHeight="1" x14ac:dyDescent="0.3">
      <c r="A1063" s="831">
        <v>7</v>
      </c>
      <c r="B1063" s="832" t="s">
        <v>1991</v>
      </c>
      <c r="C1063" s="832" t="s">
        <v>1997</v>
      </c>
      <c r="D1063" s="833" t="s">
        <v>3260</v>
      </c>
      <c r="E1063" s="834" t="s">
        <v>2004</v>
      </c>
      <c r="F1063" s="832" t="s">
        <v>1992</v>
      </c>
      <c r="G1063" s="832" t="s">
        <v>2593</v>
      </c>
      <c r="H1063" s="832" t="s">
        <v>579</v>
      </c>
      <c r="I1063" s="832" t="s">
        <v>2594</v>
      </c>
      <c r="J1063" s="832" t="s">
        <v>2595</v>
      </c>
      <c r="K1063" s="832" t="s">
        <v>2596</v>
      </c>
      <c r="L1063" s="835">
        <v>0</v>
      </c>
      <c r="M1063" s="835">
        <v>0</v>
      </c>
      <c r="N1063" s="832">
        <v>21</v>
      </c>
      <c r="O1063" s="836">
        <v>7.5</v>
      </c>
      <c r="P1063" s="835">
        <v>0</v>
      </c>
      <c r="Q1063" s="837"/>
      <c r="R1063" s="832">
        <v>13</v>
      </c>
      <c r="S1063" s="837">
        <v>0.61904761904761907</v>
      </c>
      <c r="T1063" s="836">
        <v>3.5</v>
      </c>
      <c r="U1063" s="838">
        <v>0.46666666666666667</v>
      </c>
    </row>
    <row r="1064" spans="1:21" ht="14.4" customHeight="1" x14ac:dyDescent="0.3">
      <c r="A1064" s="831">
        <v>7</v>
      </c>
      <c r="B1064" s="832" t="s">
        <v>1991</v>
      </c>
      <c r="C1064" s="832" t="s">
        <v>1997</v>
      </c>
      <c r="D1064" s="833" t="s">
        <v>3260</v>
      </c>
      <c r="E1064" s="834" t="s">
        <v>2004</v>
      </c>
      <c r="F1064" s="832" t="s">
        <v>1992</v>
      </c>
      <c r="G1064" s="832" t="s">
        <v>2597</v>
      </c>
      <c r="H1064" s="832" t="s">
        <v>579</v>
      </c>
      <c r="I1064" s="832" t="s">
        <v>2840</v>
      </c>
      <c r="J1064" s="832" t="s">
        <v>2599</v>
      </c>
      <c r="K1064" s="832" t="s">
        <v>2841</v>
      </c>
      <c r="L1064" s="835">
        <v>509.74</v>
      </c>
      <c r="M1064" s="835">
        <v>1019.48</v>
      </c>
      <c r="N1064" s="832">
        <v>2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7</v>
      </c>
      <c r="B1065" s="832" t="s">
        <v>1991</v>
      </c>
      <c r="C1065" s="832" t="s">
        <v>1997</v>
      </c>
      <c r="D1065" s="833" t="s">
        <v>3260</v>
      </c>
      <c r="E1065" s="834" t="s">
        <v>2004</v>
      </c>
      <c r="F1065" s="832" t="s">
        <v>1992</v>
      </c>
      <c r="G1065" s="832" t="s">
        <v>2597</v>
      </c>
      <c r="H1065" s="832" t="s">
        <v>579</v>
      </c>
      <c r="I1065" s="832" t="s">
        <v>2598</v>
      </c>
      <c r="J1065" s="832" t="s">
        <v>2599</v>
      </c>
      <c r="K1065" s="832" t="s">
        <v>2600</v>
      </c>
      <c r="L1065" s="835">
        <v>552.64</v>
      </c>
      <c r="M1065" s="835">
        <v>5526.4</v>
      </c>
      <c r="N1065" s="832">
        <v>10</v>
      </c>
      <c r="O1065" s="836">
        <v>5</v>
      </c>
      <c r="P1065" s="835">
        <v>2210.56</v>
      </c>
      <c r="Q1065" s="837">
        <v>0.4</v>
      </c>
      <c r="R1065" s="832">
        <v>4</v>
      </c>
      <c r="S1065" s="837">
        <v>0.4</v>
      </c>
      <c r="T1065" s="836">
        <v>2</v>
      </c>
      <c r="U1065" s="838">
        <v>0.4</v>
      </c>
    </row>
    <row r="1066" spans="1:21" ht="14.4" customHeight="1" x14ac:dyDescent="0.3">
      <c r="A1066" s="831">
        <v>7</v>
      </c>
      <c r="B1066" s="832" t="s">
        <v>1991</v>
      </c>
      <c r="C1066" s="832" t="s">
        <v>1997</v>
      </c>
      <c r="D1066" s="833" t="s">
        <v>3260</v>
      </c>
      <c r="E1066" s="834" t="s">
        <v>2004</v>
      </c>
      <c r="F1066" s="832" t="s">
        <v>1992</v>
      </c>
      <c r="G1066" s="832" t="s">
        <v>2597</v>
      </c>
      <c r="H1066" s="832" t="s">
        <v>579</v>
      </c>
      <c r="I1066" s="832" t="s">
        <v>2842</v>
      </c>
      <c r="J1066" s="832" t="s">
        <v>2599</v>
      </c>
      <c r="K1066" s="832" t="s">
        <v>2843</v>
      </c>
      <c r="L1066" s="835">
        <v>276.33</v>
      </c>
      <c r="M1066" s="835">
        <v>828.99</v>
      </c>
      <c r="N1066" s="832">
        <v>3</v>
      </c>
      <c r="O1066" s="836">
        <v>1</v>
      </c>
      <c r="P1066" s="835">
        <v>828.99</v>
      </c>
      <c r="Q1066" s="837">
        <v>1</v>
      </c>
      <c r="R1066" s="832">
        <v>3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7</v>
      </c>
      <c r="B1067" s="832" t="s">
        <v>1991</v>
      </c>
      <c r="C1067" s="832" t="s">
        <v>1997</v>
      </c>
      <c r="D1067" s="833" t="s">
        <v>3260</v>
      </c>
      <c r="E1067" s="834" t="s">
        <v>2004</v>
      </c>
      <c r="F1067" s="832" t="s">
        <v>1992</v>
      </c>
      <c r="G1067" s="832" t="s">
        <v>2597</v>
      </c>
      <c r="H1067" s="832" t="s">
        <v>579</v>
      </c>
      <c r="I1067" s="832" t="s">
        <v>2601</v>
      </c>
      <c r="J1067" s="832" t="s">
        <v>2599</v>
      </c>
      <c r="K1067" s="832" t="s">
        <v>2602</v>
      </c>
      <c r="L1067" s="835">
        <v>1019.46</v>
      </c>
      <c r="M1067" s="835">
        <v>16311.36</v>
      </c>
      <c r="N1067" s="832">
        <v>16</v>
      </c>
      <c r="O1067" s="836">
        <v>6</v>
      </c>
      <c r="P1067" s="835">
        <v>10194.6</v>
      </c>
      <c r="Q1067" s="837">
        <v>0.625</v>
      </c>
      <c r="R1067" s="832">
        <v>10</v>
      </c>
      <c r="S1067" s="837">
        <v>0.625</v>
      </c>
      <c r="T1067" s="836">
        <v>4</v>
      </c>
      <c r="U1067" s="838">
        <v>0.66666666666666663</v>
      </c>
    </row>
    <row r="1068" spans="1:21" ht="14.4" customHeight="1" x14ac:dyDescent="0.3">
      <c r="A1068" s="831">
        <v>7</v>
      </c>
      <c r="B1068" s="832" t="s">
        <v>1991</v>
      </c>
      <c r="C1068" s="832" t="s">
        <v>1997</v>
      </c>
      <c r="D1068" s="833" t="s">
        <v>3260</v>
      </c>
      <c r="E1068" s="834" t="s">
        <v>2004</v>
      </c>
      <c r="F1068" s="832" t="s">
        <v>1992</v>
      </c>
      <c r="G1068" s="832" t="s">
        <v>2597</v>
      </c>
      <c r="H1068" s="832" t="s">
        <v>579</v>
      </c>
      <c r="I1068" s="832" t="s">
        <v>2603</v>
      </c>
      <c r="J1068" s="832" t="s">
        <v>2599</v>
      </c>
      <c r="K1068" s="832" t="s">
        <v>2604</v>
      </c>
      <c r="L1068" s="835">
        <v>2863.58</v>
      </c>
      <c r="M1068" s="835">
        <v>8590.74</v>
      </c>
      <c r="N1068" s="832">
        <v>3</v>
      </c>
      <c r="O1068" s="836">
        <v>1</v>
      </c>
      <c r="P1068" s="835">
        <v>8590.74</v>
      </c>
      <c r="Q1068" s="837">
        <v>1</v>
      </c>
      <c r="R1068" s="832">
        <v>3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7</v>
      </c>
      <c r="B1069" s="832" t="s">
        <v>1991</v>
      </c>
      <c r="C1069" s="832" t="s">
        <v>1997</v>
      </c>
      <c r="D1069" s="833" t="s">
        <v>3260</v>
      </c>
      <c r="E1069" s="834" t="s">
        <v>2004</v>
      </c>
      <c r="F1069" s="832" t="s">
        <v>1992</v>
      </c>
      <c r="G1069" s="832" t="s">
        <v>2597</v>
      </c>
      <c r="H1069" s="832" t="s">
        <v>579</v>
      </c>
      <c r="I1069" s="832" t="s">
        <v>2844</v>
      </c>
      <c r="J1069" s="832" t="s">
        <v>2599</v>
      </c>
      <c r="K1069" s="832" t="s">
        <v>2845</v>
      </c>
      <c r="L1069" s="835">
        <v>2038.93</v>
      </c>
      <c r="M1069" s="835">
        <v>16311.439999999999</v>
      </c>
      <c r="N1069" s="832">
        <v>8</v>
      </c>
      <c r="O1069" s="836">
        <v>3</v>
      </c>
      <c r="P1069" s="835">
        <v>6116.79</v>
      </c>
      <c r="Q1069" s="837">
        <v>0.37500000000000006</v>
      </c>
      <c r="R1069" s="832">
        <v>3</v>
      </c>
      <c r="S1069" s="837">
        <v>0.375</v>
      </c>
      <c r="T1069" s="836">
        <v>1</v>
      </c>
      <c r="U1069" s="838">
        <v>0.33333333333333331</v>
      </c>
    </row>
    <row r="1070" spans="1:21" ht="14.4" customHeight="1" x14ac:dyDescent="0.3">
      <c r="A1070" s="831">
        <v>7</v>
      </c>
      <c r="B1070" s="832" t="s">
        <v>1991</v>
      </c>
      <c r="C1070" s="832" t="s">
        <v>1997</v>
      </c>
      <c r="D1070" s="833" t="s">
        <v>3260</v>
      </c>
      <c r="E1070" s="834" t="s">
        <v>2004</v>
      </c>
      <c r="F1070" s="832" t="s">
        <v>1992</v>
      </c>
      <c r="G1070" s="832" t="s">
        <v>2597</v>
      </c>
      <c r="H1070" s="832" t="s">
        <v>579</v>
      </c>
      <c r="I1070" s="832" t="s">
        <v>3161</v>
      </c>
      <c r="J1070" s="832" t="s">
        <v>2599</v>
      </c>
      <c r="K1070" s="832" t="s">
        <v>3162</v>
      </c>
      <c r="L1070" s="835">
        <v>355.79</v>
      </c>
      <c r="M1070" s="835">
        <v>355.79</v>
      </c>
      <c r="N1070" s="832">
        <v>1</v>
      </c>
      <c r="O1070" s="836">
        <v>1</v>
      </c>
      <c r="P1070" s="835">
        <v>355.79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7</v>
      </c>
      <c r="B1071" s="832" t="s">
        <v>1991</v>
      </c>
      <c r="C1071" s="832" t="s">
        <v>1997</v>
      </c>
      <c r="D1071" s="833" t="s">
        <v>3260</v>
      </c>
      <c r="E1071" s="834" t="s">
        <v>2004</v>
      </c>
      <c r="F1071" s="832" t="s">
        <v>1992</v>
      </c>
      <c r="G1071" s="832" t="s">
        <v>2163</v>
      </c>
      <c r="H1071" s="832" t="s">
        <v>579</v>
      </c>
      <c r="I1071" s="832" t="s">
        <v>3163</v>
      </c>
      <c r="J1071" s="832" t="s">
        <v>1253</v>
      </c>
      <c r="K1071" s="832" t="s">
        <v>2165</v>
      </c>
      <c r="L1071" s="835">
        <v>34.15</v>
      </c>
      <c r="M1071" s="835">
        <v>68.3</v>
      </c>
      <c r="N1071" s="832">
        <v>2</v>
      </c>
      <c r="O1071" s="836">
        <v>1</v>
      </c>
      <c r="P1071" s="835">
        <v>68.3</v>
      </c>
      <c r="Q1071" s="837">
        <v>1</v>
      </c>
      <c r="R1071" s="832">
        <v>2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7</v>
      </c>
      <c r="B1072" s="832" t="s">
        <v>1991</v>
      </c>
      <c r="C1072" s="832" t="s">
        <v>1997</v>
      </c>
      <c r="D1072" s="833" t="s">
        <v>3260</v>
      </c>
      <c r="E1072" s="834" t="s">
        <v>2004</v>
      </c>
      <c r="F1072" s="832" t="s">
        <v>1992</v>
      </c>
      <c r="G1072" s="832" t="s">
        <v>2605</v>
      </c>
      <c r="H1072" s="832" t="s">
        <v>579</v>
      </c>
      <c r="I1072" s="832" t="s">
        <v>2606</v>
      </c>
      <c r="J1072" s="832" t="s">
        <v>2607</v>
      </c>
      <c r="K1072" s="832" t="s">
        <v>2608</v>
      </c>
      <c r="L1072" s="835">
        <v>91.78</v>
      </c>
      <c r="M1072" s="835">
        <v>458.90000000000003</v>
      </c>
      <c r="N1072" s="832">
        <v>5</v>
      </c>
      <c r="O1072" s="836">
        <v>1.5</v>
      </c>
      <c r="P1072" s="835">
        <v>183.56</v>
      </c>
      <c r="Q1072" s="837">
        <v>0.39999999999999997</v>
      </c>
      <c r="R1072" s="832">
        <v>2</v>
      </c>
      <c r="S1072" s="837">
        <v>0.4</v>
      </c>
      <c r="T1072" s="836">
        <v>1</v>
      </c>
      <c r="U1072" s="838">
        <v>0.66666666666666663</v>
      </c>
    </row>
    <row r="1073" spans="1:21" ht="14.4" customHeight="1" x14ac:dyDescent="0.3">
      <c r="A1073" s="831">
        <v>7</v>
      </c>
      <c r="B1073" s="832" t="s">
        <v>1991</v>
      </c>
      <c r="C1073" s="832" t="s">
        <v>1997</v>
      </c>
      <c r="D1073" s="833" t="s">
        <v>3260</v>
      </c>
      <c r="E1073" s="834" t="s">
        <v>2004</v>
      </c>
      <c r="F1073" s="832" t="s">
        <v>1992</v>
      </c>
      <c r="G1073" s="832" t="s">
        <v>3164</v>
      </c>
      <c r="H1073" s="832" t="s">
        <v>579</v>
      </c>
      <c r="I1073" s="832" t="s">
        <v>3165</v>
      </c>
      <c r="J1073" s="832" t="s">
        <v>3166</v>
      </c>
      <c r="K1073" s="832" t="s">
        <v>2439</v>
      </c>
      <c r="L1073" s="835">
        <v>72.47</v>
      </c>
      <c r="M1073" s="835">
        <v>72.47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7</v>
      </c>
      <c r="B1074" s="832" t="s">
        <v>1991</v>
      </c>
      <c r="C1074" s="832" t="s">
        <v>1997</v>
      </c>
      <c r="D1074" s="833" t="s">
        <v>3260</v>
      </c>
      <c r="E1074" s="834" t="s">
        <v>2004</v>
      </c>
      <c r="F1074" s="832" t="s">
        <v>1992</v>
      </c>
      <c r="G1074" s="832" t="s">
        <v>2609</v>
      </c>
      <c r="H1074" s="832" t="s">
        <v>670</v>
      </c>
      <c r="I1074" s="832" t="s">
        <v>2610</v>
      </c>
      <c r="J1074" s="832" t="s">
        <v>2611</v>
      </c>
      <c r="K1074" s="832" t="s">
        <v>2612</v>
      </c>
      <c r="L1074" s="835">
        <v>102.9</v>
      </c>
      <c r="M1074" s="835">
        <v>411.6</v>
      </c>
      <c r="N1074" s="832">
        <v>4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7</v>
      </c>
      <c r="B1075" s="832" t="s">
        <v>1991</v>
      </c>
      <c r="C1075" s="832" t="s">
        <v>1997</v>
      </c>
      <c r="D1075" s="833" t="s">
        <v>3260</v>
      </c>
      <c r="E1075" s="834" t="s">
        <v>2004</v>
      </c>
      <c r="F1075" s="832" t="s">
        <v>1992</v>
      </c>
      <c r="G1075" s="832" t="s">
        <v>2609</v>
      </c>
      <c r="H1075" s="832" t="s">
        <v>670</v>
      </c>
      <c r="I1075" s="832" t="s">
        <v>2804</v>
      </c>
      <c r="J1075" s="832" t="s">
        <v>2805</v>
      </c>
      <c r="K1075" s="832" t="s">
        <v>2806</v>
      </c>
      <c r="L1075" s="835">
        <v>68.599999999999994</v>
      </c>
      <c r="M1075" s="835">
        <v>68.599999999999994</v>
      </c>
      <c r="N1075" s="832">
        <v>1</v>
      </c>
      <c r="O1075" s="836">
        <v>0.5</v>
      </c>
      <c r="P1075" s="835">
        <v>68.599999999999994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7</v>
      </c>
      <c r="B1076" s="832" t="s">
        <v>1991</v>
      </c>
      <c r="C1076" s="832" t="s">
        <v>1997</v>
      </c>
      <c r="D1076" s="833" t="s">
        <v>3260</v>
      </c>
      <c r="E1076" s="834" t="s">
        <v>2004</v>
      </c>
      <c r="F1076" s="832" t="s">
        <v>1992</v>
      </c>
      <c r="G1076" s="832" t="s">
        <v>2609</v>
      </c>
      <c r="H1076" s="832" t="s">
        <v>579</v>
      </c>
      <c r="I1076" s="832" t="s">
        <v>2613</v>
      </c>
      <c r="J1076" s="832" t="s">
        <v>2614</v>
      </c>
      <c r="K1076" s="832" t="s">
        <v>2615</v>
      </c>
      <c r="L1076" s="835">
        <v>74.64</v>
      </c>
      <c r="M1076" s="835">
        <v>298.56</v>
      </c>
      <c r="N1076" s="832">
        <v>4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7</v>
      </c>
      <c r="B1077" s="832" t="s">
        <v>1991</v>
      </c>
      <c r="C1077" s="832" t="s">
        <v>1997</v>
      </c>
      <c r="D1077" s="833" t="s">
        <v>3260</v>
      </c>
      <c r="E1077" s="834" t="s">
        <v>2004</v>
      </c>
      <c r="F1077" s="832" t="s">
        <v>1992</v>
      </c>
      <c r="G1077" s="832" t="s">
        <v>2618</v>
      </c>
      <c r="H1077" s="832" t="s">
        <v>579</v>
      </c>
      <c r="I1077" s="832" t="s">
        <v>2900</v>
      </c>
      <c r="J1077" s="832" t="s">
        <v>1172</v>
      </c>
      <c r="K1077" s="832" t="s">
        <v>2901</v>
      </c>
      <c r="L1077" s="835">
        <v>24.37</v>
      </c>
      <c r="M1077" s="835">
        <v>194.96</v>
      </c>
      <c r="N1077" s="832">
        <v>8</v>
      </c>
      <c r="O1077" s="836">
        <v>1.5</v>
      </c>
      <c r="P1077" s="835">
        <v>146.22</v>
      </c>
      <c r="Q1077" s="837">
        <v>0.75</v>
      </c>
      <c r="R1077" s="832">
        <v>6</v>
      </c>
      <c r="S1077" s="837">
        <v>0.75</v>
      </c>
      <c r="T1077" s="836">
        <v>1</v>
      </c>
      <c r="U1077" s="838">
        <v>0.66666666666666663</v>
      </c>
    </row>
    <row r="1078" spans="1:21" ht="14.4" customHeight="1" x14ac:dyDescent="0.3">
      <c r="A1078" s="831">
        <v>7</v>
      </c>
      <c r="B1078" s="832" t="s">
        <v>1991</v>
      </c>
      <c r="C1078" s="832" t="s">
        <v>1997</v>
      </c>
      <c r="D1078" s="833" t="s">
        <v>3260</v>
      </c>
      <c r="E1078" s="834" t="s">
        <v>2004</v>
      </c>
      <c r="F1078" s="832" t="s">
        <v>1992</v>
      </c>
      <c r="G1078" s="832" t="s">
        <v>2618</v>
      </c>
      <c r="H1078" s="832" t="s">
        <v>579</v>
      </c>
      <c r="I1078" s="832" t="s">
        <v>2619</v>
      </c>
      <c r="J1078" s="832" t="s">
        <v>1172</v>
      </c>
      <c r="K1078" s="832" t="s">
        <v>2620</v>
      </c>
      <c r="L1078" s="835">
        <v>38.590000000000003</v>
      </c>
      <c r="M1078" s="835">
        <v>347.31000000000006</v>
      </c>
      <c r="N1078" s="832">
        <v>9</v>
      </c>
      <c r="O1078" s="836">
        <v>2</v>
      </c>
      <c r="P1078" s="835">
        <v>231.54000000000002</v>
      </c>
      <c r="Q1078" s="837">
        <v>0.66666666666666663</v>
      </c>
      <c r="R1078" s="832">
        <v>6</v>
      </c>
      <c r="S1078" s="837">
        <v>0.66666666666666663</v>
      </c>
      <c r="T1078" s="836">
        <v>1.5</v>
      </c>
      <c r="U1078" s="838">
        <v>0.75</v>
      </c>
    </row>
    <row r="1079" spans="1:21" ht="14.4" customHeight="1" x14ac:dyDescent="0.3">
      <c r="A1079" s="831">
        <v>7</v>
      </c>
      <c r="B1079" s="832" t="s">
        <v>1991</v>
      </c>
      <c r="C1079" s="832" t="s">
        <v>1997</v>
      </c>
      <c r="D1079" s="833" t="s">
        <v>3260</v>
      </c>
      <c r="E1079" s="834" t="s">
        <v>2004</v>
      </c>
      <c r="F1079" s="832" t="s">
        <v>1992</v>
      </c>
      <c r="G1079" s="832" t="s">
        <v>2105</v>
      </c>
      <c r="H1079" s="832" t="s">
        <v>670</v>
      </c>
      <c r="I1079" s="832" t="s">
        <v>2276</v>
      </c>
      <c r="J1079" s="832" t="s">
        <v>1931</v>
      </c>
      <c r="K1079" s="832" t="s">
        <v>2277</v>
      </c>
      <c r="L1079" s="835">
        <v>176.32</v>
      </c>
      <c r="M1079" s="835">
        <v>352.64</v>
      </c>
      <c r="N1079" s="832">
        <v>2</v>
      </c>
      <c r="O1079" s="836">
        <v>1.5</v>
      </c>
      <c r="P1079" s="835">
        <v>352.64</v>
      </c>
      <c r="Q1079" s="837">
        <v>1</v>
      </c>
      <c r="R1079" s="832">
        <v>2</v>
      </c>
      <c r="S1079" s="837">
        <v>1</v>
      </c>
      <c r="T1079" s="836">
        <v>1.5</v>
      </c>
      <c r="U1079" s="838">
        <v>1</v>
      </c>
    </row>
    <row r="1080" spans="1:21" ht="14.4" customHeight="1" x14ac:dyDescent="0.3">
      <c r="A1080" s="831">
        <v>7</v>
      </c>
      <c r="B1080" s="832" t="s">
        <v>1991</v>
      </c>
      <c r="C1080" s="832" t="s">
        <v>1997</v>
      </c>
      <c r="D1080" s="833" t="s">
        <v>3260</v>
      </c>
      <c r="E1080" s="834" t="s">
        <v>2004</v>
      </c>
      <c r="F1080" s="832" t="s">
        <v>1992</v>
      </c>
      <c r="G1080" s="832" t="s">
        <v>2621</v>
      </c>
      <c r="H1080" s="832" t="s">
        <v>579</v>
      </c>
      <c r="I1080" s="832" t="s">
        <v>2622</v>
      </c>
      <c r="J1080" s="832" t="s">
        <v>2623</v>
      </c>
      <c r="K1080" s="832" t="s">
        <v>2624</v>
      </c>
      <c r="L1080" s="835">
        <v>1564.3</v>
      </c>
      <c r="M1080" s="835">
        <v>17207.3</v>
      </c>
      <c r="N1080" s="832">
        <v>11</v>
      </c>
      <c r="O1080" s="836">
        <v>3</v>
      </c>
      <c r="P1080" s="835">
        <v>17207.3</v>
      </c>
      <c r="Q1080" s="837">
        <v>1</v>
      </c>
      <c r="R1080" s="832">
        <v>11</v>
      </c>
      <c r="S1080" s="837">
        <v>1</v>
      </c>
      <c r="T1080" s="836">
        <v>3</v>
      </c>
      <c r="U1080" s="838">
        <v>1</v>
      </c>
    </row>
    <row r="1081" spans="1:21" ht="14.4" customHeight="1" x14ac:dyDescent="0.3">
      <c r="A1081" s="831">
        <v>7</v>
      </c>
      <c r="B1081" s="832" t="s">
        <v>1991</v>
      </c>
      <c r="C1081" s="832" t="s">
        <v>1997</v>
      </c>
      <c r="D1081" s="833" t="s">
        <v>3260</v>
      </c>
      <c r="E1081" s="834" t="s">
        <v>2004</v>
      </c>
      <c r="F1081" s="832" t="s">
        <v>1992</v>
      </c>
      <c r="G1081" s="832" t="s">
        <v>2621</v>
      </c>
      <c r="H1081" s="832" t="s">
        <v>579</v>
      </c>
      <c r="I1081" s="832" t="s">
        <v>3167</v>
      </c>
      <c r="J1081" s="832" t="s">
        <v>3168</v>
      </c>
      <c r="K1081" s="832" t="s">
        <v>3169</v>
      </c>
      <c r="L1081" s="835">
        <v>1567.35</v>
      </c>
      <c r="M1081" s="835">
        <v>6269.4</v>
      </c>
      <c r="N1081" s="832">
        <v>4</v>
      </c>
      <c r="O1081" s="836">
        <v>0.5</v>
      </c>
      <c r="P1081" s="835">
        <v>6269.4</v>
      </c>
      <c r="Q1081" s="837">
        <v>1</v>
      </c>
      <c r="R1081" s="832">
        <v>4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7</v>
      </c>
      <c r="B1082" s="832" t="s">
        <v>1991</v>
      </c>
      <c r="C1082" s="832" t="s">
        <v>1997</v>
      </c>
      <c r="D1082" s="833" t="s">
        <v>3260</v>
      </c>
      <c r="E1082" s="834" t="s">
        <v>2004</v>
      </c>
      <c r="F1082" s="832" t="s">
        <v>1992</v>
      </c>
      <c r="G1082" s="832" t="s">
        <v>3170</v>
      </c>
      <c r="H1082" s="832" t="s">
        <v>670</v>
      </c>
      <c r="I1082" s="832" t="s">
        <v>3171</v>
      </c>
      <c r="J1082" s="832" t="s">
        <v>3172</v>
      </c>
      <c r="K1082" s="832" t="s">
        <v>2300</v>
      </c>
      <c r="L1082" s="835">
        <v>176.32</v>
      </c>
      <c r="M1082" s="835">
        <v>528.96</v>
      </c>
      <c r="N1082" s="832">
        <v>3</v>
      </c>
      <c r="O1082" s="836">
        <v>2</v>
      </c>
      <c r="P1082" s="835">
        <v>176.32</v>
      </c>
      <c r="Q1082" s="837">
        <v>0.33333333333333331</v>
      </c>
      <c r="R1082" s="832">
        <v>1</v>
      </c>
      <c r="S1082" s="837">
        <v>0.33333333333333331</v>
      </c>
      <c r="T1082" s="836">
        <v>1</v>
      </c>
      <c r="U1082" s="838">
        <v>0.5</v>
      </c>
    </row>
    <row r="1083" spans="1:21" ht="14.4" customHeight="1" x14ac:dyDescent="0.3">
      <c r="A1083" s="831">
        <v>7</v>
      </c>
      <c r="B1083" s="832" t="s">
        <v>1991</v>
      </c>
      <c r="C1083" s="832" t="s">
        <v>1997</v>
      </c>
      <c r="D1083" s="833" t="s">
        <v>3260</v>
      </c>
      <c r="E1083" s="834" t="s">
        <v>2004</v>
      </c>
      <c r="F1083" s="832" t="s">
        <v>1992</v>
      </c>
      <c r="G1083" s="832" t="s">
        <v>2625</v>
      </c>
      <c r="H1083" s="832" t="s">
        <v>579</v>
      </c>
      <c r="I1083" s="832" t="s">
        <v>3054</v>
      </c>
      <c r="J1083" s="832" t="s">
        <v>2627</v>
      </c>
      <c r="K1083" s="832" t="s">
        <v>3055</v>
      </c>
      <c r="L1083" s="835">
        <v>107.6</v>
      </c>
      <c r="M1083" s="835">
        <v>538</v>
      </c>
      <c r="N1083" s="832">
        <v>5</v>
      </c>
      <c r="O1083" s="836">
        <v>2</v>
      </c>
      <c r="P1083" s="835">
        <v>215.2</v>
      </c>
      <c r="Q1083" s="837">
        <v>0.39999999999999997</v>
      </c>
      <c r="R1083" s="832">
        <v>2</v>
      </c>
      <c r="S1083" s="837">
        <v>0.4</v>
      </c>
      <c r="T1083" s="836">
        <v>1</v>
      </c>
      <c r="U1083" s="838">
        <v>0.5</v>
      </c>
    </row>
    <row r="1084" spans="1:21" ht="14.4" customHeight="1" x14ac:dyDescent="0.3">
      <c r="A1084" s="831">
        <v>7</v>
      </c>
      <c r="B1084" s="832" t="s">
        <v>1991</v>
      </c>
      <c r="C1084" s="832" t="s">
        <v>1997</v>
      </c>
      <c r="D1084" s="833" t="s">
        <v>3260</v>
      </c>
      <c r="E1084" s="834" t="s">
        <v>2004</v>
      </c>
      <c r="F1084" s="832" t="s">
        <v>1992</v>
      </c>
      <c r="G1084" s="832" t="s">
        <v>2629</v>
      </c>
      <c r="H1084" s="832" t="s">
        <v>670</v>
      </c>
      <c r="I1084" s="832" t="s">
        <v>2630</v>
      </c>
      <c r="J1084" s="832" t="s">
        <v>2631</v>
      </c>
      <c r="K1084" s="832" t="s">
        <v>2632</v>
      </c>
      <c r="L1084" s="835">
        <v>96.84</v>
      </c>
      <c r="M1084" s="835">
        <v>290.52</v>
      </c>
      <c r="N1084" s="832">
        <v>3</v>
      </c>
      <c r="O1084" s="836">
        <v>0.5</v>
      </c>
      <c r="P1084" s="835">
        <v>290.52</v>
      </c>
      <c r="Q1084" s="837">
        <v>1</v>
      </c>
      <c r="R1084" s="832">
        <v>3</v>
      </c>
      <c r="S1084" s="837">
        <v>1</v>
      </c>
      <c r="T1084" s="836">
        <v>0.5</v>
      </c>
      <c r="U1084" s="838">
        <v>1</v>
      </c>
    </row>
    <row r="1085" spans="1:21" ht="14.4" customHeight="1" x14ac:dyDescent="0.3">
      <c r="A1085" s="831">
        <v>7</v>
      </c>
      <c r="B1085" s="832" t="s">
        <v>1991</v>
      </c>
      <c r="C1085" s="832" t="s">
        <v>1997</v>
      </c>
      <c r="D1085" s="833" t="s">
        <v>3260</v>
      </c>
      <c r="E1085" s="834" t="s">
        <v>2004</v>
      </c>
      <c r="F1085" s="832" t="s">
        <v>1992</v>
      </c>
      <c r="G1085" s="832" t="s">
        <v>2629</v>
      </c>
      <c r="H1085" s="832" t="s">
        <v>670</v>
      </c>
      <c r="I1085" s="832" t="s">
        <v>2630</v>
      </c>
      <c r="J1085" s="832" t="s">
        <v>2631</v>
      </c>
      <c r="K1085" s="832" t="s">
        <v>2632</v>
      </c>
      <c r="L1085" s="835">
        <v>70.48</v>
      </c>
      <c r="M1085" s="835">
        <v>845.76</v>
      </c>
      <c r="N1085" s="832">
        <v>12</v>
      </c>
      <c r="O1085" s="836">
        <v>2.5</v>
      </c>
      <c r="P1085" s="835">
        <v>845.76</v>
      </c>
      <c r="Q1085" s="837">
        <v>1</v>
      </c>
      <c r="R1085" s="832">
        <v>12</v>
      </c>
      <c r="S1085" s="837">
        <v>1</v>
      </c>
      <c r="T1085" s="836">
        <v>2.5</v>
      </c>
      <c r="U1085" s="838">
        <v>1</v>
      </c>
    </row>
    <row r="1086" spans="1:21" ht="14.4" customHeight="1" x14ac:dyDescent="0.3">
      <c r="A1086" s="831">
        <v>7</v>
      </c>
      <c r="B1086" s="832" t="s">
        <v>1991</v>
      </c>
      <c r="C1086" s="832" t="s">
        <v>1997</v>
      </c>
      <c r="D1086" s="833" t="s">
        <v>3260</v>
      </c>
      <c r="E1086" s="834" t="s">
        <v>2004</v>
      </c>
      <c r="F1086" s="832" t="s">
        <v>1992</v>
      </c>
      <c r="G1086" s="832" t="s">
        <v>2629</v>
      </c>
      <c r="H1086" s="832" t="s">
        <v>670</v>
      </c>
      <c r="I1086" s="832" t="s">
        <v>2633</v>
      </c>
      <c r="J1086" s="832" t="s">
        <v>2631</v>
      </c>
      <c r="K1086" s="832" t="s">
        <v>2634</v>
      </c>
      <c r="L1086" s="835">
        <v>193.68</v>
      </c>
      <c r="M1086" s="835">
        <v>1355.7600000000002</v>
      </c>
      <c r="N1086" s="832">
        <v>7</v>
      </c>
      <c r="O1086" s="836">
        <v>3.5</v>
      </c>
      <c r="P1086" s="835">
        <v>968.40000000000009</v>
      </c>
      <c r="Q1086" s="837">
        <v>0.71428571428571419</v>
      </c>
      <c r="R1086" s="832">
        <v>5</v>
      </c>
      <c r="S1086" s="837">
        <v>0.7142857142857143</v>
      </c>
      <c r="T1086" s="836">
        <v>2</v>
      </c>
      <c r="U1086" s="838">
        <v>0.5714285714285714</v>
      </c>
    </row>
    <row r="1087" spans="1:21" ht="14.4" customHeight="1" x14ac:dyDescent="0.3">
      <c r="A1087" s="831">
        <v>7</v>
      </c>
      <c r="B1087" s="832" t="s">
        <v>1991</v>
      </c>
      <c r="C1087" s="832" t="s">
        <v>1997</v>
      </c>
      <c r="D1087" s="833" t="s">
        <v>3260</v>
      </c>
      <c r="E1087" s="834" t="s">
        <v>2004</v>
      </c>
      <c r="F1087" s="832" t="s">
        <v>1992</v>
      </c>
      <c r="G1087" s="832" t="s">
        <v>2629</v>
      </c>
      <c r="H1087" s="832" t="s">
        <v>670</v>
      </c>
      <c r="I1087" s="832" t="s">
        <v>2633</v>
      </c>
      <c r="J1087" s="832" t="s">
        <v>2631</v>
      </c>
      <c r="K1087" s="832" t="s">
        <v>2634</v>
      </c>
      <c r="L1087" s="835">
        <v>140.96</v>
      </c>
      <c r="M1087" s="835">
        <v>140.96</v>
      </c>
      <c r="N1087" s="832">
        <v>1</v>
      </c>
      <c r="O1087" s="836">
        <v>0.5</v>
      </c>
      <c r="P1087" s="835">
        <v>140.96</v>
      </c>
      <c r="Q1087" s="837">
        <v>1</v>
      </c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7</v>
      </c>
      <c r="B1088" s="832" t="s">
        <v>1991</v>
      </c>
      <c r="C1088" s="832" t="s">
        <v>1997</v>
      </c>
      <c r="D1088" s="833" t="s">
        <v>3260</v>
      </c>
      <c r="E1088" s="834" t="s">
        <v>2004</v>
      </c>
      <c r="F1088" s="832" t="s">
        <v>1992</v>
      </c>
      <c r="G1088" s="832" t="s">
        <v>2293</v>
      </c>
      <c r="H1088" s="832" t="s">
        <v>579</v>
      </c>
      <c r="I1088" s="832" t="s">
        <v>3173</v>
      </c>
      <c r="J1088" s="832" t="s">
        <v>1237</v>
      </c>
      <c r="K1088" s="832" t="s">
        <v>1689</v>
      </c>
      <c r="L1088" s="835">
        <v>27.5</v>
      </c>
      <c r="M1088" s="835">
        <v>110</v>
      </c>
      <c r="N1088" s="832">
        <v>4</v>
      </c>
      <c r="O1088" s="836">
        <v>0.5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7</v>
      </c>
      <c r="B1089" s="832" t="s">
        <v>1991</v>
      </c>
      <c r="C1089" s="832" t="s">
        <v>1997</v>
      </c>
      <c r="D1089" s="833" t="s">
        <v>3260</v>
      </c>
      <c r="E1089" s="834" t="s">
        <v>2004</v>
      </c>
      <c r="F1089" s="832" t="s">
        <v>1992</v>
      </c>
      <c r="G1089" s="832" t="s">
        <v>2293</v>
      </c>
      <c r="H1089" s="832" t="s">
        <v>670</v>
      </c>
      <c r="I1089" s="832" t="s">
        <v>2635</v>
      </c>
      <c r="J1089" s="832" t="s">
        <v>2636</v>
      </c>
      <c r="K1089" s="832" t="s">
        <v>1695</v>
      </c>
      <c r="L1089" s="835">
        <v>234.07</v>
      </c>
      <c r="M1089" s="835">
        <v>234.07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7</v>
      </c>
      <c r="B1090" s="832" t="s">
        <v>1991</v>
      </c>
      <c r="C1090" s="832" t="s">
        <v>1997</v>
      </c>
      <c r="D1090" s="833" t="s">
        <v>3260</v>
      </c>
      <c r="E1090" s="834" t="s">
        <v>2004</v>
      </c>
      <c r="F1090" s="832" t="s">
        <v>1992</v>
      </c>
      <c r="G1090" s="832" t="s">
        <v>2637</v>
      </c>
      <c r="H1090" s="832" t="s">
        <v>670</v>
      </c>
      <c r="I1090" s="832" t="s">
        <v>2638</v>
      </c>
      <c r="J1090" s="832" t="s">
        <v>2639</v>
      </c>
      <c r="K1090" s="832" t="s">
        <v>1915</v>
      </c>
      <c r="L1090" s="835">
        <v>161.06</v>
      </c>
      <c r="M1090" s="835">
        <v>161.06</v>
      </c>
      <c r="N1090" s="832">
        <v>1</v>
      </c>
      <c r="O1090" s="836">
        <v>1</v>
      </c>
      <c r="P1090" s="835">
        <v>161.06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7</v>
      </c>
      <c r="B1091" s="832" t="s">
        <v>1991</v>
      </c>
      <c r="C1091" s="832" t="s">
        <v>1997</v>
      </c>
      <c r="D1091" s="833" t="s">
        <v>3260</v>
      </c>
      <c r="E1091" s="834" t="s">
        <v>2004</v>
      </c>
      <c r="F1091" s="832" t="s">
        <v>1992</v>
      </c>
      <c r="G1091" s="832" t="s">
        <v>2047</v>
      </c>
      <c r="H1091" s="832" t="s">
        <v>670</v>
      </c>
      <c r="I1091" s="832" t="s">
        <v>2048</v>
      </c>
      <c r="J1091" s="832" t="s">
        <v>2049</v>
      </c>
      <c r="K1091" s="832" t="s">
        <v>2050</v>
      </c>
      <c r="L1091" s="835">
        <v>141.25</v>
      </c>
      <c r="M1091" s="835">
        <v>141.25</v>
      </c>
      <c r="N1091" s="832">
        <v>1</v>
      </c>
      <c r="O1091" s="836">
        <v>1</v>
      </c>
      <c r="P1091" s="835">
        <v>141.25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7</v>
      </c>
      <c r="B1092" s="832" t="s">
        <v>1991</v>
      </c>
      <c r="C1092" s="832" t="s">
        <v>1997</v>
      </c>
      <c r="D1092" s="833" t="s">
        <v>3260</v>
      </c>
      <c r="E1092" s="834" t="s">
        <v>2004</v>
      </c>
      <c r="F1092" s="832" t="s">
        <v>1992</v>
      </c>
      <c r="G1092" s="832" t="s">
        <v>2640</v>
      </c>
      <c r="H1092" s="832" t="s">
        <v>579</v>
      </c>
      <c r="I1092" s="832" t="s">
        <v>2641</v>
      </c>
      <c r="J1092" s="832" t="s">
        <v>2642</v>
      </c>
      <c r="K1092" s="832" t="s">
        <v>2643</v>
      </c>
      <c r="L1092" s="835">
        <v>701.65</v>
      </c>
      <c r="M1092" s="835">
        <v>6314.8499999999995</v>
      </c>
      <c r="N1092" s="832">
        <v>9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7</v>
      </c>
      <c r="B1093" s="832" t="s">
        <v>1991</v>
      </c>
      <c r="C1093" s="832" t="s">
        <v>1997</v>
      </c>
      <c r="D1093" s="833" t="s">
        <v>3260</v>
      </c>
      <c r="E1093" s="834" t="s">
        <v>2004</v>
      </c>
      <c r="F1093" s="832" t="s">
        <v>1992</v>
      </c>
      <c r="G1093" s="832" t="s">
        <v>2640</v>
      </c>
      <c r="H1093" s="832" t="s">
        <v>579</v>
      </c>
      <c r="I1093" s="832" t="s">
        <v>2644</v>
      </c>
      <c r="J1093" s="832" t="s">
        <v>2645</v>
      </c>
      <c r="K1093" s="832" t="s">
        <v>1928</v>
      </c>
      <c r="L1093" s="835">
        <v>208.18</v>
      </c>
      <c r="M1093" s="835">
        <v>10200.820000000002</v>
      </c>
      <c r="N1093" s="832">
        <v>49</v>
      </c>
      <c r="O1093" s="836">
        <v>15.5</v>
      </c>
      <c r="P1093" s="835">
        <v>8743.5600000000013</v>
      </c>
      <c r="Q1093" s="837">
        <v>0.8571428571428571</v>
      </c>
      <c r="R1093" s="832">
        <v>42</v>
      </c>
      <c r="S1093" s="837">
        <v>0.8571428571428571</v>
      </c>
      <c r="T1093" s="836">
        <v>12.5</v>
      </c>
      <c r="U1093" s="838">
        <v>0.80645161290322576</v>
      </c>
    </row>
    <row r="1094" spans="1:21" ht="14.4" customHeight="1" x14ac:dyDescent="0.3">
      <c r="A1094" s="831">
        <v>7</v>
      </c>
      <c r="B1094" s="832" t="s">
        <v>1991</v>
      </c>
      <c r="C1094" s="832" t="s">
        <v>1997</v>
      </c>
      <c r="D1094" s="833" t="s">
        <v>3260</v>
      </c>
      <c r="E1094" s="834" t="s">
        <v>2004</v>
      </c>
      <c r="F1094" s="832" t="s">
        <v>1992</v>
      </c>
      <c r="G1094" s="832" t="s">
        <v>2640</v>
      </c>
      <c r="H1094" s="832" t="s">
        <v>579</v>
      </c>
      <c r="I1094" s="832" t="s">
        <v>2646</v>
      </c>
      <c r="J1094" s="832" t="s">
        <v>2645</v>
      </c>
      <c r="K1094" s="832" t="s">
        <v>1907</v>
      </c>
      <c r="L1094" s="835">
        <v>383.18</v>
      </c>
      <c r="M1094" s="835">
        <v>6897.24</v>
      </c>
      <c r="N1094" s="832">
        <v>18</v>
      </c>
      <c r="O1094" s="836">
        <v>3</v>
      </c>
      <c r="P1094" s="835">
        <v>6897.24</v>
      </c>
      <c r="Q1094" s="837">
        <v>1</v>
      </c>
      <c r="R1094" s="832">
        <v>18</v>
      </c>
      <c r="S1094" s="837">
        <v>1</v>
      </c>
      <c r="T1094" s="836">
        <v>3</v>
      </c>
      <c r="U1094" s="838">
        <v>1</v>
      </c>
    </row>
    <row r="1095" spans="1:21" ht="14.4" customHeight="1" x14ac:dyDescent="0.3">
      <c r="A1095" s="831">
        <v>7</v>
      </c>
      <c r="B1095" s="832" t="s">
        <v>1991</v>
      </c>
      <c r="C1095" s="832" t="s">
        <v>1997</v>
      </c>
      <c r="D1095" s="833" t="s">
        <v>3260</v>
      </c>
      <c r="E1095" s="834" t="s">
        <v>2004</v>
      </c>
      <c r="F1095" s="832" t="s">
        <v>1992</v>
      </c>
      <c r="G1095" s="832" t="s">
        <v>2647</v>
      </c>
      <c r="H1095" s="832" t="s">
        <v>579</v>
      </c>
      <c r="I1095" s="832" t="s">
        <v>2648</v>
      </c>
      <c r="J1095" s="832" t="s">
        <v>2649</v>
      </c>
      <c r="K1095" s="832" t="s">
        <v>2650</v>
      </c>
      <c r="L1095" s="835">
        <v>155.24</v>
      </c>
      <c r="M1095" s="835">
        <v>310.48</v>
      </c>
      <c r="N1095" s="832">
        <v>2</v>
      </c>
      <c r="O1095" s="836">
        <v>1.5</v>
      </c>
      <c r="P1095" s="835">
        <v>155.24</v>
      </c>
      <c r="Q1095" s="837">
        <v>0.5</v>
      </c>
      <c r="R1095" s="832">
        <v>1</v>
      </c>
      <c r="S1095" s="837">
        <v>0.5</v>
      </c>
      <c r="T1095" s="836">
        <v>0.5</v>
      </c>
      <c r="U1095" s="838">
        <v>0.33333333333333331</v>
      </c>
    </row>
    <row r="1096" spans="1:21" ht="14.4" customHeight="1" x14ac:dyDescent="0.3">
      <c r="A1096" s="831">
        <v>7</v>
      </c>
      <c r="B1096" s="832" t="s">
        <v>1991</v>
      </c>
      <c r="C1096" s="832" t="s">
        <v>1997</v>
      </c>
      <c r="D1096" s="833" t="s">
        <v>3260</v>
      </c>
      <c r="E1096" s="834" t="s">
        <v>2004</v>
      </c>
      <c r="F1096" s="832" t="s">
        <v>1992</v>
      </c>
      <c r="G1096" s="832" t="s">
        <v>2651</v>
      </c>
      <c r="H1096" s="832" t="s">
        <v>579</v>
      </c>
      <c r="I1096" s="832" t="s">
        <v>2652</v>
      </c>
      <c r="J1096" s="832" t="s">
        <v>2653</v>
      </c>
      <c r="K1096" s="832" t="s">
        <v>2654</v>
      </c>
      <c r="L1096" s="835">
        <v>113.93</v>
      </c>
      <c r="M1096" s="835">
        <v>683.58</v>
      </c>
      <c r="N1096" s="832">
        <v>6</v>
      </c>
      <c r="O1096" s="836">
        <v>1.5</v>
      </c>
      <c r="P1096" s="835">
        <v>227.86</v>
      </c>
      <c r="Q1096" s="837">
        <v>0.33333333333333331</v>
      </c>
      <c r="R1096" s="832">
        <v>2</v>
      </c>
      <c r="S1096" s="837">
        <v>0.33333333333333331</v>
      </c>
      <c r="T1096" s="836">
        <v>0.5</v>
      </c>
      <c r="U1096" s="838">
        <v>0.33333333333333331</v>
      </c>
    </row>
    <row r="1097" spans="1:21" ht="14.4" customHeight="1" x14ac:dyDescent="0.3">
      <c r="A1097" s="831">
        <v>7</v>
      </c>
      <c r="B1097" s="832" t="s">
        <v>1991</v>
      </c>
      <c r="C1097" s="832" t="s">
        <v>1997</v>
      </c>
      <c r="D1097" s="833" t="s">
        <v>3260</v>
      </c>
      <c r="E1097" s="834" t="s">
        <v>2004</v>
      </c>
      <c r="F1097" s="832" t="s">
        <v>1992</v>
      </c>
      <c r="G1097" s="832" t="s">
        <v>2189</v>
      </c>
      <c r="H1097" s="832" t="s">
        <v>670</v>
      </c>
      <c r="I1097" s="832" t="s">
        <v>1830</v>
      </c>
      <c r="J1097" s="832" t="s">
        <v>761</v>
      </c>
      <c r="K1097" s="832" t="s">
        <v>1831</v>
      </c>
      <c r="L1097" s="835">
        <v>48.42</v>
      </c>
      <c r="M1097" s="835">
        <v>48.42</v>
      </c>
      <c r="N1097" s="832">
        <v>1</v>
      </c>
      <c r="O1097" s="836">
        <v>0.5</v>
      </c>
      <c r="P1097" s="835">
        <v>48.42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7</v>
      </c>
      <c r="B1098" s="832" t="s">
        <v>1991</v>
      </c>
      <c r="C1098" s="832" t="s">
        <v>1997</v>
      </c>
      <c r="D1098" s="833" t="s">
        <v>3260</v>
      </c>
      <c r="E1098" s="834" t="s">
        <v>2004</v>
      </c>
      <c r="F1098" s="832" t="s">
        <v>1992</v>
      </c>
      <c r="G1098" s="832" t="s">
        <v>2189</v>
      </c>
      <c r="H1098" s="832" t="s">
        <v>579</v>
      </c>
      <c r="I1098" s="832" t="s">
        <v>2655</v>
      </c>
      <c r="J1098" s="832" t="s">
        <v>761</v>
      </c>
      <c r="K1098" s="832" t="s">
        <v>2656</v>
      </c>
      <c r="L1098" s="835">
        <v>48.42</v>
      </c>
      <c r="M1098" s="835">
        <v>96.84</v>
      </c>
      <c r="N1098" s="832">
        <v>2</v>
      </c>
      <c r="O1098" s="836">
        <v>1</v>
      </c>
      <c r="P1098" s="835">
        <v>96.84</v>
      </c>
      <c r="Q1098" s="837">
        <v>1</v>
      </c>
      <c r="R1098" s="832">
        <v>2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7</v>
      </c>
      <c r="B1099" s="832" t="s">
        <v>1991</v>
      </c>
      <c r="C1099" s="832" t="s">
        <v>1997</v>
      </c>
      <c r="D1099" s="833" t="s">
        <v>3260</v>
      </c>
      <c r="E1099" s="834" t="s">
        <v>2004</v>
      </c>
      <c r="F1099" s="832" t="s">
        <v>1992</v>
      </c>
      <c r="G1099" s="832" t="s">
        <v>2189</v>
      </c>
      <c r="H1099" s="832" t="s">
        <v>579</v>
      </c>
      <c r="I1099" s="832" t="s">
        <v>3174</v>
      </c>
      <c r="J1099" s="832" t="s">
        <v>3175</v>
      </c>
      <c r="K1099" s="832" t="s">
        <v>3176</v>
      </c>
      <c r="L1099" s="835">
        <v>35.25</v>
      </c>
      <c r="M1099" s="835">
        <v>70.5</v>
      </c>
      <c r="N1099" s="832">
        <v>2</v>
      </c>
      <c r="O1099" s="836">
        <v>1</v>
      </c>
      <c r="P1099" s="835">
        <v>70.5</v>
      </c>
      <c r="Q1099" s="837">
        <v>1</v>
      </c>
      <c r="R1099" s="832">
        <v>2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7</v>
      </c>
      <c r="B1100" s="832" t="s">
        <v>1991</v>
      </c>
      <c r="C1100" s="832" t="s">
        <v>1997</v>
      </c>
      <c r="D1100" s="833" t="s">
        <v>3260</v>
      </c>
      <c r="E1100" s="834" t="s">
        <v>2004</v>
      </c>
      <c r="F1100" s="832" t="s">
        <v>1992</v>
      </c>
      <c r="G1100" s="832" t="s">
        <v>2051</v>
      </c>
      <c r="H1100" s="832" t="s">
        <v>579</v>
      </c>
      <c r="I1100" s="832" t="s">
        <v>2657</v>
      </c>
      <c r="J1100" s="832" t="s">
        <v>954</v>
      </c>
      <c r="K1100" s="832" t="s">
        <v>2199</v>
      </c>
      <c r="L1100" s="835">
        <v>103.67</v>
      </c>
      <c r="M1100" s="835">
        <v>518.35</v>
      </c>
      <c r="N1100" s="832">
        <v>5</v>
      </c>
      <c r="O1100" s="836">
        <v>1.5</v>
      </c>
      <c r="P1100" s="835">
        <v>518.35</v>
      </c>
      <c r="Q1100" s="837">
        <v>1</v>
      </c>
      <c r="R1100" s="832">
        <v>5</v>
      </c>
      <c r="S1100" s="837">
        <v>1</v>
      </c>
      <c r="T1100" s="836">
        <v>1.5</v>
      </c>
      <c r="U1100" s="838">
        <v>1</v>
      </c>
    </row>
    <row r="1101" spans="1:21" ht="14.4" customHeight="1" x14ac:dyDescent="0.3">
      <c r="A1101" s="831">
        <v>7</v>
      </c>
      <c r="B1101" s="832" t="s">
        <v>1991</v>
      </c>
      <c r="C1101" s="832" t="s">
        <v>1997</v>
      </c>
      <c r="D1101" s="833" t="s">
        <v>3260</v>
      </c>
      <c r="E1101" s="834" t="s">
        <v>2004</v>
      </c>
      <c r="F1101" s="832" t="s">
        <v>1992</v>
      </c>
      <c r="G1101" s="832" t="s">
        <v>2051</v>
      </c>
      <c r="H1101" s="832" t="s">
        <v>579</v>
      </c>
      <c r="I1101" s="832" t="s">
        <v>2263</v>
      </c>
      <c r="J1101" s="832" t="s">
        <v>954</v>
      </c>
      <c r="K1101" s="832" t="s">
        <v>2199</v>
      </c>
      <c r="L1101" s="835">
        <v>103.67</v>
      </c>
      <c r="M1101" s="835">
        <v>1451.38</v>
      </c>
      <c r="N1101" s="832">
        <v>14</v>
      </c>
      <c r="O1101" s="836">
        <v>6.5</v>
      </c>
      <c r="P1101" s="835">
        <v>1347.71</v>
      </c>
      <c r="Q1101" s="837">
        <v>0.92857142857142849</v>
      </c>
      <c r="R1101" s="832">
        <v>13</v>
      </c>
      <c r="S1101" s="837">
        <v>0.9285714285714286</v>
      </c>
      <c r="T1101" s="836">
        <v>5.5</v>
      </c>
      <c r="U1101" s="838">
        <v>0.84615384615384615</v>
      </c>
    </row>
    <row r="1102" spans="1:21" ht="14.4" customHeight="1" x14ac:dyDescent="0.3">
      <c r="A1102" s="831">
        <v>7</v>
      </c>
      <c r="B1102" s="832" t="s">
        <v>1991</v>
      </c>
      <c r="C1102" s="832" t="s">
        <v>1997</v>
      </c>
      <c r="D1102" s="833" t="s">
        <v>3260</v>
      </c>
      <c r="E1102" s="834" t="s">
        <v>2004</v>
      </c>
      <c r="F1102" s="832" t="s">
        <v>1992</v>
      </c>
      <c r="G1102" s="832" t="s">
        <v>2658</v>
      </c>
      <c r="H1102" s="832" t="s">
        <v>579</v>
      </c>
      <c r="I1102" s="832" t="s">
        <v>2659</v>
      </c>
      <c r="J1102" s="832" t="s">
        <v>2660</v>
      </c>
      <c r="K1102" s="832" t="s">
        <v>2661</v>
      </c>
      <c r="L1102" s="835">
        <v>2038.93</v>
      </c>
      <c r="M1102" s="835">
        <v>16311.439999999999</v>
      </c>
      <c r="N1102" s="832">
        <v>8</v>
      </c>
      <c r="O1102" s="836">
        <v>2</v>
      </c>
      <c r="P1102" s="835">
        <v>16311.439999999999</v>
      </c>
      <c r="Q1102" s="837">
        <v>1</v>
      </c>
      <c r="R1102" s="832">
        <v>8</v>
      </c>
      <c r="S1102" s="837">
        <v>1</v>
      </c>
      <c r="T1102" s="836">
        <v>2</v>
      </c>
      <c r="U1102" s="838">
        <v>1</v>
      </c>
    </row>
    <row r="1103" spans="1:21" ht="14.4" customHeight="1" x14ac:dyDescent="0.3">
      <c r="A1103" s="831">
        <v>7</v>
      </c>
      <c r="B1103" s="832" t="s">
        <v>1991</v>
      </c>
      <c r="C1103" s="832" t="s">
        <v>1997</v>
      </c>
      <c r="D1103" s="833" t="s">
        <v>3260</v>
      </c>
      <c r="E1103" s="834" t="s">
        <v>2004</v>
      </c>
      <c r="F1103" s="832" t="s">
        <v>1992</v>
      </c>
      <c r="G1103" s="832" t="s">
        <v>2658</v>
      </c>
      <c r="H1103" s="832" t="s">
        <v>579</v>
      </c>
      <c r="I1103" s="832" t="s">
        <v>2662</v>
      </c>
      <c r="J1103" s="832" t="s">
        <v>2660</v>
      </c>
      <c r="K1103" s="832" t="s">
        <v>2663</v>
      </c>
      <c r="L1103" s="835">
        <v>552.64</v>
      </c>
      <c r="M1103" s="835">
        <v>7736.96</v>
      </c>
      <c r="N1103" s="832">
        <v>14</v>
      </c>
      <c r="O1103" s="836">
        <v>4</v>
      </c>
      <c r="P1103" s="835">
        <v>4973.76</v>
      </c>
      <c r="Q1103" s="837">
        <v>0.6428571428571429</v>
      </c>
      <c r="R1103" s="832">
        <v>9</v>
      </c>
      <c r="S1103" s="837">
        <v>0.6428571428571429</v>
      </c>
      <c r="T1103" s="836">
        <v>2</v>
      </c>
      <c r="U1103" s="838">
        <v>0.5</v>
      </c>
    </row>
    <row r="1104" spans="1:21" ht="14.4" customHeight="1" x14ac:dyDescent="0.3">
      <c r="A1104" s="831">
        <v>7</v>
      </c>
      <c r="B1104" s="832" t="s">
        <v>1991</v>
      </c>
      <c r="C1104" s="832" t="s">
        <v>1997</v>
      </c>
      <c r="D1104" s="833" t="s">
        <v>3260</v>
      </c>
      <c r="E1104" s="834" t="s">
        <v>2004</v>
      </c>
      <c r="F1104" s="832" t="s">
        <v>1992</v>
      </c>
      <c r="G1104" s="832" t="s">
        <v>2658</v>
      </c>
      <c r="H1104" s="832" t="s">
        <v>579</v>
      </c>
      <c r="I1104" s="832" t="s">
        <v>2664</v>
      </c>
      <c r="J1104" s="832" t="s">
        <v>2660</v>
      </c>
      <c r="K1104" s="832" t="s">
        <v>2665</v>
      </c>
      <c r="L1104" s="835">
        <v>355.79</v>
      </c>
      <c r="M1104" s="835">
        <v>711.58</v>
      </c>
      <c r="N1104" s="832">
        <v>2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7</v>
      </c>
      <c r="B1105" s="832" t="s">
        <v>1991</v>
      </c>
      <c r="C1105" s="832" t="s">
        <v>1997</v>
      </c>
      <c r="D1105" s="833" t="s">
        <v>3260</v>
      </c>
      <c r="E1105" s="834" t="s">
        <v>2004</v>
      </c>
      <c r="F1105" s="832" t="s">
        <v>1992</v>
      </c>
      <c r="G1105" s="832" t="s">
        <v>2658</v>
      </c>
      <c r="H1105" s="832" t="s">
        <v>579</v>
      </c>
      <c r="I1105" s="832" t="s">
        <v>2666</v>
      </c>
      <c r="J1105" s="832" t="s">
        <v>2660</v>
      </c>
      <c r="K1105" s="832" t="s">
        <v>2667</v>
      </c>
      <c r="L1105" s="835">
        <v>1019.46</v>
      </c>
      <c r="M1105" s="835">
        <v>15291.9</v>
      </c>
      <c r="N1105" s="832">
        <v>15</v>
      </c>
      <c r="O1105" s="836">
        <v>4</v>
      </c>
      <c r="P1105" s="835">
        <v>15291.9</v>
      </c>
      <c r="Q1105" s="837">
        <v>1</v>
      </c>
      <c r="R1105" s="832">
        <v>15</v>
      </c>
      <c r="S1105" s="837">
        <v>1</v>
      </c>
      <c r="T1105" s="836">
        <v>4</v>
      </c>
      <c r="U1105" s="838">
        <v>1</v>
      </c>
    </row>
    <row r="1106" spans="1:21" ht="14.4" customHeight="1" x14ac:dyDescent="0.3">
      <c r="A1106" s="831">
        <v>7</v>
      </c>
      <c r="B1106" s="832" t="s">
        <v>1991</v>
      </c>
      <c r="C1106" s="832" t="s">
        <v>1997</v>
      </c>
      <c r="D1106" s="833" t="s">
        <v>3260</v>
      </c>
      <c r="E1106" s="834" t="s">
        <v>2004</v>
      </c>
      <c r="F1106" s="832" t="s">
        <v>1992</v>
      </c>
      <c r="G1106" s="832" t="s">
        <v>2658</v>
      </c>
      <c r="H1106" s="832" t="s">
        <v>579</v>
      </c>
      <c r="I1106" s="832" t="s">
        <v>2864</v>
      </c>
      <c r="J1106" s="832" t="s">
        <v>2669</v>
      </c>
      <c r="K1106" s="832" t="s">
        <v>2667</v>
      </c>
      <c r="L1106" s="835">
        <v>1019.46</v>
      </c>
      <c r="M1106" s="835">
        <v>6116.76</v>
      </c>
      <c r="N1106" s="832">
        <v>6</v>
      </c>
      <c r="O1106" s="836">
        <v>4</v>
      </c>
      <c r="P1106" s="835">
        <v>6116.76</v>
      </c>
      <c r="Q1106" s="837">
        <v>1</v>
      </c>
      <c r="R1106" s="832">
        <v>6</v>
      </c>
      <c r="S1106" s="837">
        <v>1</v>
      </c>
      <c r="T1106" s="836">
        <v>4</v>
      </c>
      <c r="U1106" s="838">
        <v>1</v>
      </c>
    </row>
    <row r="1107" spans="1:21" ht="14.4" customHeight="1" x14ac:dyDescent="0.3">
      <c r="A1107" s="831">
        <v>7</v>
      </c>
      <c r="B1107" s="832" t="s">
        <v>1991</v>
      </c>
      <c r="C1107" s="832" t="s">
        <v>1997</v>
      </c>
      <c r="D1107" s="833" t="s">
        <v>3260</v>
      </c>
      <c r="E1107" s="834" t="s">
        <v>2004</v>
      </c>
      <c r="F1107" s="832" t="s">
        <v>1992</v>
      </c>
      <c r="G1107" s="832" t="s">
        <v>2658</v>
      </c>
      <c r="H1107" s="832" t="s">
        <v>579</v>
      </c>
      <c r="I1107" s="832" t="s">
        <v>2668</v>
      </c>
      <c r="J1107" s="832" t="s">
        <v>2669</v>
      </c>
      <c r="K1107" s="832" t="s">
        <v>2663</v>
      </c>
      <c r="L1107" s="835">
        <v>552.64</v>
      </c>
      <c r="M1107" s="835">
        <v>8289.5999999999985</v>
      </c>
      <c r="N1107" s="832">
        <v>15</v>
      </c>
      <c r="O1107" s="836">
        <v>5</v>
      </c>
      <c r="P1107" s="835">
        <v>7736.9599999999991</v>
      </c>
      <c r="Q1107" s="837">
        <v>0.93333333333333335</v>
      </c>
      <c r="R1107" s="832">
        <v>14</v>
      </c>
      <c r="S1107" s="837">
        <v>0.93333333333333335</v>
      </c>
      <c r="T1107" s="836">
        <v>4</v>
      </c>
      <c r="U1107" s="838">
        <v>0.8</v>
      </c>
    </row>
    <row r="1108" spans="1:21" ht="14.4" customHeight="1" x14ac:dyDescent="0.3">
      <c r="A1108" s="831">
        <v>7</v>
      </c>
      <c r="B1108" s="832" t="s">
        <v>1991</v>
      </c>
      <c r="C1108" s="832" t="s">
        <v>1997</v>
      </c>
      <c r="D1108" s="833" t="s">
        <v>3260</v>
      </c>
      <c r="E1108" s="834" t="s">
        <v>2004</v>
      </c>
      <c r="F1108" s="832" t="s">
        <v>1992</v>
      </c>
      <c r="G1108" s="832" t="s">
        <v>2658</v>
      </c>
      <c r="H1108" s="832" t="s">
        <v>670</v>
      </c>
      <c r="I1108" s="832" t="s">
        <v>2670</v>
      </c>
      <c r="J1108" s="832" t="s">
        <v>2671</v>
      </c>
      <c r="K1108" s="832" t="s">
        <v>2661</v>
      </c>
      <c r="L1108" s="835">
        <v>2038.93</v>
      </c>
      <c r="M1108" s="835">
        <v>20389.3</v>
      </c>
      <c r="N1108" s="832">
        <v>10</v>
      </c>
      <c r="O1108" s="836">
        <v>3</v>
      </c>
      <c r="P1108" s="835">
        <v>6116.79</v>
      </c>
      <c r="Q1108" s="837">
        <v>0.3</v>
      </c>
      <c r="R1108" s="832">
        <v>3</v>
      </c>
      <c r="S1108" s="837">
        <v>0.3</v>
      </c>
      <c r="T1108" s="836">
        <v>1</v>
      </c>
      <c r="U1108" s="838">
        <v>0.33333333333333331</v>
      </c>
    </row>
    <row r="1109" spans="1:21" ht="14.4" customHeight="1" x14ac:dyDescent="0.3">
      <c r="A1109" s="831">
        <v>7</v>
      </c>
      <c r="B1109" s="832" t="s">
        <v>1991</v>
      </c>
      <c r="C1109" s="832" t="s">
        <v>1997</v>
      </c>
      <c r="D1109" s="833" t="s">
        <v>3260</v>
      </c>
      <c r="E1109" s="834" t="s">
        <v>2004</v>
      </c>
      <c r="F1109" s="832" t="s">
        <v>1992</v>
      </c>
      <c r="G1109" s="832" t="s">
        <v>2658</v>
      </c>
      <c r="H1109" s="832" t="s">
        <v>670</v>
      </c>
      <c r="I1109" s="832" t="s">
        <v>2672</v>
      </c>
      <c r="J1109" s="832" t="s">
        <v>2671</v>
      </c>
      <c r="K1109" s="832" t="s">
        <v>2665</v>
      </c>
      <c r="L1109" s="835">
        <v>355.79</v>
      </c>
      <c r="M1109" s="835">
        <v>6404.22</v>
      </c>
      <c r="N1109" s="832">
        <v>18</v>
      </c>
      <c r="O1109" s="836">
        <v>6.5</v>
      </c>
      <c r="P1109" s="835">
        <v>6404.22</v>
      </c>
      <c r="Q1109" s="837">
        <v>1</v>
      </c>
      <c r="R1109" s="832">
        <v>18</v>
      </c>
      <c r="S1109" s="837">
        <v>1</v>
      </c>
      <c r="T1109" s="836">
        <v>6.5</v>
      </c>
      <c r="U1109" s="838">
        <v>1</v>
      </c>
    </row>
    <row r="1110" spans="1:21" ht="14.4" customHeight="1" x14ac:dyDescent="0.3">
      <c r="A1110" s="831">
        <v>7</v>
      </c>
      <c r="B1110" s="832" t="s">
        <v>1991</v>
      </c>
      <c r="C1110" s="832" t="s">
        <v>1997</v>
      </c>
      <c r="D1110" s="833" t="s">
        <v>3260</v>
      </c>
      <c r="E1110" s="834" t="s">
        <v>2004</v>
      </c>
      <c r="F1110" s="832" t="s">
        <v>1992</v>
      </c>
      <c r="G1110" s="832" t="s">
        <v>2658</v>
      </c>
      <c r="H1110" s="832" t="s">
        <v>670</v>
      </c>
      <c r="I1110" s="832" t="s">
        <v>2673</v>
      </c>
      <c r="J1110" s="832" t="s">
        <v>2671</v>
      </c>
      <c r="K1110" s="832" t="s">
        <v>2663</v>
      </c>
      <c r="L1110" s="835">
        <v>552.64</v>
      </c>
      <c r="M1110" s="835">
        <v>28737.279999999999</v>
      </c>
      <c r="N1110" s="832">
        <v>52</v>
      </c>
      <c r="O1110" s="836">
        <v>18</v>
      </c>
      <c r="P1110" s="835">
        <v>25421.439999999999</v>
      </c>
      <c r="Q1110" s="837">
        <v>0.88461538461538458</v>
      </c>
      <c r="R1110" s="832">
        <v>46</v>
      </c>
      <c r="S1110" s="837">
        <v>0.88461538461538458</v>
      </c>
      <c r="T1110" s="836">
        <v>16</v>
      </c>
      <c r="U1110" s="838">
        <v>0.88888888888888884</v>
      </c>
    </row>
    <row r="1111" spans="1:21" ht="14.4" customHeight="1" x14ac:dyDescent="0.3">
      <c r="A1111" s="831">
        <v>7</v>
      </c>
      <c r="B1111" s="832" t="s">
        <v>1991</v>
      </c>
      <c r="C1111" s="832" t="s">
        <v>1997</v>
      </c>
      <c r="D1111" s="833" t="s">
        <v>3260</v>
      </c>
      <c r="E1111" s="834" t="s">
        <v>2004</v>
      </c>
      <c r="F1111" s="832" t="s">
        <v>1992</v>
      </c>
      <c r="G1111" s="832" t="s">
        <v>2658</v>
      </c>
      <c r="H1111" s="832" t="s">
        <v>670</v>
      </c>
      <c r="I1111" s="832" t="s">
        <v>2674</v>
      </c>
      <c r="J1111" s="832" t="s">
        <v>2671</v>
      </c>
      <c r="K1111" s="832" t="s">
        <v>2667</v>
      </c>
      <c r="L1111" s="835">
        <v>1019.46</v>
      </c>
      <c r="M1111" s="835">
        <v>50973.000000000007</v>
      </c>
      <c r="N1111" s="832">
        <v>50</v>
      </c>
      <c r="O1111" s="836">
        <v>14</v>
      </c>
      <c r="P1111" s="835">
        <v>42817.320000000007</v>
      </c>
      <c r="Q1111" s="837">
        <v>0.84</v>
      </c>
      <c r="R1111" s="832">
        <v>42</v>
      </c>
      <c r="S1111" s="837">
        <v>0.84</v>
      </c>
      <c r="T1111" s="836">
        <v>12</v>
      </c>
      <c r="U1111" s="838">
        <v>0.8571428571428571</v>
      </c>
    </row>
    <row r="1112" spans="1:21" ht="14.4" customHeight="1" x14ac:dyDescent="0.3">
      <c r="A1112" s="831">
        <v>7</v>
      </c>
      <c r="B1112" s="832" t="s">
        <v>1991</v>
      </c>
      <c r="C1112" s="832" t="s">
        <v>1997</v>
      </c>
      <c r="D1112" s="833" t="s">
        <v>3260</v>
      </c>
      <c r="E1112" s="834" t="s">
        <v>2004</v>
      </c>
      <c r="F1112" s="832" t="s">
        <v>1992</v>
      </c>
      <c r="G1112" s="832" t="s">
        <v>2658</v>
      </c>
      <c r="H1112" s="832" t="s">
        <v>579</v>
      </c>
      <c r="I1112" s="832" t="s">
        <v>2675</v>
      </c>
      <c r="J1112" s="832" t="s">
        <v>2669</v>
      </c>
      <c r="K1112" s="832" t="s">
        <v>2665</v>
      </c>
      <c r="L1112" s="835">
        <v>355.79</v>
      </c>
      <c r="M1112" s="835">
        <v>7115.8000000000011</v>
      </c>
      <c r="N1112" s="832">
        <v>20</v>
      </c>
      <c r="O1112" s="836">
        <v>12</v>
      </c>
      <c r="P1112" s="835">
        <v>5336.85</v>
      </c>
      <c r="Q1112" s="837">
        <v>0.74999999999999989</v>
      </c>
      <c r="R1112" s="832">
        <v>15</v>
      </c>
      <c r="S1112" s="837">
        <v>0.75</v>
      </c>
      <c r="T1112" s="836">
        <v>10</v>
      </c>
      <c r="U1112" s="838">
        <v>0.83333333333333337</v>
      </c>
    </row>
    <row r="1113" spans="1:21" ht="14.4" customHeight="1" x14ac:dyDescent="0.3">
      <c r="A1113" s="831">
        <v>7</v>
      </c>
      <c r="B1113" s="832" t="s">
        <v>1991</v>
      </c>
      <c r="C1113" s="832" t="s">
        <v>1997</v>
      </c>
      <c r="D1113" s="833" t="s">
        <v>3260</v>
      </c>
      <c r="E1113" s="834" t="s">
        <v>2004</v>
      </c>
      <c r="F1113" s="832" t="s">
        <v>1992</v>
      </c>
      <c r="G1113" s="832" t="s">
        <v>2204</v>
      </c>
      <c r="H1113" s="832" t="s">
        <v>579</v>
      </c>
      <c r="I1113" s="832" t="s">
        <v>2205</v>
      </c>
      <c r="J1113" s="832" t="s">
        <v>718</v>
      </c>
      <c r="K1113" s="832" t="s">
        <v>2206</v>
      </c>
      <c r="L1113" s="835">
        <v>108.44</v>
      </c>
      <c r="M1113" s="835">
        <v>2060.36</v>
      </c>
      <c r="N1113" s="832">
        <v>19</v>
      </c>
      <c r="O1113" s="836">
        <v>8.5</v>
      </c>
      <c r="P1113" s="835">
        <v>1301.2800000000002</v>
      </c>
      <c r="Q1113" s="837">
        <v>0.63157894736842113</v>
      </c>
      <c r="R1113" s="832">
        <v>12</v>
      </c>
      <c r="S1113" s="837">
        <v>0.63157894736842102</v>
      </c>
      <c r="T1113" s="836">
        <v>4.5</v>
      </c>
      <c r="U1113" s="838">
        <v>0.52941176470588236</v>
      </c>
    </row>
    <row r="1114" spans="1:21" ht="14.4" customHeight="1" x14ac:dyDescent="0.3">
      <c r="A1114" s="831">
        <v>7</v>
      </c>
      <c r="B1114" s="832" t="s">
        <v>1991</v>
      </c>
      <c r="C1114" s="832" t="s">
        <v>1997</v>
      </c>
      <c r="D1114" s="833" t="s">
        <v>3260</v>
      </c>
      <c r="E1114" s="834" t="s">
        <v>2004</v>
      </c>
      <c r="F1114" s="832" t="s">
        <v>1992</v>
      </c>
      <c r="G1114" s="832" t="s">
        <v>2204</v>
      </c>
      <c r="H1114" s="832" t="s">
        <v>579</v>
      </c>
      <c r="I1114" s="832" t="s">
        <v>2464</v>
      </c>
      <c r="J1114" s="832" t="s">
        <v>718</v>
      </c>
      <c r="K1114" s="832" t="s">
        <v>2465</v>
      </c>
      <c r="L1114" s="835">
        <v>52.61</v>
      </c>
      <c r="M1114" s="835">
        <v>315.65999999999997</v>
      </c>
      <c r="N1114" s="832">
        <v>6</v>
      </c>
      <c r="O1114" s="836">
        <v>1</v>
      </c>
      <c r="P1114" s="835">
        <v>315.65999999999997</v>
      </c>
      <c r="Q1114" s="837">
        <v>1</v>
      </c>
      <c r="R1114" s="832">
        <v>6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7</v>
      </c>
      <c r="B1115" s="832" t="s">
        <v>1991</v>
      </c>
      <c r="C1115" s="832" t="s">
        <v>1997</v>
      </c>
      <c r="D1115" s="833" t="s">
        <v>3260</v>
      </c>
      <c r="E1115" s="834" t="s">
        <v>2004</v>
      </c>
      <c r="F1115" s="832" t="s">
        <v>1992</v>
      </c>
      <c r="G1115" s="832" t="s">
        <v>2204</v>
      </c>
      <c r="H1115" s="832" t="s">
        <v>579</v>
      </c>
      <c r="I1115" s="832" t="s">
        <v>2676</v>
      </c>
      <c r="J1115" s="832" t="s">
        <v>2677</v>
      </c>
      <c r="K1115" s="832" t="s">
        <v>2678</v>
      </c>
      <c r="L1115" s="835">
        <v>42.09</v>
      </c>
      <c r="M1115" s="835">
        <v>210.45000000000002</v>
      </c>
      <c r="N1115" s="832">
        <v>5</v>
      </c>
      <c r="O1115" s="836">
        <v>0.5</v>
      </c>
      <c r="P1115" s="835">
        <v>210.45000000000002</v>
      </c>
      <c r="Q1115" s="837">
        <v>1</v>
      </c>
      <c r="R1115" s="832">
        <v>5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7</v>
      </c>
      <c r="B1116" s="832" t="s">
        <v>1991</v>
      </c>
      <c r="C1116" s="832" t="s">
        <v>1997</v>
      </c>
      <c r="D1116" s="833" t="s">
        <v>3260</v>
      </c>
      <c r="E1116" s="834" t="s">
        <v>2004</v>
      </c>
      <c r="F1116" s="832" t="s">
        <v>1992</v>
      </c>
      <c r="G1116" s="832" t="s">
        <v>2207</v>
      </c>
      <c r="H1116" s="832" t="s">
        <v>579</v>
      </c>
      <c r="I1116" s="832" t="s">
        <v>2208</v>
      </c>
      <c r="J1116" s="832" t="s">
        <v>2209</v>
      </c>
      <c r="K1116" s="832" t="s">
        <v>2210</v>
      </c>
      <c r="L1116" s="835">
        <v>87.67</v>
      </c>
      <c r="M1116" s="835">
        <v>526.02</v>
      </c>
      <c r="N1116" s="832">
        <v>6</v>
      </c>
      <c r="O1116" s="836">
        <v>1.5</v>
      </c>
      <c r="P1116" s="835">
        <v>526.02</v>
      </c>
      <c r="Q1116" s="837">
        <v>1</v>
      </c>
      <c r="R1116" s="832">
        <v>6</v>
      </c>
      <c r="S1116" s="837">
        <v>1</v>
      </c>
      <c r="T1116" s="836">
        <v>1.5</v>
      </c>
      <c r="U1116" s="838">
        <v>1</v>
      </c>
    </row>
    <row r="1117" spans="1:21" ht="14.4" customHeight="1" x14ac:dyDescent="0.3">
      <c r="A1117" s="831">
        <v>7</v>
      </c>
      <c r="B1117" s="832" t="s">
        <v>1991</v>
      </c>
      <c r="C1117" s="832" t="s">
        <v>1997</v>
      </c>
      <c r="D1117" s="833" t="s">
        <v>3260</v>
      </c>
      <c r="E1117" s="834" t="s">
        <v>2004</v>
      </c>
      <c r="F1117" s="832" t="s">
        <v>1992</v>
      </c>
      <c r="G1117" s="832" t="s">
        <v>2679</v>
      </c>
      <c r="H1117" s="832" t="s">
        <v>579</v>
      </c>
      <c r="I1117" s="832" t="s">
        <v>2680</v>
      </c>
      <c r="J1117" s="832" t="s">
        <v>2681</v>
      </c>
      <c r="K1117" s="832" t="s">
        <v>2682</v>
      </c>
      <c r="L1117" s="835">
        <v>597.88</v>
      </c>
      <c r="M1117" s="835">
        <v>1195.76</v>
      </c>
      <c r="N1117" s="832">
        <v>2</v>
      </c>
      <c r="O1117" s="836">
        <v>1</v>
      </c>
      <c r="P1117" s="835">
        <v>1195.76</v>
      </c>
      <c r="Q1117" s="837">
        <v>1</v>
      </c>
      <c r="R1117" s="832">
        <v>2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7</v>
      </c>
      <c r="B1118" s="832" t="s">
        <v>1991</v>
      </c>
      <c r="C1118" s="832" t="s">
        <v>1997</v>
      </c>
      <c r="D1118" s="833" t="s">
        <v>3260</v>
      </c>
      <c r="E1118" s="834" t="s">
        <v>2004</v>
      </c>
      <c r="F1118" s="832" t="s">
        <v>1992</v>
      </c>
      <c r="G1118" s="832" t="s">
        <v>2679</v>
      </c>
      <c r="H1118" s="832" t="s">
        <v>579</v>
      </c>
      <c r="I1118" s="832" t="s">
        <v>2683</v>
      </c>
      <c r="J1118" s="832" t="s">
        <v>2681</v>
      </c>
      <c r="K1118" s="832" t="s">
        <v>2684</v>
      </c>
      <c r="L1118" s="835">
        <v>1195.75</v>
      </c>
      <c r="M1118" s="835">
        <v>14349</v>
      </c>
      <c r="N1118" s="832">
        <v>12</v>
      </c>
      <c r="O1118" s="836">
        <v>2.5</v>
      </c>
      <c r="P1118" s="835">
        <v>11957.5</v>
      </c>
      <c r="Q1118" s="837">
        <v>0.83333333333333337</v>
      </c>
      <c r="R1118" s="832">
        <v>10</v>
      </c>
      <c r="S1118" s="837">
        <v>0.83333333333333337</v>
      </c>
      <c r="T1118" s="836">
        <v>1.5</v>
      </c>
      <c r="U1118" s="838">
        <v>0.6</v>
      </c>
    </row>
    <row r="1119" spans="1:21" ht="14.4" customHeight="1" x14ac:dyDescent="0.3">
      <c r="A1119" s="831">
        <v>7</v>
      </c>
      <c r="B1119" s="832" t="s">
        <v>1991</v>
      </c>
      <c r="C1119" s="832" t="s">
        <v>1997</v>
      </c>
      <c r="D1119" s="833" t="s">
        <v>3260</v>
      </c>
      <c r="E1119" s="834" t="s">
        <v>2004</v>
      </c>
      <c r="F1119" s="832" t="s">
        <v>1992</v>
      </c>
      <c r="G1119" s="832" t="s">
        <v>2679</v>
      </c>
      <c r="H1119" s="832" t="s">
        <v>670</v>
      </c>
      <c r="I1119" s="832" t="s">
        <v>2685</v>
      </c>
      <c r="J1119" s="832" t="s">
        <v>2686</v>
      </c>
      <c r="K1119" s="832" t="s">
        <v>2682</v>
      </c>
      <c r="L1119" s="835">
        <v>597.88</v>
      </c>
      <c r="M1119" s="835">
        <v>5380.92</v>
      </c>
      <c r="N1119" s="832">
        <v>9</v>
      </c>
      <c r="O1119" s="836">
        <v>1.5</v>
      </c>
      <c r="P1119" s="835">
        <v>3587.2799999999997</v>
      </c>
      <c r="Q1119" s="837">
        <v>0.66666666666666663</v>
      </c>
      <c r="R1119" s="832">
        <v>6</v>
      </c>
      <c r="S1119" s="837">
        <v>0.66666666666666663</v>
      </c>
      <c r="T1119" s="836">
        <v>0.5</v>
      </c>
      <c r="U1119" s="838">
        <v>0.33333333333333331</v>
      </c>
    </row>
    <row r="1120" spans="1:21" ht="14.4" customHeight="1" x14ac:dyDescent="0.3">
      <c r="A1120" s="831">
        <v>7</v>
      </c>
      <c r="B1120" s="832" t="s">
        <v>1991</v>
      </c>
      <c r="C1120" s="832" t="s">
        <v>1997</v>
      </c>
      <c r="D1120" s="833" t="s">
        <v>3260</v>
      </c>
      <c r="E1120" s="834" t="s">
        <v>2004</v>
      </c>
      <c r="F1120" s="832" t="s">
        <v>1992</v>
      </c>
      <c r="G1120" s="832" t="s">
        <v>2679</v>
      </c>
      <c r="H1120" s="832" t="s">
        <v>579</v>
      </c>
      <c r="I1120" s="832" t="s">
        <v>2689</v>
      </c>
      <c r="J1120" s="832" t="s">
        <v>2688</v>
      </c>
      <c r="K1120" s="832" t="s">
        <v>2684</v>
      </c>
      <c r="L1120" s="835">
        <v>1715.4</v>
      </c>
      <c r="M1120" s="835">
        <v>44600.400000000009</v>
      </c>
      <c r="N1120" s="832">
        <v>26</v>
      </c>
      <c r="O1120" s="836">
        <v>5</v>
      </c>
      <c r="P1120" s="835">
        <v>44600.400000000009</v>
      </c>
      <c r="Q1120" s="837">
        <v>1</v>
      </c>
      <c r="R1120" s="832">
        <v>26</v>
      </c>
      <c r="S1120" s="837">
        <v>1</v>
      </c>
      <c r="T1120" s="836">
        <v>5</v>
      </c>
      <c r="U1120" s="838">
        <v>1</v>
      </c>
    </row>
    <row r="1121" spans="1:21" ht="14.4" customHeight="1" x14ac:dyDescent="0.3">
      <c r="A1121" s="831">
        <v>7</v>
      </c>
      <c r="B1121" s="832" t="s">
        <v>1991</v>
      </c>
      <c r="C1121" s="832" t="s">
        <v>1997</v>
      </c>
      <c r="D1121" s="833" t="s">
        <v>3260</v>
      </c>
      <c r="E1121" s="834" t="s">
        <v>2004</v>
      </c>
      <c r="F1121" s="832" t="s">
        <v>1992</v>
      </c>
      <c r="G1121" s="832" t="s">
        <v>2679</v>
      </c>
      <c r="H1121" s="832" t="s">
        <v>579</v>
      </c>
      <c r="I1121" s="832" t="s">
        <v>2690</v>
      </c>
      <c r="J1121" s="832" t="s">
        <v>2691</v>
      </c>
      <c r="K1121" s="832" t="s">
        <v>2684</v>
      </c>
      <c r="L1121" s="835">
        <v>1715.48</v>
      </c>
      <c r="M1121" s="835">
        <v>48033.440000000002</v>
      </c>
      <c r="N1121" s="832">
        <v>28</v>
      </c>
      <c r="O1121" s="836">
        <v>3.5</v>
      </c>
      <c r="P1121" s="835">
        <v>42887</v>
      </c>
      <c r="Q1121" s="837">
        <v>0.89285714285714279</v>
      </c>
      <c r="R1121" s="832">
        <v>25</v>
      </c>
      <c r="S1121" s="837">
        <v>0.8928571428571429</v>
      </c>
      <c r="T1121" s="836">
        <v>3</v>
      </c>
      <c r="U1121" s="838">
        <v>0.8571428571428571</v>
      </c>
    </row>
    <row r="1122" spans="1:21" ht="14.4" customHeight="1" x14ac:dyDescent="0.3">
      <c r="A1122" s="831">
        <v>7</v>
      </c>
      <c r="B1122" s="832" t="s">
        <v>1991</v>
      </c>
      <c r="C1122" s="832" t="s">
        <v>1997</v>
      </c>
      <c r="D1122" s="833" t="s">
        <v>3260</v>
      </c>
      <c r="E1122" s="834" t="s">
        <v>2004</v>
      </c>
      <c r="F1122" s="832" t="s">
        <v>1992</v>
      </c>
      <c r="G1122" s="832" t="s">
        <v>2679</v>
      </c>
      <c r="H1122" s="832" t="s">
        <v>670</v>
      </c>
      <c r="I1122" s="832" t="s">
        <v>2693</v>
      </c>
      <c r="J1122" s="832" t="s">
        <v>2686</v>
      </c>
      <c r="K1122" s="832" t="s">
        <v>2684</v>
      </c>
      <c r="L1122" s="835">
        <v>1195.75</v>
      </c>
      <c r="M1122" s="835">
        <v>57396</v>
      </c>
      <c r="N1122" s="832">
        <v>48</v>
      </c>
      <c r="O1122" s="836">
        <v>6.5</v>
      </c>
      <c r="P1122" s="835">
        <v>50221.5</v>
      </c>
      <c r="Q1122" s="837">
        <v>0.875</v>
      </c>
      <c r="R1122" s="832">
        <v>42</v>
      </c>
      <c r="S1122" s="837">
        <v>0.875</v>
      </c>
      <c r="T1122" s="836">
        <v>5.5</v>
      </c>
      <c r="U1122" s="838">
        <v>0.84615384615384615</v>
      </c>
    </row>
    <row r="1123" spans="1:21" ht="14.4" customHeight="1" x14ac:dyDescent="0.3">
      <c r="A1123" s="831">
        <v>7</v>
      </c>
      <c r="B1123" s="832" t="s">
        <v>1991</v>
      </c>
      <c r="C1123" s="832" t="s">
        <v>1997</v>
      </c>
      <c r="D1123" s="833" t="s">
        <v>3260</v>
      </c>
      <c r="E1123" s="834" t="s">
        <v>2004</v>
      </c>
      <c r="F1123" s="832" t="s">
        <v>1992</v>
      </c>
      <c r="G1123" s="832" t="s">
        <v>2679</v>
      </c>
      <c r="H1123" s="832" t="s">
        <v>670</v>
      </c>
      <c r="I1123" s="832" t="s">
        <v>2694</v>
      </c>
      <c r="J1123" s="832" t="s">
        <v>2686</v>
      </c>
      <c r="K1123" s="832" t="s">
        <v>2695</v>
      </c>
      <c r="L1123" s="835">
        <v>1286.6199999999999</v>
      </c>
      <c r="M1123" s="835">
        <v>19299.299999999996</v>
      </c>
      <c r="N1123" s="832">
        <v>15</v>
      </c>
      <c r="O1123" s="836">
        <v>5.5</v>
      </c>
      <c r="P1123" s="835">
        <v>16726.059999999998</v>
      </c>
      <c r="Q1123" s="837">
        <v>0.8666666666666667</v>
      </c>
      <c r="R1123" s="832">
        <v>13</v>
      </c>
      <c r="S1123" s="837">
        <v>0.8666666666666667</v>
      </c>
      <c r="T1123" s="836">
        <v>4.5</v>
      </c>
      <c r="U1123" s="838">
        <v>0.81818181818181823</v>
      </c>
    </row>
    <row r="1124" spans="1:21" ht="14.4" customHeight="1" x14ac:dyDescent="0.3">
      <c r="A1124" s="831">
        <v>7</v>
      </c>
      <c r="B1124" s="832" t="s">
        <v>1991</v>
      </c>
      <c r="C1124" s="832" t="s">
        <v>1997</v>
      </c>
      <c r="D1124" s="833" t="s">
        <v>3260</v>
      </c>
      <c r="E1124" s="834" t="s">
        <v>2004</v>
      </c>
      <c r="F1124" s="832" t="s">
        <v>1992</v>
      </c>
      <c r="G1124" s="832" t="s">
        <v>2679</v>
      </c>
      <c r="H1124" s="832" t="s">
        <v>579</v>
      </c>
      <c r="I1124" s="832" t="s">
        <v>3177</v>
      </c>
      <c r="J1124" s="832" t="s">
        <v>3178</v>
      </c>
      <c r="K1124" s="832" t="s">
        <v>2682</v>
      </c>
      <c r="L1124" s="835">
        <v>597.88</v>
      </c>
      <c r="M1124" s="835">
        <v>597.88</v>
      </c>
      <c r="N1124" s="832">
        <v>1</v>
      </c>
      <c r="O1124" s="836">
        <v>0.5</v>
      </c>
      <c r="P1124" s="835">
        <v>597.88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7</v>
      </c>
      <c r="B1125" s="832" t="s">
        <v>1991</v>
      </c>
      <c r="C1125" s="832" t="s">
        <v>1997</v>
      </c>
      <c r="D1125" s="833" t="s">
        <v>3260</v>
      </c>
      <c r="E1125" s="834" t="s">
        <v>2004</v>
      </c>
      <c r="F1125" s="832" t="s">
        <v>1992</v>
      </c>
      <c r="G1125" s="832" t="s">
        <v>2679</v>
      </c>
      <c r="H1125" s="832" t="s">
        <v>670</v>
      </c>
      <c r="I1125" s="832" t="s">
        <v>2696</v>
      </c>
      <c r="J1125" s="832" t="s">
        <v>2686</v>
      </c>
      <c r="K1125" s="832" t="s">
        <v>2697</v>
      </c>
      <c r="L1125" s="835">
        <v>2391.48</v>
      </c>
      <c r="M1125" s="835">
        <v>23914.800000000003</v>
      </c>
      <c r="N1125" s="832">
        <v>10</v>
      </c>
      <c r="O1125" s="836">
        <v>1.5</v>
      </c>
      <c r="P1125" s="835">
        <v>16740.36</v>
      </c>
      <c r="Q1125" s="837">
        <v>0.7</v>
      </c>
      <c r="R1125" s="832">
        <v>7</v>
      </c>
      <c r="S1125" s="837">
        <v>0.7</v>
      </c>
      <c r="T1125" s="836">
        <v>1</v>
      </c>
      <c r="U1125" s="838">
        <v>0.66666666666666663</v>
      </c>
    </row>
    <row r="1126" spans="1:21" ht="14.4" customHeight="1" x14ac:dyDescent="0.3">
      <c r="A1126" s="831">
        <v>7</v>
      </c>
      <c r="B1126" s="832" t="s">
        <v>1991</v>
      </c>
      <c r="C1126" s="832" t="s">
        <v>1997</v>
      </c>
      <c r="D1126" s="833" t="s">
        <v>3260</v>
      </c>
      <c r="E1126" s="834" t="s">
        <v>2004</v>
      </c>
      <c r="F1126" s="832" t="s">
        <v>1992</v>
      </c>
      <c r="G1126" s="832" t="s">
        <v>2679</v>
      </c>
      <c r="H1126" s="832" t="s">
        <v>670</v>
      </c>
      <c r="I1126" s="832" t="s">
        <v>2698</v>
      </c>
      <c r="J1126" s="832" t="s">
        <v>2686</v>
      </c>
      <c r="K1126" s="832" t="s">
        <v>2699</v>
      </c>
      <c r="L1126" s="835">
        <v>2573.2199999999998</v>
      </c>
      <c r="M1126" s="835">
        <v>84916.260000000009</v>
      </c>
      <c r="N1126" s="832">
        <v>33</v>
      </c>
      <c r="O1126" s="836">
        <v>10</v>
      </c>
      <c r="P1126" s="835">
        <v>72050.16</v>
      </c>
      <c r="Q1126" s="837">
        <v>0.8484848484848484</v>
      </c>
      <c r="R1126" s="832">
        <v>28</v>
      </c>
      <c r="S1126" s="837">
        <v>0.84848484848484851</v>
      </c>
      <c r="T1126" s="836">
        <v>8</v>
      </c>
      <c r="U1126" s="838">
        <v>0.8</v>
      </c>
    </row>
    <row r="1127" spans="1:21" ht="14.4" customHeight="1" x14ac:dyDescent="0.3">
      <c r="A1127" s="831">
        <v>7</v>
      </c>
      <c r="B1127" s="832" t="s">
        <v>1991</v>
      </c>
      <c r="C1127" s="832" t="s">
        <v>1997</v>
      </c>
      <c r="D1127" s="833" t="s">
        <v>3260</v>
      </c>
      <c r="E1127" s="834" t="s">
        <v>2004</v>
      </c>
      <c r="F1127" s="832" t="s">
        <v>1992</v>
      </c>
      <c r="G1127" s="832" t="s">
        <v>2679</v>
      </c>
      <c r="H1127" s="832" t="s">
        <v>579</v>
      </c>
      <c r="I1127" s="832" t="s">
        <v>2981</v>
      </c>
      <c r="J1127" s="832" t="s">
        <v>2982</v>
      </c>
      <c r="K1127" s="832" t="s">
        <v>2682</v>
      </c>
      <c r="L1127" s="835">
        <v>1286.19</v>
      </c>
      <c r="M1127" s="835">
        <v>1286.19</v>
      </c>
      <c r="N1127" s="832">
        <v>1</v>
      </c>
      <c r="O1127" s="836">
        <v>1</v>
      </c>
      <c r="P1127" s="835">
        <v>1286.19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7</v>
      </c>
      <c r="B1128" s="832" t="s">
        <v>1991</v>
      </c>
      <c r="C1128" s="832" t="s">
        <v>1997</v>
      </c>
      <c r="D1128" s="833" t="s">
        <v>3260</v>
      </c>
      <c r="E1128" s="834" t="s">
        <v>2004</v>
      </c>
      <c r="F1128" s="832" t="s">
        <v>1992</v>
      </c>
      <c r="G1128" s="832" t="s">
        <v>3179</v>
      </c>
      <c r="H1128" s="832" t="s">
        <v>579</v>
      </c>
      <c r="I1128" s="832" t="s">
        <v>3180</v>
      </c>
      <c r="J1128" s="832" t="s">
        <v>3181</v>
      </c>
      <c r="K1128" s="832" t="s">
        <v>3182</v>
      </c>
      <c r="L1128" s="835">
        <v>0</v>
      </c>
      <c r="M1128" s="835">
        <v>0</v>
      </c>
      <c r="N1128" s="832">
        <v>1</v>
      </c>
      <c r="O1128" s="836">
        <v>0.5</v>
      </c>
      <c r="P1128" s="835">
        <v>0</v>
      </c>
      <c r="Q1128" s="837"/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7</v>
      </c>
      <c r="B1129" s="832" t="s">
        <v>1991</v>
      </c>
      <c r="C1129" s="832" t="s">
        <v>1997</v>
      </c>
      <c r="D1129" s="833" t="s">
        <v>3260</v>
      </c>
      <c r="E1129" s="834" t="s">
        <v>2004</v>
      </c>
      <c r="F1129" s="832" t="s">
        <v>1992</v>
      </c>
      <c r="G1129" s="832" t="s">
        <v>2055</v>
      </c>
      <c r="H1129" s="832" t="s">
        <v>670</v>
      </c>
      <c r="I1129" s="832" t="s">
        <v>1862</v>
      </c>
      <c r="J1129" s="832" t="s">
        <v>1863</v>
      </c>
      <c r="K1129" s="832" t="s">
        <v>1864</v>
      </c>
      <c r="L1129" s="835">
        <v>0</v>
      </c>
      <c r="M1129" s="835">
        <v>0</v>
      </c>
      <c r="N1129" s="832">
        <v>53</v>
      </c>
      <c r="O1129" s="836">
        <v>12</v>
      </c>
      <c r="P1129" s="835">
        <v>0</v>
      </c>
      <c r="Q1129" s="837"/>
      <c r="R1129" s="832">
        <v>44</v>
      </c>
      <c r="S1129" s="837">
        <v>0.83018867924528306</v>
      </c>
      <c r="T1129" s="836">
        <v>8.5</v>
      </c>
      <c r="U1129" s="838">
        <v>0.70833333333333337</v>
      </c>
    </row>
    <row r="1130" spans="1:21" ht="14.4" customHeight="1" x14ac:dyDescent="0.3">
      <c r="A1130" s="831">
        <v>7</v>
      </c>
      <c r="B1130" s="832" t="s">
        <v>1991</v>
      </c>
      <c r="C1130" s="832" t="s">
        <v>1997</v>
      </c>
      <c r="D1130" s="833" t="s">
        <v>3260</v>
      </c>
      <c r="E1130" s="834" t="s">
        <v>2004</v>
      </c>
      <c r="F1130" s="832" t="s">
        <v>1992</v>
      </c>
      <c r="G1130" s="832" t="s">
        <v>2055</v>
      </c>
      <c r="H1130" s="832" t="s">
        <v>579</v>
      </c>
      <c r="I1130" s="832" t="s">
        <v>2702</v>
      </c>
      <c r="J1130" s="832" t="s">
        <v>2703</v>
      </c>
      <c r="K1130" s="832" t="s">
        <v>2704</v>
      </c>
      <c r="L1130" s="835">
        <v>227.69</v>
      </c>
      <c r="M1130" s="835">
        <v>1138.45</v>
      </c>
      <c r="N1130" s="832">
        <v>5</v>
      </c>
      <c r="O1130" s="836">
        <v>2</v>
      </c>
      <c r="P1130" s="835">
        <v>910.76</v>
      </c>
      <c r="Q1130" s="837">
        <v>0.79999999999999993</v>
      </c>
      <c r="R1130" s="832">
        <v>4</v>
      </c>
      <c r="S1130" s="837">
        <v>0.8</v>
      </c>
      <c r="T1130" s="836">
        <v>1.5</v>
      </c>
      <c r="U1130" s="838">
        <v>0.75</v>
      </c>
    </row>
    <row r="1131" spans="1:21" ht="14.4" customHeight="1" x14ac:dyDescent="0.3">
      <c r="A1131" s="831">
        <v>7</v>
      </c>
      <c r="B1131" s="832" t="s">
        <v>1991</v>
      </c>
      <c r="C1131" s="832" t="s">
        <v>1997</v>
      </c>
      <c r="D1131" s="833" t="s">
        <v>3260</v>
      </c>
      <c r="E1131" s="834" t="s">
        <v>2004</v>
      </c>
      <c r="F1131" s="832" t="s">
        <v>1992</v>
      </c>
      <c r="G1131" s="832" t="s">
        <v>2217</v>
      </c>
      <c r="H1131" s="832" t="s">
        <v>579</v>
      </c>
      <c r="I1131" s="832" t="s">
        <v>2218</v>
      </c>
      <c r="J1131" s="832" t="s">
        <v>2219</v>
      </c>
      <c r="K1131" s="832" t="s">
        <v>2220</v>
      </c>
      <c r="L1131" s="835">
        <v>60.39</v>
      </c>
      <c r="M1131" s="835">
        <v>241.56</v>
      </c>
      <c r="N1131" s="832">
        <v>4</v>
      </c>
      <c r="O1131" s="836">
        <v>1</v>
      </c>
      <c r="P1131" s="835">
        <v>120.78</v>
      </c>
      <c r="Q1131" s="837">
        <v>0.5</v>
      </c>
      <c r="R1131" s="832">
        <v>2</v>
      </c>
      <c r="S1131" s="837">
        <v>0.5</v>
      </c>
      <c r="T1131" s="836">
        <v>0.5</v>
      </c>
      <c r="U1131" s="838">
        <v>0.5</v>
      </c>
    </row>
    <row r="1132" spans="1:21" ht="14.4" customHeight="1" x14ac:dyDescent="0.3">
      <c r="A1132" s="831">
        <v>7</v>
      </c>
      <c r="B1132" s="832" t="s">
        <v>1991</v>
      </c>
      <c r="C1132" s="832" t="s">
        <v>1997</v>
      </c>
      <c r="D1132" s="833" t="s">
        <v>3260</v>
      </c>
      <c r="E1132" s="834" t="s">
        <v>2004</v>
      </c>
      <c r="F1132" s="832" t="s">
        <v>1992</v>
      </c>
      <c r="G1132" s="832" t="s">
        <v>2217</v>
      </c>
      <c r="H1132" s="832" t="s">
        <v>579</v>
      </c>
      <c r="I1132" s="832" t="s">
        <v>2707</v>
      </c>
      <c r="J1132" s="832" t="s">
        <v>2708</v>
      </c>
      <c r="K1132" s="832" t="s">
        <v>2709</v>
      </c>
      <c r="L1132" s="835">
        <v>90.57</v>
      </c>
      <c r="M1132" s="835">
        <v>90.57</v>
      </c>
      <c r="N1132" s="832">
        <v>1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7</v>
      </c>
      <c r="B1133" s="832" t="s">
        <v>1991</v>
      </c>
      <c r="C1133" s="832" t="s">
        <v>1997</v>
      </c>
      <c r="D1133" s="833" t="s">
        <v>3260</v>
      </c>
      <c r="E1133" s="834" t="s">
        <v>2004</v>
      </c>
      <c r="F1133" s="832" t="s">
        <v>1992</v>
      </c>
      <c r="G1133" s="832" t="s">
        <v>2710</v>
      </c>
      <c r="H1133" s="832" t="s">
        <v>579</v>
      </c>
      <c r="I1133" s="832" t="s">
        <v>2711</v>
      </c>
      <c r="J1133" s="832" t="s">
        <v>2712</v>
      </c>
      <c r="K1133" s="832" t="s">
        <v>2713</v>
      </c>
      <c r="L1133" s="835">
        <v>355.79</v>
      </c>
      <c r="M1133" s="835">
        <v>2846.32</v>
      </c>
      <c r="N1133" s="832">
        <v>8</v>
      </c>
      <c r="O1133" s="836">
        <v>4</v>
      </c>
      <c r="P1133" s="835">
        <v>2846.32</v>
      </c>
      <c r="Q1133" s="837">
        <v>1</v>
      </c>
      <c r="R1133" s="832">
        <v>8</v>
      </c>
      <c r="S1133" s="837">
        <v>1</v>
      </c>
      <c r="T1133" s="836">
        <v>4</v>
      </c>
      <c r="U1133" s="838">
        <v>1</v>
      </c>
    </row>
    <row r="1134" spans="1:21" ht="14.4" customHeight="1" x14ac:dyDescent="0.3">
      <c r="A1134" s="831">
        <v>7</v>
      </c>
      <c r="B1134" s="832" t="s">
        <v>1991</v>
      </c>
      <c r="C1134" s="832" t="s">
        <v>1997</v>
      </c>
      <c r="D1134" s="833" t="s">
        <v>3260</v>
      </c>
      <c r="E1134" s="834" t="s">
        <v>2004</v>
      </c>
      <c r="F1134" s="832" t="s">
        <v>1992</v>
      </c>
      <c r="G1134" s="832" t="s">
        <v>2710</v>
      </c>
      <c r="H1134" s="832" t="s">
        <v>579</v>
      </c>
      <c r="I1134" s="832" t="s">
        <v>2714</v>
      </c>
      <c r="J1134" s="832" t="s">
        <v>2712</v>
      </c>
      <c r="K1134" s="832" t="s">
        <v>2715</v>
      </c>
      <c r="L1134" s="835">
        <v>552.64</v>
      </c>
      <c r="M1134" s="835">
        <v>3315.84</v>
      </c>
      <c r="N1134" s="832">
        <v>6</v>
      </c>
      <c r="O1134" s="836">
        <v>3</v>
      </c>
      <c r="P1134" s="835">
        <v>3315.84</v>
      </c>
      <c r="Q1134" s="837">
        <v>1</v>
      </c>
      <c r="R1134" s="832">
        <v>6</v>
      </c>
      <c r="S1134" s="837">
        <v>1</v>
      </c>
      <c r="T1134" s="836">
        <v>3</v>
      </c>
      <c r="U1134" s="838">
        <v>1</v>
      </c>
    </row>
    <row r="1135" spans="1:21" ht="14.4" customHeight="1" x14ac:dyDescent="0.3">
      <c r="A1135" s="831">
        <v>7</v>
      </c>
      <c r="B1135" s="832" t="s">
        <v>1991</v>
      </c>
      <c r="C1135" s="832" t="s">
        <v>1997</v>
      </c>
      <c r="D1135" s="833" t="s">
        <v>3260</v>
      </c>
      <c r="E1135" s="834" t="s">
        <v>2004</v>
      </c>
      <c r="F1135" s="832" t="s">
        <v>1992</v>
      </c>
      <c r="G1135" s="832" t="s">
        <v>2710</v>
      </c>
      <c r="H1135" s="832" t="s">
        <v>579</v>
      </c>
      <c r="I1135" s="832" t="s">
        <v>2716</v>
      </c>
      <c r="J1135" s="832" t="s">
        <v>2712</v>
      </c>
      <c r="K1135" s="832" t="s">
        <v>2717</v>
      </c>
      <c r="L1135" s="835">
        <v>1019.46</v>
      </c>
      <c r="M1135" s="835">
        <v>7136.22</v>
      </c>
      <c r="N1135" s="832">
        <v>7</v>
      </c>
      <c r="O1135" s="836">
        <v>3</v>
      </c>
      <c r="P1135" s="835">
        <v>7136.22</v>
      </c>
      <c r="Q1135" s="837">
        <v>1</v>
      </c>
      <c r="R1135" s="832">
        <v>7</v>
      </c>
      <c r="S1135" s="837">
        <v>1</v>
      </c>
      <c r="T1135" s="836">
        <v>3</v>
      </c>
      <c r="U1135" s="838">
        <v>1</v>
      </c>
    </row>
    <row r="1136" spans="1:21" ht="14.4" customHeight="1" x14ac:dyDescent="0.3">
      <c r="A1136" s="831">
        <v>7</v>
      </c>
      <c r="B1136" s="832" t="s">
        <v>1991</v>
      </c>
      <c r="C1136" s="832" t="s">
        <v>1997</v>
      </c>
      <c r="D1136" s="833" t="s">
        <v>3260</v>
      </c>
      <c r="E1136" s="834" t="s">
        <v>2004</v>
      </c>
      <c r="F1136" s="832" t="s">
        <v>1992</v>
      </c>
      <c r="G1136" s="832" t="s">
        <v>2710</v>
      </c>
      <c r="H1136" s="832" t="s">
        <v>579</v>
      </c>
      <c r="I1136" s="832" t="s">
        <v>2718</v>
      </c>
      <c r="J1136" s="832" t="s">
        <v>2712</v>
      </c>
      <c r="K1136" s="832" t="s">
        <v>2719</v>
      </c>
      <c r="L1136" s="835">
        <v>764.6</v>
      </c>
      <c r="M1136" s="835">
        <v>21408.800000000003</v>
      </c>
      <c r="N1136" s="832">
        <v>28</v>
      </c>
      <c r="O1136" s="836">
        <v>10</v>
      </c>
      <c r="P1136" s="835">
        <v>16821.2</v>
      </c>
      <c r="Q1136" s="837">
        <v>0.78571428571428559</v>
      </c>
      <c r="R1136" s="832">
        <v>22</v>
      </c>
      <c r="S1136" s="837">
        <v>0.7857142857142857</v>
      </c>
      <c r="T1136" s="836">
        <v>8</v>
      </c>
      <c r="U1136" s="838">
        <v>0.8</v>
      </c>
    </row>
    <row r="1137" spans="1:21" ht="14.4" customHeight="1" x14ac:dyDescent="0.3">
      <c r="A1137" s="831">
        <v>7</v>
      </c>
      <c r="B1137" s="832" t="s">
        <v>1991</v>
      </c>
      <c r="C1137" s="832" t="s">
        <v>1997</v>
      </c>
      <c r="D1137" s="833" t="s">
        <v>3260</v>
      </c>
      <c r="E1137" s="834" t="s">
        <v>2004</v>
      </c>
      <c r="F1137" s="832" t="s">
        <v>1992</v>
      </c>
      <c r="G1137" s="832" t="s">
        <v>2710</v>
      </c>
      <c r="H1137" s="832" t="s">
        <v>579</v>
      </c>
      <c r="I1137" s="832" t="s">
        <v>2722</v>
      </c>
      <c r="J1137" s="832" t="s">
        <v>2723</v>
      </c>
      <c r="K1137" s="832" t="s">
        <v>2724</v>
      </c>
      <c r="L1137" s="835">
        <v>92.11</v>
      </c>
      <c r="M1137" s="835">
        <v>828.99</v>
      </c>
      <c r="N1137" s="832">
        <v>9</v>
      </c>
      <c r="O1137" s="836">
        <v>3</v>
      </c>
      <c r="P1137" s="835">
        <v>828.99</v>
      </c>
      <c r="Q1137" s="837">
        <v>1</v>
      </c>
      <c r="R1137" s="832">
        <v>9</v>
      </c>
      <c r="S1137" s="837">
        <v>1</v>
      </c>
      <c r="T1137" s="836">
        <v>3</v>
      </c>
      <c r="U1137" s="838">
        <v>1</v>
      </c>
    </row>
    <row r="1138" spans="1:21" ht="14.4" customHeight="1" x14ac:dyDescent="0.3">
      <c r="A1138" s="831">
        <v>7</v>
      </c>
      <c r="B1138" s="832" t="s">
        <v>1991</v>
      </c>
      <c r="C1138" s="832" t="s">
        <v>1997</v>
      </c>
      <c r="D1138" s="833" t="s">
        <v>3260</v>
      </c>
      <c r="E1138" s="834" t="s">
        <v>2004</v>
      </c>
      <c r="F1138" s="832" t="s">
        <v>1992</v>
      </c>
      <c r="G1138" s="832" t="s">
        <v>2710</v>
      </c>
      <c r="H1138" s="832" t="s">
        <v>579</v>
      </c>
      <c r="I1138" s="832" t="s">
        <v>2914</v>
      </c>
      <c r="J1138" s="832" t="s">
        <v>2712</v>
      </c>
      <c r="K1138" s="832" t="s">
        <v>2915</v>
      </c>
      <c r="L1138" s="835">
        <v>1274.33</v>
      </c>
      <c r="M1138" s="835">
        <v>3822.99</v>
      </c>
      <c r="N1138" s="832">
        <v>3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7</v>
      </c>
      <c r="B1139" s="832" t="s">
        <v>1991</v>
      </c>
      <c r="C1139" s="832" t="s">
        <v>1997</v>
      </c>
      <c r="D1139" s="833" t="s">
        <v>3260</v>
      </c>
      <c r="E1139" s="834" t="s">
        <v>2004</v>
      </c>
      <c r="F1139" s="832" t="s">
        <v>1992</v>
      </c>
      <c r="G1139" s="832" t="s">
        <v>2710</v>
      </c>
      <c r="H1139" s="832" t="s">
        <v>579</v>
      </c>
      <c r="I1139" s="832" t="s">
        <v>3067</v>
      </c>
      <c r="J1139" s="832" t="s">
        <v>2723</v>
      </c>
      <c r="K1139" s="832" t="s">
        <v>3068</v>
      </c>
      <c r="L1139" s="835">
        <v>127.43</v>
      </c>
      <c r="M1139" s="835">
        <v>382.29</v>
      </c>
      <c r="N1139" s="832">
        <v>3</v>
      </c>
      <c r="O1139" s="836">
        <v>1</v>
      </c>
      <c r="P1139" s="835">
        <v>382.29</v>
      </c>
      <c r="Q1139" s="837">
        <v>1</v>
      </c>
      <c r="R1139" s="832">
        <v>3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7</v>
      </c>
      <c r="B1140" s="832" t="s">
        <v>1991</v>
      </c>
      <c r="C1140" s="832" t="s">
        <v>1997</v>
      </c>
      <c r="D1140" s="833" t="s">
        <v>3260</v>
      </c>
      <c r="E1140" s="834" t="s">
        <v>2004</v>
      </c>
      <c r="F1140" s="832" t="s">
        <v>1992</v>
      </c>
      <c r="G1140" s="832" t="s">
        <v>3183</v>
      </c>
      <c r="H1140" s="832" t="s">
        <v>579</v>
      </c>
      <c r="I1140" s="832" t="s">
        <v>3184</v>
      </c>
      <c r="J1140" s="832" t="s">
        <v>3185</v>
      </c>
      <c r="K1140" s="832" t="s">
        <v>3186</v>
      </c>
      <c r="L1140" s="835">
        <v>96.8</v>
      </c>
      <c r="M1140" s="835">
        <v>193.6</v>
      </c>
      <c r="N1140" s="832">
        <v>2</v>
      </c>
      <c r="O1140" s="836">
        <v>1</v>
      </c>
      <c r="P1140" s="835">
        <v>193.6</v>
      </c>
      <c r="Q1140" s="837">
        <v>1</v>
      </c>
      <c r="R1140" s="832">
        <v>2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7</v>
      </c>
      <c r="B1141" s="832" t="s">
        <v>1991</v>
      </c>
      <c r="C1141" s="832" t="s">
        <v>1997</v>
      </c>
      <c r="D1141" s="833" t="s">
        <v>3260</v>
      </c>
      <c r="E1141" s="834" t="s">
        <v>2004</v>
      </c>
      <c r="F1141" s="832" t="s">
        <v>1992</v>
      </c>
      <c r="G1141" s="832" t="s">
        <v>2725</v>
      </c>
      <c r="H1141" s="832" t="s">
        <v>579</v>
      </c>
      <c r="I1141" s="832" t="s">
        <v>2726</v>
      </c>
      <c r="J1141" s="832" t="s">
        <v>2727</v>
      </c>
      <c r="K1141" s="832" t="s">
        <v>2620</v>
      </c>
      <c r="L1141" s="835">
        <v>38.56</v>
      </c>
      <c r="M1141" s="835">
        <v>462.72</v>
      </c>
      <c r="N1141" s="832">
        <v>12</v>
      </c>
      <c r="O1141" s="836">
        <v>4</v>
      </c>
      <c r="P1141" s="835">
        <v>385.6</v>
      </c>
      <c r="Q1141" s="837">
        <v>0.83333333333333337</v>
      </c>
      <c r="R1141" s="832">
        <v>10</v>
      </c>
      <c r="S1141" s="837">
        <v>0.83333333333333337</v>
      </c>
      <c r="T1141" s="836">
        <v>3.5</v>
      </c>
      <c r="U1141" s="838">
        <v>0.875</v>
      </c>
    </row>
    <row r="1142" spans="1:21" ht="14.4" customHeight="1" x14ac:dyDescent="0.3">
      <c r="A1142" s="831">
        <v>7</v>
      </c>
      <c r="B1142" s="832" t="s">
        <v>1991</v>
      </c>
      <c r="C1142" s="832" t="s">
        <v>1997</v>
      </c>
      <c r="D1142" s="833" t="s">
        <v>3260</v>
      </c>
      <c r="E1142" s="834" t="s">
        <v>2004</v>
      </c>
      <c r="F1142" s="832" t="s">
        <v>1992</v>
      </c>
      <c r="G1142" s="832" t="s">
        <v>2728</v>
      </c>
      <c r="H1142" s="832" t="s">
        <v>579</v>
      </c>
      <c r="I1142" s="832" t="s">
        <v>2729</v>
      </c>
      <c r="J1142" s="832" t="s">
        <v>2730</v>
      </c>
      <c r="K1142" s="832" t="s">
        <v>2731</v>
      </c>
      <c r="L1142" s="835">
        <v>140.94999999999999</v>
      </c>
      <c r="M1142" s="835">
        <v>3664.7</v>
      </c>
      <c r="N1142" s="832">
        <v>26</v>
      </c>
      <c r="O1142" s="836">
        <v>3</v>
      </c>
      <c r="P1142" s="835">
        <v>3664.7</v>
      </c>
      <c r="Q1142" s="837">
        <v>1</v>
      </c>
      <c r="R1142" s="832">
        <v>26</v>
      </c>
      <c r="S1142" s="837">
        <v>1</v>
      </c>
      <c r="T1142" s="836">
        <v>3</v>
      </c>
      <c r="U1142" s="838">
        <v>1</v>
      </c>
    </row>
    <row r="1143" spans="1:21" ht="14.4" customHeight="1" x14ac:dyDescent="0.3">
      <c r="A1143" s="831">
        <v>7</v>
      </c>
      <c r="B1143" s="832" t="s">
        <v>1991</v>
      </c>
      <c r="C1143" s="832" t="s">
        <v>1997</v>
      </c>
      <c r="D1143" s="833" t="s">
        <v>3260</v>
      </c>
      <c r="E1143" s="834" t="s">
        <v>2004</v>
      </c>
      <c r="F1143" s="832" t="s">
        <v>1992</v>
      </c>
      <c r="G1143" s="832" t="s">
        <v>2728</v>
      </c>
      <c r="H1143" s="832" t="s">
        <v>579</v>
      </c>
      <c r="I1143" s="832" t="s">
        <v>2916</v>
      </c>
      <c r="J1143" s="832" t="s">
        <v>2917</v>
      </c>
      <c r="K1143" s="832" t="s">
        <v>2643</v>
      </c>
      <c r="L1143" s="835">
        <v>187.92</v>
      </c>
      <c r="M1143" s="835">
        <v>375.84</v>
      </c>
      <c r="N1143" s="832">
        <v>2</v>
      </c>
      <c r="O1143" s="836">
        <v>0.5</v>
      </c>
      <c r="P1143" s="835">
        <v>375.84</v>
      </c>
      <c r="Q1143" s="837">
        <v>1</v>
      </c>
      <c r="R1143" s="832">
        <v>2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7</v>
      </c>
      <c r="B1144" s="832" t="s">
        <v>1991</v>
      </c>
      <c r="C1144" s="832" t="s">
        <v>1997</v>
      </c>
      <c r="D1144" s="833" t="s">
        <v>3260</v>
      </c>
      <c r="E1144" s="834" t="s">
        <v>2004</v>
      </c>
      <c r="F1144" s="832" t="s">
        <v>1992</v>
      </c>
      <c r="G1144" s="832" t="s">
        <v>2728</v>
      </c>
      <c r="H1144" s="832" t="s">
        <v>579</v>
      </c>
      <c r="I1144" s="832" t="s">
        <v>3187</v>
      </c>
      <c r="J1144" s="832" t="s">
        <v>2995</v>
      </c>
      <c r="K1144" s="832" t="s">
        <v>2996</v>
      </c>
      <c r="L1144" s="835">
        <v>300.68</v>
      </c>
      <c r="M1144" s="835">
        <v>1503.4</v>
      </c>
      <c r="N1144" s="832">
        <v>5</v>
      </c>
      <c r="O1144" s="836">
        <v>1</v>
      </c>
      <c r="P1144" s="835">
        <v>1503.4</v>
      </c>
      <c r="Q1144" s="837">
        <v>1</v>
      </c>
      <c r="R1144" s="832">
        <v>5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7</v>
      </c>
      <c r="B1145" s="832" t="s">
        <v>1991</v>
      </c>
      <c r="C1145" s="832" t="s">
        <v>1997</v>
      </c>
      <c r="D1145" s="833" t="s">
        <v>3260</v>
      </c>
      <c r="E1145" s="834" t="s">
        <v>2004</v>
      </c>
      <c r="F1145" s="832" t="s">
        <v>1992</v>
      </c>
      <c r="G1145" s="832" t="s">
        <v>2728</v>
      </c>
      <c r="H1145" s="832" t="s">
        <v>579</v>
      </c>
      <c r="I1145" s="832" t="s">
        <v>2732</v>
      </c>
      <c r="J1145" s="832" t="s">
        <v>2733</v>
      </c>
      <c r="K1145" s="832" t="s">
        <v>2734</v>
      </c>
      <c r="L1145" s="835">
        <v>93.96</v>
      </c>
      <c r="M1145" s="835">
        <v>751.68</v>
      </c>
      <c r="N1145" s="832">
        <v>8</v>
      </c>
      <c r="O1145" s="836">
        <v>1</v>
      </c>
      <c r="P1145" s="835">
        <v>751.68</v>
      </c>
      <c r="Q1145" s="837">
        <v>1</v>
      </c>
      <c r="R1145" s="832">
        <v>8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7</v>
      </c>
      <c r="B1146" s="832" t="s">
        <v>1991</v>
      </c>
      <c r="C1146" s="832" t="s">
        <v>1997</v>
      </c>
      <c r="D1146" s="833" t="s">
        <v>3260</v>
      </c>
      <c r="E1146" s="834" t="s">
        <v>2004</v>
      </c>
      <c r="F1146" s="832" t="s">
        <v>1992</v>
      </c>
      <c r="G1146" s="832" t="s">
        <v>2728</v>
      </c>
      <c r="H1146" s="832" t="s">
        <v>579</v>
      </c>
      <c r="I1146" s="832" t="s">
        <v>3075</v>
      </c>
      <c r="J1146" s="832" t="s">
        <v>2733</v>
      </c>
      <c r="K1146" s="832" t="s">
        <v>2737</v>
      </c>
      <c r="L1146" s="835">
        <v>156.61000000000001</v>
      </c>
      <c r="M1146" s="835">
        <v>3132.2000000000003</v>
      </c>
      <c r="N1146" s="832">
        <v>20</v>
      </c>
      <c r="O1146" s="836">
        <v>4</v>
      </c>
      <c r="P1146" s="835">
        <v>2505.7600000000002</v>
      </c>
      <c r="Q1146" s="837">
        <v>0.8</v>
      </c>
      <c r="R1146" s="832">
        <v>16</v>
      </c>
      <c r="S1146" s="837">
        <v>0.8</v>
      </c>
      <c r="T1146" s="836">
        <v>3.5</v>
      </c>
      <c r="U1146" s="838">
        <v>0.875</v>
      </c>
    </row>
    <row r="1147" spans="1:21" ht="14.4" customHeight="1" x14ac:dyDescent="0.3">
      <c r="A1147" s="831">
        <v>7</v>
      </c>
      <c r="B1147" s="832" t="s">
        <v>1991</v>
      </c>
      <c r="C1147" s="832" t="s">
        <v>1997</v>
      </c>
      <c r="D1147" s="833" t="s">
        <v>3260</v>
      </c>
      <c r="E1147" s="834" t="s">
        <v>2004</v>
      </c>
      <c r="F1147" s="832" t="s">
        <v>1992</v>
      </c>
      <c r="G1147" s="832" t="s">
        <v>2728</v>
      </c>
      <c r="H1147" s="832" t="s">
        <v>579</v>
      </c>
      <c r="I1147" s="832" t="s">
        <v>2918</v>
      </c>
      <c r="J1147" s="832" t="s">
        <v>2919</v>
      </c>
      <c r="K1147" s="832" t="s">
        <v>2920</v>
      </c>
      <c r="L1147" s="835">
        <v>300.68</v>
      </c>
      <c r="M1147" s="835">
        <v>601.36</v>
      </c>
      <c r="N1147" s="832">
        <v>2</v>
      </c>
      <c r="O1147" s="836">
        <v>1</v>
      </c>
      <c r="P1147" s="835">
        <v>601.36</v>
      </c>
      <c r="Q1147" s="837">
        <v>1</v>
      </c>
      <c r="R1147" s="832">
        <v>2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7</v>
      </c>
      <c r="B1148" s="832" t="s">
        <v>1991</v>
      </c>
      <c r="C1148" s="832" t="s">
        <v>1997</v>
      </c>
      <c r="D1148" s="833" t="s">
        <v>3260</v>
      </c>
      <c r="E1148" s="834" t="s">
        <v>2004</v>
      </c>
      <c r="F1148" s="832" t="s">
        <v>1992</v>
      </c>
      <c r="G1148" s="832" t="s">
        <v>2728</v>
      </c>
      <c r="H1148" s="832" t="s">
        <v>579</v>
      </c>
      <c r="I1148" s="832" t="s">
        <v>2994</v>
      </c>
      <c r="J1148" s="832" t="s">
        <v>2995</v>
      </c>
      <c r="K1148" s="832" t="s">
        <v>2996</v>
      </c>
      <c r="L1148" s="835">
        <v>300.68</v>
      </c>
      <c r="M1148" s="835">
        <v>601.36</v>
      </c>
      <c r="N1148" s="832">
        <v>2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7</v>
      </c>
      <c r="B1149" s="832" t="s">
        <v>1991</v>
      </c>
      <c r="C1149" s="832" t="s">
        <v>1997</v>
      </c>
      <c r="D1149" s="833" t="s">
        <v>3260</v>
      </c>
      <c r="E1149" s="834" t="s">
        <v>2004</v>
      </c>
      <c r="F1149" s="832" t="s">
        <v>1992</v>
      </c>
      <c r="G1149" s="832" t="s">
        <v>2728</v>
      </c>
      <c r="H1149" s="832" t="s">
        <v>579</v>
      </c>
      <c r="I1149" s="832" t="s">
        <v>3188</v>
      </c>
      <c r="J1149" s="832" t="s">
        <v>2730</v>
      </c>
      <c r="K1149" s="832" t="s">
        <v>3189</v>
      </c>
      <c r="L1149" s="835">
        <v>0</v>
      </c>
      <c r="M1149" s="835">
        <v>0</v>
      </c>
      <c r="N1149" s="832">
        <v>6</v>
      </c>
      <c r="O1149" s="836">
        <v>0.5</v>
      </c>
      <c r="P1149" s="835">
        <v>0</v>
      </c>
      <c r="Q1149" s="837"/>
      <c r="R1149" s="832">
        <v>6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7</v>
      </c>
      <c r="B1150" s="832" t="s">
        <v>1991</v>
      </c>
      <c r="C1150" s="832" t="s">
        <v>1997</v>
      </c>
      <c r="D1150" s="833" t="s">
        <v>3260</v>
      </c>
      <c r="E1150" s="834" t="s">
        <v>2004</v>
      </c>
      <c r="F1150" s="832" t="s">
        <v>1992</v>
      </c>
      <c r="G1150" s="832" t="s">
        <v>2728</v>
      </c>
      <c r="H1150" s="832" t="s">
        <v>579</v>
      </c>
      <c r="I1150" s="832" t="s">
        <v>3025</v>
      </c>
      <c r="J1150" s="832" t="s">
        <v>3024</v>
      </c>
      <c r="K1150" s="832" t="s">
        <v>2734</v>
      </c>
      <c r="L1150" s="835">
        <v>93.96</v>
      </c>
      <c r="M1150" s="835">
        <v>187.92</v>
      </c>
      <c r="N1150" s="832">
        <v>2</v>
      </c>
      <c r="O1150" s="836">
        <v>1</v>
      </c>
      <c r="P1150" s="835">
        <v>187.92</v>
      </c>
      <c r="Q1150" s="837">
        <v>1</v>
      </c>
      <c r="R1150" s="832">
        <v>2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7</v>
      </c>
      <c r="B1151" s="832" t="s">
        <v>1991</v>
      </c>
      <c r="C1151" s="832" t="s">
        <v>1997</v>
      </c>
      <c r="D1151" s="833" t="s">
        <v>3260</v>
      </c>
      <c r="E1151" s="834" t="s">
        <v>2004</v>
      </c>
      <c r="F1151" s="832" t="s">
        <v>1992</v>
      </c>
      <c r="G1151" s="832" t="s">
        <v>2224</v>
      </c>
      <c r="H1151" s="832" t="s">
        <v>579</v>
      </c>
      <c r="I1151" s="832" t="s">
        <v>2225</v>
      </c>
      <c r="J1151" s="832" t="s">
        <v>2226</v>
      </c>
      <c r="K1151" s="832" t="s">
        <v>2227</v>
      </c>
      <c r="L1151" s="835">
        <v>311.02</v>
      </c>
      <c r="M1151" s="835">
        <v>622.04</v>
      </c>
      <c r="N1151" s="832">
        <v>2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7</v>
      </c>
      <c r="B1152" s="832" t="s">
        <v>1991</v>
      </c>
      <c r="C1152" s="832" t="s">
        <v>1997</v>
      </c>
      <c r="D1152" s="833" t="s">
        <v>3260</v>
      </c>
      <c r="E1152" s="834" t="s">
        <v>2004</v>
      </c>
      <c r="F1152" s="832" t="s">
        <v>1992</v>
      </c>
      <c r="G1152" s="832" t="s">
        <v>2744</v>
      </c>
      <c r="H1152" s="832" t="s">
        <v>670</v>
      </c>
      <c r="I1152" s="832" t="s">
        <v>2745</v>
      </c>
      <c r="J1152" s="832" t="s">
        <v>1918</v>
      </c>
      <c r="K1152" s="832" t="s">
        <v>2746</v>
      </c>
      <c r="L1152" s="835">
        <v>80.53</v>
      </c>
      <c r="M1152" s="835">
        <v>483.18</v>
      </c>
      <c r="N1152" s="832">
        <v>6</v>
      </c>
      <c r="O1152" s="836">
        <v>1</v>
      </c>
      <c r="P1152" s="835">
        <v>241.59</v>
      </c>
      <c r="Q1152" s="837">
        <v>0.5</v>
      </c>
      <c r="R1152" s="832">
        <v>3</v>
      </c>
      <c r="S1152" s="837">
        <v>0.5</v>
      </c>
      <c r="T1152" s="836">
        <v>0.5</v>
      </c>
      <c r="U1152" s="838">
        <v>0.5</v>
      </c>
    </row>
    <row r="1153" spans="1:21" ht="14.4" customHeight="1" x14ac:dyDescent="0.3">
      <c r="A1153" s="831">
        <v>7</v>
      </c>
      <c r="B1153" s="832" t="s">
        <v>1991</v>
      </c>
      <c r="C1153" s="832" t="s">
        <v>1997</v>
      </c>
      <c r="D1153" s="833" t="s">
        <v>3260</v>
      </c>
      <c r="E1153" s="834" t="s">
        <v>2004</v>
      </c>
      <c r="F1153" s="832" t="s">
        <v>1992</v>
      </c>
      <c r="G1153" s="832" t="s">
        <v>2744</v>
      </c>
      <c r="H1153" s="832" t="s">
        <v>670</v>
      </c>
      <c r="I1153" s="832" t="s">
        <v>3190</v>
      </c>
      <c r="J1153" s="832" t="s">
        <v>1918</v>
      </c>
      <c r="K1153" s="832" t="s">
        <v>3191</v>
      </c>
      <c r="L1153" s="835">
        <v>161.06</v>
      </c>
      <c r="M1153" s="835">
        <v>805.3</v>
      </c>
      <c r="N1153" s="832">
        <v>5</v>
      </c>
      <c r="O1153" s="836">
        <v>1.5</v>
      </c>
      <c r="P1153" s="835">
        <v>483.18</v>
      </c>
      <c r="Q1153" s="837">
        <v>0.60000000000000009</v>
      </c>
      <c r="R1153" s="832">
        <v>3</v>
      </c>
      <c r="S1153" s="837">
        <v>0.6</v>
      </c>
      <c r="T1153" s="836">
        <v>1</v>
      </c>
      <c r="U1153" s="838">
        <v>0.66666666666666663</v>
      </c>
    </row>
    <row r="1154" spans="1:21" ht="14.4" customHeight="1" x14ac:dyDescent="0.3">
      <c r="A1154" s="831">
        <v>7</v>
      </c>
      <c r="B1154" s="832" t="s">
        <v>1991</v>
      </c>
      <c r="C1154" s="832" t="s">
        <v>1997</v>
      </c>
      <c r="D1154" s="833" t="s">
        <v>3260</v>
      </c>
      <c r="E1154" s="834" t="s">
        <v>2004</v>
      </c>
      <c r="F1154" s="832" t="s">
        <v>1992</v>
      </c>
      <c r="G1154" s="832" t="s">
        <v>2744</v>
      </c>
      <c r="H1154" s="832" t="s">
        <v>670</v>
      </c>
      <c r="I1154" s="832" t="s">
        <v>1917</v>
      </c>
      <c r="J1154" s="832" t="s">
        <v>1918</v>
      </c>
      <c r="K1154" s="832" t="s">
        <v>1919</v>
      </c>
      <c r="L1154" s="835">
        <v>400.17</v>
      </c>
      <c r="M1154" s="835">
        <v>3601.53</v>
      </c>
      <c r="N1154" s="832">
        <v>9</v>
      </c>
      <c r="O1154" s="836">
        <v>6</v>
      </c>
      <c r="P1154" s="835">
        <v>3601.53</v>
      </c>
      <c r="Q1154" s="837">
        <v>1</v>
      </c>
      <c r="R1154" s="832">
        <v>9</v>
      </c>
      <c r="S1154" s="837">
        <v>1</v>
      </c>
      <c r="T1154" s="836">
        <v>6</v>
      </c>
      <c r="U1154" s="838">
        <v>1</v>
      </c>
    </row>
    <row r="1155" spans="1:21" ht="14.4" customHeight="1" x14ac:dyDescent="0.3">
      <c r="A1155" s="831">
        <v>7</v>
      </c>
      <c r="B1155" s="832" t="s">
        <v>1991</v>
      </c>
      <c r="C1155" s="832" t="s">
        <v>1997</v>
      </c>
      <c r="D1155" s="833" t="s">
        <v>3260</v>
      </c>
      <c r="E1155" s="834" t="s">
        <v>2004</v>
      </c>
      <c r="F1155" s="832" t="s">
        <v>1992</v>
      </c>
      <c r="G1155" s="832" t="s">
        <v>2744</v>
      </c>
      <c r="H1155" s="832" t="s">
        <v>670</v>
      </c>
      <c r="I1155" s="832" t="s">
        <v>2747</v>
      </c>
      <c r="J1155" s="832" t="s">
        <v>1918</v>
      </c>
      <c r="K1155" s="832" t="s">
        <v>2748</v>
      </c>
      <c r="L1155" s="835">
        <v>533.42999999999995</v>
      </c>
      <c r="M1155" s="835">
        <v>4267.4399999999996</v>
      </c>
      <c r="N1155" s="832">
        <v>8</v>
      </c>
      <c r="O1155" s="836">
        <v>5.5</v>
      </c>
      <c r="P1155" s="835">
        <v>3200.5799999999995</v>
      </c>
      <c r="Q1155" s="837">
        <v>0.75</v>
      </c>
      <c r="R1155" s="832">
        <v>6</v>
      </c>
      <c r="S1155" s="837">
        <v>0.75</v>
      </c>
      <c r="T1155" s="836">
        <v>4.5</v>
      </c>
      <c r="U1155" s="838">
        <v>0.81818181818181823</v>
      </c>
    </row>
    <row r="1156" spans="1:21" ht="14.4" customHeight="1" x14ac:dyDescent="0.3">
      <c r="A1156" s="831">
        <v>7</v>
      </c>
      <c r="B1156" s="832" t="s">
        <v>1991</v>
      </c>
      <c r="C1156" s="832" t="s">
        <v>1997</v>
      </c>
      <c r="D1156" s="833" t="s">
        <v>3260</v>
      </c>
      <c r="E1156" s="834" t="s">
        <v>2004</v>
      </c>
      <c r="F1156" s="832" t="s">
        <v>1992</v>
      </c>
      <c r="G1156" s="832" t="s">
        <v>2137</v>
      </c>
      <c r="H1156" s="832" t="s">
        <v>670</v>
      </c>
      <c r="I1156" s="832" t="s">
        <v>1901</v>
      </c>
      <c r="J1156" s="832" t="s">
        <v>1269</v>
      </c>
      <c r="K1156" s="832" t="s">
        <v>1902</v>
      </c>
      <c r="L1156" s="835">
        <v>0</v>
      </c>
      <c r="M1156" s="835">
        <v>0</v>
      </c>
      <c r="N1156" s="832">
        <v>3</v>
      </c>
      <c r="O1156" s="836">
        <v>1</v>
      </c>
      <c r="P1156" s="835">
        <v>0</v>
      </c>
      <c r="Q1156" s="837"/>
      <c r="R1156" s="832">
        <v>3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7</v>
      </c>
      <c r="B1157" s="832" t="s">
        <v>1991</v>
      </c>
      <c r="C1157" s="832" t="s">
        <v>1997</v>
      </c>
      <c r="D1157" s="833" t="s">
        <v>3260</v>
      </c>
      <c r="E1157" s="834" t="s">
        <v>2004</v>
      </c>
      <c r="F1157" s="832" t="s">
        <v>1992</v>
      </c>
      <c r="G1157" s="832" t="s">
        <v>2137</v>
      </c>
      <c r="H1157" s="832" t="s">
        <v>670</v>
      </c>
      <c r="I1157" s="832" t="s">
        <v>1903</v>
      </c>
      <c r="J1157" s="832" t="s">
        <v>1269</v>
      </c>
      <c r="K1157" s="832" t="s">
        <v>1904</v>
      </c>
      <c r="L1157" s="835">
        <v>0</v>
      </c>
      <c r="M1157" s="835">
        <v>0</v>
      </c>
      <c r="N1157" s="832">
        <v>22</v>
      </c>
      <c r="O1157" s="836">
        <v>8.5</v>
      </c>
      <c r="P1157" s="835">
        <v>0</v>
      </c>
      <c r="Q1157" s="837"/>
      <c r="R1157" s="832">
        <v>19</v>
      </c>
      <c r="S1157" s="837">
        <v>0.86363636363636365</v>
      </c>
      <c r="T1157" s="836">
        <v>7</v>
      </c>
      <c r="U1157" s="838">
        <v>0.82352941176470584</v>
      </c>
    </row>
    <row r="1158" spans="1:21" ht="14.4" customHeight="1" x14ac:dyDescent="0.3">
      <c r="A1158" s="831">
        <v>7</v>
      </c>
      <c r="B1158" s="832" t="s">
        <v>1991</v>
      </c>
      <c r="C1158" s="832" t="s">
        <v>1997</v>
      </c>
      <c r="D1158" s="833" t="s">
        <v>3260</v>
      </c>
      <c r="E1158" s="834" t="s">
        <v>2004</v>
      </c>
      <c r="F1158" s="832" t="s">
        <v>1992</v>
      </c>
      <c r="G1158" s="832" t="s">
        <v>2137</v>
      </c>
      <c r="H1158" s="832" t="s">
        <v>579</v>
      </c>
      <c r="I1158" s="832" t="s">
        <v>3081</v>
      </c>
      <c r="J1158" s="832" t="s">
        <v>3082</v>
      </c>
      <c r="K1158" s="832" t="s">
        <v>1902</v>
      </c>
      <c r="L1158" s="835">
        <v>0</v>
      </c>
      <c r="M1158" s="835">
        <v>0</v>
      </c>
      <c r="N1158" s="832">
        <v>3</v>
      </c>
      <c r="O1158" s="836">
        <v>1.5</v>
      </c>
      <c r="P1158" s="835">
        <v>0</v>
      </c>
      <c r="Q1158" s="837"/>
      <c r="R1158" s="832">
        <v>2</v>
      </c>
      <c r="S1158" s="837">
        <v>0.66666666666666663</v>
      </c>
      <c r="T1158" s="836">
        <v>1</v>
      </c>
      <c r="U1158" s="838">
        <v>0.66666666666666663</v>
      </c>
    </row>
    <row r="1159" spans="1:21" ht="14.4" customHeight="1" x14ac:dyDescent="0.3">
      <c r="A1159" s="831">
        <v>7</v>
      </c>
      <c r="B1159" s="832" t="s">
        <v>1991</v>
      </c>
      <c r="C1159" s="832" t="s">
        <v>1997</v>
      </c>
      <c r="D1159" s="833" t="s">
        <v>3260</v>
      </c>
      <c r="E1159" s="834" t="s">
        <v>2004</v>
      </c>
      <c r="F1159" s="832" t="s">
        <v>1992</v>
      </c>
      <c r="G1159" s="832" t="s">
        <v>2137</v>
      </c>
      <c r="H1159" s="832" t="s">
        <v>579</v>
      </c>
      <c r="I1159" s="832" t="s">
        <v>3192</v>
      </c>
      <c r="J1159" s="832" t="s">
        <v>3085</v>
      </c>
      <c r="K1159" s="832" t="s">
        <v>2122</v>
      </c>
      <c r="L1159" s="835">
        <v>0</v>
      </c>
      <c r="M1159" s="835">
        <v>0</v>
      </c>
      <c r="N1159" s="832">
        <v>1</v>
      </c>
      <c r="O1159" s="836">
        <v>0.5</v>
      </c>
      <c r="P1159" s="835">
        <v>0</v>
      </c>
      <c r="Q1159" s="837"/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7</v>
      </c>
      <c r="B1160" s="832" t="s">
        <v>1991</v>
      </c>
      <c r="C1160" s="832" t="s">
        <v>1997</v>
      </c>
      <c r="D1160" s="833" t="s">
        <v>3260</v>
      </c>
      <c r="E1160" s="834" t="s">
        <v>2004</v>
      </c>
      <c r="F1160" s="832" t="s">
        <v>1992</v>
      </c>
      <c r="G1160" s="832" t="s">
        <v>2137</v>
      </c>
      <c r="H1160" s="832" t="s">
        <v>579</v>
      </c>
      <c r="I1160" s="832" t="s">
        <v>3083</v>
      </c>
      <c r="J1160" s="832" t="s">
        <v>3029</v>
      </c>
      <c r="K1160" s="832" t="s">
        <v>1902</v>
      </c>
      <c r="L1160" s="835">
        <v>0</v>
      </c>
      <c r="M1160" s="835">
        <v>0</v>
      </c>
      <c r="N1160" s="832">
        <v>3</v>
      </c>
      <c r="O1160" s="836">
        <v>1</v>
      </c>
      <c r="P1160" s="835">
        <v>0</v>
      </c>
      <c r="Q1160" s="837"/>
      <c r="R1160" s="832">
        <v>3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7</v>
      </c>
      <c r="B1161" s="832" t="s">
        <v>1991</v>
      </c>
      <c r="C1161" s="832" t="s">
        <v>1997</v>
      </c>
      <c r="D1161" s="833" t="s">
        <v>3260</v>
      </c>
      <c r="E1161" s="834" t="s">
        <v>2004</v>
      </c>
      <c r="F1161" s="832" t="s">
        <v>1992</v>
      </c>
      <c r="G1161" s="832" t="s">
        <v>2228</v>
      </c>
      <c r="H1161" s="832" t="s">
        <v>670</v>
      </c>
      <c r="I1161" s="832" t="s">
        <v>2232</v>
      </c>
      <c r="J1161" s="832" t="s">
        <v>2230</v>
      </c>
      <c r="K1161" s="832" t="s">
        <v>982</v>
      </c>
      <c r="L1161" s="835">
        <v>414.07</v>
      </c>
      <c r="M1161" s="835">
        <v>3312.56</v>
      </c>
      <c r="N1161" s="832">
        <v>8</v>
      </c>
      <c r="O1161" s="836">
        <v>3</v>
      </c>
      <c r="P1161" s="835">
        <v>2898.49</v>
      </c>
      <c r="Q1161" s="837">
        <v>0.875</v>
      </c>
      <c r="R1161" s="832">
        <v>7</v>
      </c>
      <c r="S1161" s="837">
        <v>0.875</v>
      </c>
      <c r="T1161" s="836">
        <v>2.5</v>
      </c>
      <c r="U1161" s="838">
        <v>0.83333333333333337</v>
      </c>
    </row>
    <row r="1162" spans="1:21" ht="14.4" customHeight="1" x14ac:dyDescent="0.3">
      <c r="A1162" s="831">
        <v>7</v>
      </c>
      <c r="B1162" s="832" t="s">
        <v>1991</v>
      </c>
      <c r="C1162" s="832" t="s">
        <v>1997</v>
      </c>
      <c r="D1162" s="833" t="s">
        <v>3260</v>
      </c>
      <c r="E1162" s="834" t="s">
        <v>2004</v>
      </c>
      <c r="F1162" s="832" t="s">
        <v>1992</v>
      </c>
      <c r="G1162" s="832" t="s">
        <v>2056</v>
      </c>
      <c r="H1162" s="832" t="s">
        <v>579</v>
      </c>
      <c r="I1162" s="832" t="s">
        <v>2877</v>
      </c>
      <c r="J1162" s="832" t="s">
        <v>2058</v>
      </c>
      <c r="K1162" s="832" t="s">
        <v>2878</v>
      </c>
      <c r="L1162" s="835">
        <v>50.32</v>
      </c>
      <c r="M1162" s="835">
        <v>301.92</v>
      </c>
      <c r="N1162" s="832">
        <v>6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7</v>
      </c>
      <c r="B1163" s="832" t="s">
        <v>1991</v>
      </c>
      <c r="C1163" s="832" t="s">
        <v>1997</v>
      </c>
      <c r="D1163" s="833" t="s">
        <v>3260</v>
      </c>
      <c r="E1163" s="834" t="s">
        <v>2004</v>
      </c>
      <c r="F1163" s="832" t="s">
        <v>1992</v>
      </c>
      <c r="G1163" s="832" t="s">
        <v>2056</v>
      </c>
      <c r="H1163" s="832" t="s">
        <v>579</v>
      </c>
      <c r="I1163" s="832" t="s">
        <v>2761</v>
      </c>
      <c r="J1163" s="832" t="s">
        <v>1262</v>
      </c>
      <c r="K1163" s="832" t="s">
        <v>2448</v>
      </c>
      <c r="L1163" s="835">
        <v>50.32</v>
      </c>
      <c r="M1163" s="835">
        <v>754.8</v>
      </c>
      <c r="N1163" s="832">
        <v>15</v>
      </c>
      <c r="O1163" s="836">
        <v>2</v>
      </c>
      <c r="P1163" s="835">
        <v>301.92</v>
      </c>
      <c r="Q1163" s="837">
        <v>0.4</v>
      </c>
      <c r="R1163" s="832">
        <v>6</v>
      </c>
      <c r="S1163" s="837">
        <v>0.4</v>
      </c>
      <c r="T1163" s="836">
        <v>1</v>
      </c>
      <c r="U1163" s="838">
        <v>0.5</v>
      </c>
    </row>
    <row r="1164" spans="1:21" ht="14.4" customHeight="1" x14ac:dyDescent="0.3">
      <c r="A1164" s="831">
        <v>7</v>
      </c>
      <c r="B1164" s="832" t="s">
        <v>1991</v>
      </c>
      <c r="C1164" s="832" t="s">
        <v>1997</v>
      </c>
      <c r="D1164" s="833" t="s">
        <v>3260</v>
      </c>
      <c r="E1164" s="834" t="s">
        <v>2004</v>
      </c>
      <c r="F1164" s="832" t="s">
        <v>1992</v>
      </c>
      <c r="G1164" s="832" t="s">
        <v>2056</v>
      </c>
      <c r="H1164" s="832" t="s">
        <v>579</v>
      </c>
      <c r="I1164" s="832" t="s">
        <v>2057</v>
      </c>
      <c r="J1164" s="832" t="s">
        <v>2058</v>
      </c>
      <c r="K1164" s="832" t="s">
        <v>2059</v>
      </c>
      <c r="L1164" s="835">
        <v>99.94</v>
      </c>
      <c r="M1164" s="835">
        <v>2998.2</v>
      </c>
      <c r="N1164" s="832">
        <v>30</v>
      </c>
      <c r="O1164" s="836">
        <v>2</v>
      </c>
      <c r="P1164" s="835">
        <v>599.64</v>
      </c>
      <c r="Q1164" s="837">
        <v>0.2</v>
      </c>
      <c r="R1164" s="832">
        <v>6</v>
      </c>
      <c r="S1164" s="837">
        <v>0.2</v>
      </c>
      <c r="T1164" s="836">
        <v>0.5</v>
      </c>
      <c r="U1164" s="838">
        <v>0.25</v>
      </c>
    </row>
    <row r="1165" spans="1:21" ht="14.4" customHeight="1" x14ac:dyDescent="0.3">
      <c r="A1165" s="831">
        <v>7</v>
      </c>
      <c r="B1165" s="832" t="s">
        <v>1991</v>
      </c>
      <c r="C1165" s="832" t="s">
        <v>1997</v>
      </c>
      <c r="D1165" s="833" t="s">
        <v>3260</v>
      </c>
      <c r="E1165" s="834" t="s">
        <v>2004</v>
      </c>
      <c r="F1165" s="832" t="s">
        <v>1992</v>
      </c>
      <c r="G1165" s="832" t="s">
        <v>2056</v>
      </c>
      <c r="H1165" s="832" t="s">
        <v>579</v>
      </c>
      <c r="I1165" s="832" t="s">
        <v>2233</v>
      </c>
      <c r="J1165" s="832" t="s">
        <v>2058</v>
      </c>
      <c r="K1165" s="832" t="s">
        <v>2234</v>
      </c>
      <c r="L1165" s="835">
        <v>299.83999999999997</v>
      </c>
      <c r="M1165" s="835">
        <v>5097.2800000000007</v>
      </c>
      <c r="N1165" s="832">
        <v>17</v>
      </c>
      <c r="O1165" s="836">
        <v>6</v>
      </c>
      <c r="P1165" s="835">
        <v>3298.2400000000002</v>
      </c>
      <c r="Q1165" s="837">
        <v>0.64705882352941169</v>
      </c>
      <c r="R1165" s="832">
        <v>11</v>
      </c>
      <c r="S1165" s="837">
        <v>0.6470588235294118</v>
      </c>
      <c r="T1165" s="836">
        <v>4</v>
      </c>
      <c r="U1165" s="838">
        <v>0.66666666666666663</v>
      </c>
    </row>
    <row r="1166" spans="1:21" ht="14.4" customHeight="1" x14ac:dyDescent="0.3">
      <c r="A1166" s="831">
        <v>7</v>
      </c>
      <c r="B1166" s="832" t="s">
        <v>1991</v>
      </c>
      <c r="C1166" s="832" t="s">
        <v>1997</v>
      </c>
      <c r="D1166" s="833" t="s">
        <v>3260</v>
      </c>
      <c r="E1166" s="834" t="s">
        <v>2004</v>
      </c>
      <c r="F1166" s="832" t="s">
        <v>1992</v>
      </c>
      <c r="G1166" s="832" t="s">
        <v>2056</v>
      </c>
      <c r="H1166" s="832" t="s">
        <v>579</v>
      </c>
      <c r="I1166" s="832" t="s">
        <v>2879</v>
      </c>
      <c r="J1166" s="832" t="s">
        <v>2775</v>
      </c>
      <c r="K1166" s="832" t="s">
        <v>2878</v>
      </c>
      <c r="L1166" s="835">
        <v>50.32</v>
      </c>
      <c r="M1166" s="835">
        <v>452.88</v>
      </c>
      <c r="N1166" s="832">
        <v>9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7</v>
      </c>
      <c r="B1167" s="832" t="s">
        <v>1991</v>
      </c>
      <c r="C1167" s="832" t="s">
        <v>1997</v>
      </c>
      <c r="D1167" s="833" t="s">
        <v>3260</v>
      </c>
      <c r="E1167" s="834" t="s">
        <v>2004</v>
      </c>
      <c r="F1167" s="832" t="s">
        <v>1992</v>
      </c>
      <c r="G1167" s="832" t="s">
        <v>2056</v>
      </c>
      <c r="H1167" s="832" t="s">
        <v>579</v>
      </c>
      <c r="I1167" s="832" t="s">
        <v>2466</v>
      </c>
      <c r="J1167" s="832" t="s">
        <v>1262</v>
      </c>
      <c r="K1167" s="832" t="s">
        <v>1263</v>
      </c>
      <c r="L1167" s="835">
        <v>50.32</v>
      </c>
      <c r="M1167" s="835">
        <v>1962.48</v>
      </c>
      <c r="N1167" s="832">
        <v>39</v>
      </c>
      <c r="O1167" s="836">
        <v>5.5</v>
      </c>
      <c r="P1167" s="835">
        <v>1509.6</v>
      </c>
      <c r="Q1167" s="837">
        <v>0.76923076923076916</v>
      </c>
      <c r="R1167" s="832">
        <v>30</v>
      </c>
      <c r="S1167" s="837">
        <v>0.76923076923076927</v>
      </c>
      <c r="T1167" s="836">
        <v>4</v>
      </c>
      <c r="U1167" s="838">
        <v>0.72727272727272729</v>
      </c>
    </row>
    <row r="1168" spans="1:21" ht="14.4" customHeight="1" x14ac:dyDescent="0.3">
      <c r="A1168" s="831">
        <v>7</v>
      </c>
      <c r="B1168" s="832" t="s">
        <v>1991</v>
      </c>
      <c r="C1168" s="832" t="s">
        <v>1997</v>
      </c>
      <c r="D1168" s="833" t="s">
        <v>3260</v>
      </c>
      <c r="E1168" s="834" t="s">
        <v>2004</v>
      </c>
      <c r="F1168" s="832" t="s">
        <v>1992</v>
      </c>
      <c r="G1168" s="832" t="s">
        <v>2056</v>
      </c>
      <c r="H1168" s="832" t="s">
        <v>579</v>
      </c>
      <c r="I1168" s="832" t="s">
        <v>2762</v>
      </c>
      <c r="J1168" s="832" t="s">
        <v>2763</v>
      </c>
      <c r="K1168" s="832" t="s">
        <v>2764</v>
      </c>
      <c r="L1168" s="835">
        <v>99.94</v>
      </c>
      <c r="M1168" s="835">
        <v>3397.9600000000005</v>
      </c>
      <c r="N1168" s="832">
        <v>34</v>
      </c>
      <c r="O1168" s="836">
        <v>6.5</v>
      </c>
      <c r="P1168" s="835">
        <v>3298.0200000000004</v>
      </c>
      <c r="Q1168" s="837">
        <v>0.97058823529411764</v>
      </c>
      <c r="R1168" s="832">
        <v>33</v>
      </c>
      <c r="S1168" s="837">
        <v>0.97058823529411764</v>
      </c>
      <c r="T1168" s="836">
        <v>6</v>
      </c>
      <c r="U1168" s="838">
        <v>0.92307692307692313</v>
      </c>
    </row>
    <row r="1169" spans="1:21" ht="14.4" customHeight="1" x14ac:dyDescent="0.3">
      <c r="A1169" s="831">
        <v>7</v>
      </c>
      <c r="B1169" s="832" t="s">
        <v>1991</v>
      </c>
      <c r="C1169" s="832" t="s">
        <v>1997</v>
      </c>
      <c r="D1169" s="833" t="s">
        <v>3260</v>
      </c>
      <c r="E1169" s="834" t="s">
        <v>2004</v>
      </c>
      <c r="F1169" s="832" t="s">
        <v>1992</v>
      </c>
      <c r="G1169" s="832" t="s">
        <v>2056</v>
      </c>
      <c r="H1169" s="832" t="s">
        <v>670</v>
      </c>
      <c r="I1169" s="832" t="s">
        <v>1859</v>
      </c>
      <c r="J1169" s="832" t="s">
        <v>1860</v>
      </c>
      <c r="K1169" s="832" t="s">
        <v>1861</v>
      </c>
      <c r="L1169" s="835">
        <v>50.32</v>
      </c>
      <c r="M1169" s="835">
        <v>201.28</v>
      </c>
      <c r="N1169" s="832">
        <v>4</v>
      </c>
      <c r="O1169" s="836">
        <v>1</v>
      </c>
      <c r="P1169" s="835">
        <v>201.28</v>
      </c>
      <c r="Q1169" s="837">
        <v>1</v>
      </c>
      <c r="R1169" s="832">
        <v>4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7</v>
      </c>
      <c r="B1170" s="832" t="s">
        <v>1991</v>
      </c>
      <c r="C1170" s="832" t="s">
        <v>1997</v>
      </c>
      <c r="D1170" s="833" t="s">
        <v>3260</v>
      </c>
      <c r="E1170" s="834" t="s">
        <v>2004</v>
      </c>
      <c r="F1170" s="832" t="s">
        <v>1992</v>
      </c>
      <c r="G1170" s="832" t="s">
        <v>2056</v>
      </c>
      <c r="H1170" s="832" t="s">
        <v>579</v>
      </c>
      <c r="I1170" s="832" t="s">
        <v>2447</v>
      </c>
      <c r="J1170" s="832" t="s">
        <v>1262</v>
      </c>
      <c r="K1170" s="832" t="s">
        <v>2448</v>
      </c>
      <c r="L1170" s="835">
        <v>50.32</v>
      </c>
      <c r="M1170" s="835">
        <v>3824.3199999999997</v>
      </c>
      <c r="N1170" s="832">
        <v>76</v>
      </c>
      <c r="O1170" s="836">
        <v>11.5</v>
      </c>
      <c r="P1170" s="835">
        <v>3069.52</v>
      </c>
      <c r="Q1170" s="837">
        <v>0.80263157894736847</v>
      </c>
      <c r="R1170" s="832">
        <v>61</v>
      </c>
      <c r="S1170" s="837">
        <v>0.80263157894736847</v>
      </c>
      <c r="T1170" s="836">
        <v>10</v>
      </c>
      <c r="U1170" s="838">
        <v>0.86956521739130432</v>
      </c>
    </row>
    <row r="1171" spans="1:21" ht="14.4" customHeight="1" x14ac:dyDescent="0.3">
      <c r="A1171" s="831">
        <v>7</v>
      </c>
      <c r="B1171" s="832" t="s">
        <v>1991</v>
      </c>
      <c r="C1171" s="832" t="s">
        <v>1997</v>
      </c>
      <c r="D1171" s="833" t="s">
        <v>3260</v>
      </c>
      <c r="E1171" s="834" t="s">
        <v>2004</v>
      </c>
      <c r="F1171" s="832" t="s">
        <v>1992</v>
      </c>
      <c r="G1171" s="832" t="s">
        <v>2056</v>
      </c>
      <c r="H1171" s="832" t="s">
        <v>579</v>
      </c>
      <c r="I1171" s="832" t="s">
        <v>2768</v>
      </c>
      <c r="J1171" s="832" t="s">
        <v>2766</v>
      </c>
      <c r="K1171" s="832" t="s">
        <v>2769</v>
      </c>
      <c r="L1171" s="835">
        <v>199.89</v>
      </c>
      <c r="M1171" s="835">
        <v>3198.24</v>
      </c>
      <c r="N1171" s="832">
        <v>16</v>
      </c>
      <c r="O1171" s="836">
        <v>4.5</v>
      </c>
      <c r="P1171" s="835">
        <v>2598.5699999999997</v>
      </c>
      <c r="Q1171" s="837">
        <v>0.8125</v>
      </c>
      <c r="R1171" s="832">
        <v>13</v>
      </c>
      <c r="S1171" s="837">
        <v>0.8125</v>
      </c>
      <c r="T1171" s="836">
        <v>3</v>
      </c>
      <c r="U1171" s="838">
        <v>0.66666666666666663</v>
      </c>
    </row>
    <row r="1172" spans="1:21" ht="14.4" customHeight="1" x14ac:dyDescent="0.3">
      <c r="A1172" s="831">
        <v>7</v>
      </c>
      <c r="B1172" s="832" t="s">
        <v>1991</v>
      </c>
      <c r="C1172" s="832" t="s">
        <v>1997</v>
      </c>
      <c r="D1172" s="833" t="s">
        <v>3260</v>
      </c>
      <c r="E1172" s="834" t="s">
        <v>2004</v>
      </c>
      <c r="F1172" s="832" t="s">
        <v>1992</v>
      </c>
      <c r="G1172" s="832" t="s">
        <v>2056</v>
      </c>
      <c r="H1172" s="832" t="s">
        <v>579</v>
      </c>
      <c r="I1172" s="832" t="s">
        <v>2770</v>
      </c>
      <c r="J1172" s="832" t="s">
        <v>2766</v>
      </c>
      <c r="K1172" s="832" t="s">
        <v>3193</v>
      </c>
      <c r="L1172" s="835">
        <v>199.89</v>
      </c>
      <c r="M1172" s="835">
        <v>399.78</v>
      </c>
      <c r="N1172" s="832">
        <v>2</v>
      </c>
      <c r="O1172" s="836">
        <v>0.5</v>
      </c>
      <c r="P1172" s="835">
        <v>399.78</v>
      </c>
      <c r="Q1172" s="837">
        <v>1</v>
      </c>
      <c r="R1172" s="832">
        <v>2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7</v>
      </c>
      <c r="B1173" s="832" t="s">
        <v>1991</v>
      </c>
      <c r="C1173" s="832" t="s">
        <v>1997</v>
      </c>
      <c r="D1173" s="833" t="s">
        <v>3260</v>
      </c>
      <c r="E1173" s="834" t="s">
        <v>2004</v>
      </c>
      <c r="F1173" s="832" t="s">
        <v>1992</v>
      </c>
      <c r="G1173" s="832" t="s">
        <v>2056</v>
      </c>
      <c r="H1173" s="832" t="s">
        <v>579</v>
      </c>
      <c r="I1173" s="832" t="s">
        <v>2774</v>
      </c>
      <c r="J1173" s="832" t="s">
        <v>2775</v>
      </c>
      <c r="K1173" s="832" t="s">
        <v>2776</v>
      </c>
      <c r="L1173" s="835">
        <v>50.32</v>
      </c>
      <c r="M1173" s="835">
        <v>1056.72</v>
      </c>
      <c r="N1173" s="832">
        <v>21</v>
      </c>
      <c r="O1173" s="836">
        <v>4</v>
      </c>
      <c r="P1173" s="835">
        <v>1056.72</v>
      </c>
      <c r="Q1173" s="837">
        <v>1</v>
      </c>
      <c r="R1173" s="832">
        <v>21</v>
      </c>
      <c r="S1173" s="837">
        <v>1</v>
      </c>
      <c r="T1173" s="836">
        <v>4</v>
      </c>
      <c r="U1173" s="838">
        <v>1</v>
      </c>
    </row>
    <row r="1174" spans="1:21" ht="14.4" customHeight="1" x14ac:dyDescent="0.3">
      <c r="A1174" s="831">
        <v>7</v>
      </c>
      <c r="B1174" s="832" t="s">
        <v>1991</v>
      </c>
      <c r="C1174" s="832" t="s">
        <v>1997</v>
      </c>
      <c r="D1174" s="833" t="s">
        <v>3260</v>
      </c>
      <c r="E1174" s="834" t="s">
        <v>2004</v>
      </c>
      <c r="F1174" s="832" t="s">
        <v>1992</v>
      </c>
      <c r="G1174" s="832" t="s">
        <v>2434</v>
      </c>
      <c r="H1174" s="832" t="s">
        <v>670</v>
      </c>
      <c r="I1174" s="832" t="s">
        <v>2777</v>
      </c>
      <c r="J1174" s="832" t="s">
        <v>2778</v>
      </c>
      <c r="K1174" s="832" t="s">
        <v>2779</v>
      </c>
      <c r="L1174" s="835">
        <v>65.36</v>
      </c>
      <c r="M1174" s="835">
        <v>65.36</v>
      </c>
      <c r="N1174" s="832">
        <v>1</v>
      </c>
      <c r="O1174" s="836">
        <v>0.5</v>
      </c>
      <c r="P1174" s="835">
        <v>65.36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7</v>
      </c>
      <c r="B1175" s="832" t="s">
        <v>1991</v>
      </c>
      <c r="C1175" s="832" t="s">
        <v>1997</v>
      </c>
      <c r="D1175" s="833" t="s">
        <v>3260</v>
      </c>
      <c r="E1175" s="834" t="s">
        <v>2004</v>
      </c>
      <c r="F1175" s="832" t="s">
        <v>1992</v>
      </c>
      <c r="G1175" s="832" t="s">
        <v>2434</v>
      </c>
      <c r="H1175" s="832" t="s">
        <v>670</v>
      </c>
      <c r="I1175" s="832" t="s">
        <v>2817</v>
      </c>
      <c r="J1175" s="832" t="s">
        <v>2778</v>
      </c>
      <c r="K1175" s="832" t="s">
        <v>2818</v>
      </c>
      <c r="L1175" s="835">
        <v>21.79</v>
      </c>
      <c r="M1175" s="835">
        <v>65.37</v>
      </c>
      <c r="N1175" s="832">
        <v>3</v>
      </c>
      <c r="O1175" s="836">
        <v>1</v>
      </c>
      <c r="P1175" s="835">
        <v>65.37</v>
      </c>
      <c r="Q1175" s="837">
        <v>1</v>
      </c>
      <c r="R1175" s="832">
        <v>3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7</v>
      </c>
      <c r="B1176" s="832" t="s">
        <v>1991</v>
      </c>
      <c r="C1176" s="832" t="s">
        <v>1997</v>
      </c>
      <c r="D1176" s="833" t="s">
        <v>3260</v>
      </c>
      <c r="E1176" s="834" t="s">
        <v>2004</v>
      </c>
      <c r="F1176" s="832" t="s">
        <v>1992</v>
      </c>
      <c r="G1176" s="832" t="s">
        <v>2138</v>
      </c>
      <c r="H1176" s="832" t="s">
        <v>670</v>
      </c>
      <c r="I1176" s="832" t="s">
        <v>3194</v>
      </c>
      <c r="J1176" s="832" t="s">
        <v>3195</v>
      </c>
      <c r="K1176" s="832" t="s">
        <v>3196</v>
      </c>
      <c r="L1176" s="835">
        <v>149.52000000000001</v>
      </c>
      <c r="M1176" s="835">
        <v>299.04000000000002</v>
      </c>
      <c r="N1176" s="832">
        <v>2</v>
      </c>
      <c r="O1176" s="836">
        <v>0.5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7</v>
      </c>
      <c r="B1177" s="832" t="s">
        <v>1991</v>
      </c>
      <c r="C1177" s="832" t="s">
        <v>1997</v>
      </c>
      <c r="D1177" s="833" t="s">
        <v>3260</v>
      </c>
      <c r="E1177" s="834" t="s">
        <v>2004</v>
      </c>
      <c r="F1177" s="832" t="s">
        <v>1992</v>
      </c>
      <c r="G1177" s="832" t="s">
        <v>2780</v>
      </c>
      <c r="H1177" s="832" t="s">
        <v>670</v>
      </c>
      <c r="I1177" s="832" t="s">
        <v>3197</v>
      </c>
      <c r="J1177" s="832" t="s">
        <v>869</v>
      </c>
      <c r="K1177" s="832" t="s">
        <v>3198</v>
      </c>
      <c r="L1177" s="835">
        <v>0</v>
      </c>
      <c r="M1177" s="835">
        <v>0</v>
      </c>
      <c r="N1177" s="832">
        <v>2</v>
      </c>
      <c r="O1177" s="836">
        <v>2</v>
      </c>
      <c r="P1177" s="835">
        <v>0</v>
      </c>
      <c r="Q1177" s="837"/>
      <c r="R1177" s="832">
        <v>2</v>
      </c>
      <c r="S1177" s="837">
        <v>1</v>
      </c>
      <c r="T1177" s="836">
        <v>2</v>
      </c>
      <c r="U1177" s="838">
        <v>1</v>
      </c>
    </row>
    <row r="1178" spans="1:21" ht="14.4" customHeight="1" x14ac:dyDescent="0.3">
      <c r="A1178" s="831">
        <v>7</v>
      </c>
      <c r="B1178" s="832" t="s">
        <v>1991</v>
      </c>
      <c r="C1178" s="832" t="s">
        <v>1997</v>
      </c>
      <c r="D1178" s="833" t="s">
        <v>3260</v>
      </c>
      <c r="E1178" s="834" t="s">
        <v>2004</v>
      </c>
      <c r="F1178" s="832" t="s">
        <v>1992</v>
      </c>
      <c r="G1178" s="832" t="s">
        <v>2783</v>
      </c>
      <c r="H1178" s="832" t="s">
        <v>579</v>
      </c>
      <c r="I1178" s="832" t="s">
        <v>2784</v>
      </c>
      <c r="J1178" s="832" t="s">
        <v>2785</v>
      </c>
      <c r="K1178" s="832" t="s">
        <v>2786</v>
      </c>
      <c r="L1178" s="835">
        <v>1112.45</v>
      </c>
      <c r="M1178" s="835">
        <v>10012.050000000001</v>
      </c>
      <c r="N1178" s="832">
        <v>9</v>
      </c>
      <c r="O1178" s="836">
        <v>6</v>
      </c>
      <c r="P1178" s="835">
        <v>10012.050000000001</v>
      </c>
      <c r="Q1178" s="837">
        <v>1</v>
      </c>
      <c r="R1178" s="832">
        <v>9</v>
      </c>
      <c r="S1178" s="837">
        <v>1</v>
      </c>
      <c r="T1178" s="836">
        <v>6</v>
      </c>
      <c r="U1178" s="838">
        <v>1</v>
      </c>
    </row>
    <row r="1179" spans="1:21" ht="14.4" customHeight="1" x14ac:dyDescent="0.3">
      <c r="A1179" s="831">
        <v>7</v>
      </c>
      <c r="B1179" s="832" t="s">
        <v>1991</v>
      </c>
      <c r="C1179" s="832" t="s">
        <v>1997</v>
      </c>
      <c r="D1179" s="833" t="s">
        <v>3260</v>
      </c>
      <c r="E1179" s="834" t="s">
        <v>2004</v>
      </c>
      <c r="F1179" s="832" t="s">
        <v>1992</v>
      </c>
      <c r="G1179" s="832" t="s">
        <v>2783</v>
      </c>
      <c r="H1179" s="832" t="s">
        <v>579</v>
      </c>
      <c r="I1179" s="832" t="s">
        <v>2784</v>
      </c>
      <c r="J1179" s="832" t="s">
        <v>2785</v>
      </c>
      <c r="K1179" s="832" t="s">
        <v>2786</v>
      </c>
      <c r="L1179" s="835">
        <v>775.17</v>
      </c>
      <c r="M1179" s="835">
        <v>4651.0199999999995</v>
      </c>
      <c r="N1179" s="832">
        <v>6</v>
      </c>
      <c r="O1179" s="836">
        <v>2</v>
      </c>
      <c r="P1179" s="835">
        <v>2325.5099999999998</v>
      </c>
      <c r="Q1179" s="837">
        <v>0.5</v>
      </c>
      <c r="R1179" s="832">
        <v>3</v>
      </c>
      <c r="S1179" s="837">
        <v>0.5</v>
      </c>
      <c r="T1179" s="836">
        <v>1</v>
      </c>
      <c r="U1179" s="838">
        <v>0.5</v>
      </c>
    </row>
    <row r="1180" spans="1:21" ht="14.4" customHeight="1" x14ac:dyDescent="0.3">
      <c r="A1180" s="831">
        <v>7</v>
      </c>
      <c r="B1180" s="832" t="s">
        <v>1991</v>
      </c>
      <c r="C1180" s="832" t="s">
        <v>1997</v>
      </c>
      <c r="D1180" s="833" t="s">
        <v>3260</v>
      </c>
      <c r="E1180" s="834" t="s">
        <v>2004</v>
      </c>
      <c r="F1180" s="832" t="s">
        <v>1992</v>
      </c>
      <c r="G1180" s="832" t="s">
        <v>2783</v>
      </c>
      <c r="H1180" s="832" t="s">
        <v>579</v>
      </c>
      <c r="I1180" s="832" t="s">
        <v>2787</v>
      </c>
      <c r="J1180" s="832" t="s">
        <v>2785</v>
      </c>
      <c r="K1180" s="832" t="s">
        <v>2788</v>
      </c>
      <c r="L1180" s="835">
        <v>2146.12</v>
      </c>
      <c r="M1180" s="835">
        <v>62237.479999999996</v>
      </c>
      <c r="N1180" s="832">
        <v>29</v>
      </c>
      <c r="O1180" s="836">
        <v>11</v>
      </c>
      <c r="P1180" s="835">
        <v>38630.159999999996</v>
      </c>
      <c r="Q1180" s="837">
        <v>0.62068965517241381</v>
      </c>
      <c r="R1180" s="832">
        <v>18</v>
      </c>
      <c r="S1180" s="837">
        <v>0.62068965517241381</v>
      </c>
      <c r="T1180" s="836">
        <v>8</v>
      </c>
      <c r="U1180" s="838">
        <v>0.72727272727272729</v>
      </c>
    </row>
    <row r="1181" spans="1:21" ht="14.4" customHeight="1" x14ac:dyDescent="0.3">
      <c r="A1181" s="831">
        <v>7</v>
      </c>
      <c r="B1181" s="832" t="s">
        <v>1991</v>
      </c>
      <c r="C1181" s="832" t="s">
        <v>1997</v>
      </c>
      <c r="D1181" s="833" t="s">
        <v>3260</v>
      </c>
      <c r="E1181" s="834" t="s">
        <v>2004</v>
      </c>
      <c r="F1181" s="832" t="s">
        <v>1992</v>
      </c>
      <c r="G1181" s="832" t="s">
        <v>2783</v>
      </c>
      <c r="H1181" s="832" t="s">
        <v>579</v>
      </c>
      <c r="I1181" s="832" t="s">
        <v>2789</v>
      </c>
      <c r="J1181" s="832" t="s">
        <v>2785</v>
      </c>
      <c r="K1181" s="832" t="s">
        <v>2790</v>
      </c>
      <c r="L1181" s="835">
        <v>3690.52</v>
      </c>
      <c r="M1181" s="835">
        <v>59048.319999999992</v>
      </c>
      <c r="N1181" s="832">
        <v>16</v>
      </c>
      <c r="O1181" s="836">
        <v>4</v>
      </c>
      <c r="P1181" s="835">
        <v>59048.319999999992</v>
      </c>
      <c r="Q1181" s="837">
        <v>1</v>
      </c>
      <c r="R1181" s="832">
        <v>16</v>
      </c>
      <c r="S1181" s="837">
        <v>1</v>
      </c>
      <c r="T1181" s="836">
        <v>4</v>
      </c>
      <c r="U1181" s="838">
        <v>1</v>
      </c>
    </row>
    <row r="1182" spans="1:21" ht="14.4" customHeight="1" x14ac:dyDescent="0.3">
      <c r="A1182" s="831">
        <v>7</v>
      </c>
      <c r="B1182" s="832" t="s">
        <v>1991</v>
      </c>
      <c r="C1182" s="832" t="s">
        <v>1997</v>
      </c>
      <c r="D1182" s="833" t="s">
        <v>3260</v>
      </c>
      <c r="E1182" s="834" t="s">
        <v>2004</v>
      </c>
      <c r="F1182" s="832" t="s">
        <v>1992</v>
      </c>
      <c r="G1182" s="832" t="s">
        <v>2783</v>
      </c>
      <c r="H1182" s="832" t="s">
        <v>579</v>
      </c>
      <c r="I1182" s="832" t="s">
        <v>2789</v>
      </c>
      <c r="J1182" s="832" t="s">
        <v>2785</v>
      </c>
      <c r="K1182" s="832" t="s">
        <v>2790</v>
      </c>
      <c r="L1182" s="835">
        <v>2620.2600000000002</v>
      </c>
      <c r="M1182" s="835">
        <v>41924.160000000003</v>
      </c>
      <c r="N1182" s="832">
        <v>16</v>
      </c>
      <c r="O1182" s="836">
        <v>3</v>
      </c>
      <c r="P1182" s="835">
        <v>5240.5200000000004</v>
      </c>
      <c r="Q1182" s="837">
        <v>0.125</v>
      </c>
      <c r="R1182" s="832">
        <v>2</v>
      </c>
      <c r="S1182" s="837">
        <v>0.125</v>
      </c>
      <c r="T1182" s="836">
        <v>1</v>
      </c>
      <c r="U1182" s="838">
        <v>0.33333333333333331</v>
      </c>
    </row>
    <row r="1183" spans="1:21" ht="14.4" customHeight="1" x14ac:dyDescent="0.3">
      <c r="A1183" s="831">
        <v>7</v>
      </c>
      <c r="B1183" s="832" t="s">
        <v>1991</v>
      </c>
      <c r="C1183" s="832" t="s">
        <v>1997</v>
      </c>
      <c r="D1183" s="833" t="s">
        <v>3260</v>
      </c>
      <c r="E1183" s="834" t="s">
        <v>2004</v>
      </c>
      <c r="F1183" s="832" t="s">
        <v>1992</v>
      </c>
      <c r="G1183" s="832" t="s">
        <v>2791</v>
      </c>
      <c r="H1183" s="832" t="s">
        <v>579</v>
      </c>
      <c r="I1183" s="832" t="s">
        <v>2792</v>
      </c>
      <c r="J1183" s="832" t="s">
        <v>710</v>
      </c>
      <c r="K1183" s="832" t="s">
        <v>2793</v>
      </c>
      <c r="L1183" s="835">
        <v>0</v>
      </c>
      <c r="M1183" s="835">
        <v>0</v>
      </c>
      <c r="N1183" s="832">
        <v>2</v>
      </c>
      <c r="O1183" s="836">
        <v>1</v>
      </c>
      <c r="P1183" s="835">
        <v>0</v>
      </c>
      <c r="Q1183" s="837"/>
      <c r="R1183" s="832">
        <v>2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7</v>
      </c>
      <c r="B1184" s="832" t="s">
        <v>1991</v>
      </c>
      <c r="C1184" s="832" t="s">
        <v>1997</v>
      </c>
      <c r="D1184" s="833" t="s">
        <v>3260</v>
      </c>
      <c r="E1184" s="834" t="s">
        <v>2004</v>
      </c>
      <c r="F1184" s="832" t="s">
        <v>1992</v>
      </c>
      <c r="G1184" s="832" t="s">
        <v>3199</v>
      </c>
      <c r="H1184" s="832" t="s">
        <v>579</v>
      </c>
      <c r="I1184" s="832" t="s">
        <v>3200</v>
      </c>
      <c r="J1184" s="832" t="s">
        <v>3201</v>
      </c>
      <c r="K1184" s="832" t="s">
        <v>3202</v>
      </c>
      <c r="L1184" s="835">
        <v>153.41</v>
      </c>
      <c r="M1184" s="835">
        <v>306.82</v>
      </c>
      <c r="N1184" s="832">
        <v>2</v>
      </c>
      <c r="O1184" s="836">
        <v>2</v>
      </c>
      <c r="P1184" s="835">
        <v>306.82</v>
      </c>
      <c r="Q1184" s="837">
        <v>1</v>
      </c>
      <c r="R1184" s="832">
        <v>2</v>
      </c>
      <c r="S1184" s="837">
        <v>1</v>
      </c>
      <c r="T1184" s="836">
        <v>2</v>
      </c>
      <c r="U1184" s="838">
        <v>1</v>
      </c>
    </row>
    <row r="1185" spans="1:21" ht="14.4" customHeight="1" x14ac:dyDescent="0.3">
      <c r="A1185" s="831">
        <v>7</v>
      </c>
      <c r="B1185" s="832" t="s">
        <v>1991</v>
      </c>
      <c r="C1185" s="832" t="s">
        <v>1997</v>
      </c>
      <c r="D1185" s="833" t="s">
        <v>3260</v>
      </c>
      <c r="E1185" s="834" t="s">
        <v>2023</v>
      </c>
      <c r="F1185" s="832" t="s">
        <v>1992</v>
      </c>
      <c r="G1185" s="832" t="s">
        <v>2522</v>
      </c>
      <c r="H1185" s="832" t="s">
        <v>579</v>
      </c>
      <c r="I1185" s="832" t="s">
        <v>2523</v>
      </c>
      <c r="J1185" s="832" t="s">
        <v>2524</v>
      </c>
      <c r="K1185" s="832" t="s">
        <v>2525</v>
      </c>
      <c r="L1185" s="835">
        <v>754.04</v>
      </c>
      <c r="M1185" s="835">
        <v>3016.16</v>
      </c>
      <c r="N1185" s="832">
        <v>4</v>
      </c>
      <c r="O1185" s="836">
        <v>1</v>
      </c>
      <c r="P1185" s="835">
        <v>3016.16</v>
      </c>
      <c r="Q1185" s="837">
        <v>1</v>
      </c>
      <c r="R1185" s="832">
        <v>4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7</v>
      </c>
      <c r="B1186" s="832" t="s">
        <v>1991</v>
      </c>
      <c r="C1186" s="832" t="s">
        <v>1997</v>
      </c>
      <c r="D1186" s="833" t="s">
        <v>3260</v>
      </c>
      <c r="E1186" s="834" t="s">
        <v>2023</v>
      </c>
      <c r="F1186" s="832" t="s">
        <v>1992</v>
      </c>
      <c r="G1186" s="832" t="s">
        <v>2522</v>
      </c>
      <c r="H1186" s="832" t="s">
        <v>579</v>
      </c>
      <c r="I1186" s="832" t="s">
        <v>2526</v>
      </c>
      <c r="J1186" s="832" t="s">
        <v>2524</v>
      </c>
      <c r="K1186" s="832" t="s">
        <v>2527</v>
      </c>
      <c r="L1186" s="835">
        <v>1131.06</v>
      </c>
      <c r="M1186" s="835">
        <v>6786.36</v>
      </c>
      <c r="N1186" s="832">
        <v>6</v>
      </c>
      <c r="O1186" s="836">
        <v>1</v>
      </c>
      <c r="P1186" s="835">
        <v>6786.36</v>
      </c>
      <c r="Q1186" s="837">
        <v>1</v>
      </c>
      <c r="R1186" s="832">
        <v>6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7</v>
      </c>
      <c r="B1187" s="832" t="s">
        <v>1991</v>
      </c>
      <c r="C1187" s="832" t="s">
        <v>1997</v>
      </c>
      <c r="D1187" s="833" t="s">
        <v>3260</v>
      </c>
      <c r="E1187" s="834" t="s">
        <v>2023</v>
      </c>
      <c r="F1187" s="832" t="s">
        <v>1992</v>
      </c>
      <c r="G1187" s="832" t="s">
        <v>2308</v>
      </c>
      <c r="H1187" s="832" t="s">
        <v>670</v>
      </c>
      <c r="I1187" s="832" t="s">
        <v>1909</v>
      </c>
      <c r="J1187" s="832" t="s">
        <v>1910</v>
      </c>
      <c r="K1187" s="832" t="s">
        <v>1911</v>
      </c>
      <c r="L1187" s="835">
        <v>726.27</v>
      </c>
      <c r="M1187" s="835">
        <v>1452.54</v>
      </c>
      <c r="N1187" s="832">
        <v>2</v>
      </c>
      <c r="O1187" s="836">
        <v>0.5</v>
      </c>
      <c r="P1187" s="835">
        <v>1452.54</v>
      </c>
      <c r="Q1187" s="837">
        <v>1</v>
      </c>
      <c r="R1187" s="832">
        <v>2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7</v>
      </c>
      <c r="B1188" s="832" t="s">
        <v>1991</v>
      </c>
      <c r="C1188" s="832" t="s">
        <v>1997</v>
      </c>
      <c r="D1188" s="833" t="s">
        <v>3260</v>
      </c>
      <c r="E1188" s="834" t="s">
        <v>2023</v>
      </c>
      <c r="F1188" s="832" t="s">
        <v>1992</v>
      </c>
      <c r="G1188" s="832" t="s">
        <v>2552</v>
      </c>
      <c r="H1188" s="832" t="s">
        <v>579</v>
      </c>
      <c r="I1188" s="832" t="s">
        <v>2563</v>
      </c>
      <c r="J1188" s="832" t="s">
        <v>2554</v>
      </c>
      <c r="K1188" s="832" t="s">
        <v>2564</v>
      </c>
      <c r="L1188" s="835">
        <v>484.75</v>
      </c>
      <c r="M1188" s="835">
        <v>2908.5</v>
      </c>
      <c r="N1188" s="832">
        <v>6</v>
      </c>
      <c r="O1188" s="836">
        <v>1</v>
      </c>
      <c r="P1188" s="835">
        <v>2908.5</v>
      </c>
      <c r="Q1188" s="837">
        <v>1</v>
      </c>
      <c r="R1188" s="832">
        <v>6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7</v>
      </c>
      <c r="B1189" s="832" t="s">
        <v>1991</v>
      </c>
      <c r="C1189" s="832" t="s">
        <v>1997</v>
      </c>
      <c r="D1189" s="833" t="s">
        <v>3260</v>
      </c>
      <c r="E1189" s="834" t="s">
        <v>2023</v>
      </c>
      <c r="F1189" s="832" t="s">
        <v>1992</v>
      </c>
      <c r="G1189" s="832" t="s">
        <v>2156</v>
      </c>
      <c r="H1189" s="832" t="s">
        <v>579</v>
      </c>
      <c r="I1189" s="832" t="s">
        <v>2157</v>
      </c>
      <c r="J1189" s="832" t="s">
        <v>2158</v>
      </c>
      <c r="K1189" s="832" t="s">
        <v>2159</v>
      </c>
      <c r="L1189" s="835">
        <v>339.47</v>
      </c>
      <c r="M1189" s="835">
        <v>678.94</v>
      </c>
      <c r="N1189" s="832">
        <v>2</v>
      </c>
      <c r="O1189" s="836">
        <v>1</v>
      </c>
      <c r="P1189" s="835">
        <v>678.94</v>
      </c>
      <c r="Q1189" s="837">
        <v>1</v>
      </c>
      <c r="R1189" s="832">
        <v>2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7</v>
      </c>
      <c r="B1190" s="832" t="s">
        <v>1991</v>
      </c>
      <c r="C1190" s="832" t="s">
        <v>1997</v>
      </c>
      <c r="D1190" s="833" t="s">
        <v>3260</v>
      </c>
      <c r="E1190" s="834" t="s">
        <v>2023</v>
      </c>
      <c r="F1190" s="832" t="s">
        <v>1992</v>
      </c>
      <c r="G1190" s="832" t="s">
        <v>2597</v>
      </c>
      <c r="H1190" s="832" t="s">
        <v>579</v>
      </c>
      <c r="I1190" s="832" t="s">
        <v>2598</v>
      </c>
      <c r="J1190" s="832" t="s">
        <v>2599</v>
      </c>
      <c r="K1190" s="832" t="s">
        <v>2600</v>
      </c>
      <c r="L1190" s="835">
        <v>552.64</v>
      </c>
      <c r="M1190" s="835">
        <v>1105.28</v>
      </c>
      <c r="N1190" s="832">
        <v>2</v>
      </c>
      <c r="O1190" s="836">
        <v>1</v>
      </c>
      <c r="P1190" s="835">
        <v>1105.28</v>
      </c>
      <c r="Q1190" s="837">
        <v>1</v>
      </c>
      <c r="R1190" s="832">
        <v>2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7</v>
      </c>
      <c r="B1191" s="832" t="s">
        <v>1991</v>
      </c>
      <c r="C1191" s="832" t="s">
        <v>1997</v>
      </c>
      <c r="D1191" s="833" t="s">
        <v>3260</v>
      </c>
      <c r="E1191" s="834" t="s">
        <v>2023</v>
      </c>
      <c r="F1191" s="832" t="s">
        <v>1992</v>
      </c>
      <c r="G1191" s="832" t="s">
        <v>2597</v>
      </c>
      <c r="H1191" s="832" t="s">
        <v>579</v>
      </c>
      <c r="I1191" s="832" t="s">
        <v>2601</v>
      </c>
      <c r="J1191" s="832" t="s">
        <v>2599</v>
      </c>
      <c r="K1191" s="832" t="s">
        <v>2602</v>
      </c>
      <c r="L1191" s="835">
        <v>1019.46</v>
      </c>
      <c r="M1191" s="835">
        <v>3058.38</v>
      </c>
      <c r="N1191" s="832">
        <v>3</v>
      </c>
      <c r="O1191" s="836">
        <v>1</v>
      </c>
      <c r="P1191" s="835">
        <v>3058.38</v>
      </c>
      <c r="Q1191" s="837">
        <v>1</v>
      </c>
      <c r="R1191" s="832">
        <v>3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7</v>
      </c>
      <c r="B1192" s="832" t="s">
        <v>1991</v>
      </c>
      <c r="C1192" s="832" t="s">
        <v>1997</v>
      </c>
      <c r="D1192" s="833" t="s">
        <v>3260</v>
      </c>
      <c r="E1192" s="834" t="s">
        <v>2023</v>
      </c>
      <c r="F1192" s="832" t="s">
        <v>1992</v>
      </c>
      <c r="G1192" s="832" t="s">
        <v>2605</v>
      </c>
      <c r="H1192" s="832" t="s">
        <v>579</v>
      </c>
      <c r="I1192" s="832" t="s">
        <v>2954</v>
      </c>
      <c r="J1192" s="832" t="s">
        <v>2607</v>
      </c>
      <c r="K1192" s="832" t="s">
        <v>2955</v>
      </c>
      <c r="L1192" s="835">
        <v>45.89</v>
      </c>
      <c r="M1192" s="835">
        <v>137.67000000000002</v>
      </c>
      <c r="N1192" s="832">
        <v>3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7</v>
      </c>
      <c r="B1193" s="832" t="s">
        <v>1991</v>
      </c>
      <c r="C1193" s="832" t="s">
        <v>1997</v>
      </c>
      <c r="D1193" s="833" t="s">
        <v>3260</v>
      </c>
      <c r="E1193" s="834" t="s">
        <v>2023</v>
      </c>
      <c r="F1193" s="832" t="s">
        <v>1992</v>
      </c>
      <c r="G1193" s="832" t="s">
        <v>2629</v>
      </c>
      <c r="H1193" s="832" t="s">
        <v>670</v>
      </c>
      <c r="I1193" s="832" t="s">
        <v>2633</v>
      </c>
      <c r="J1193" s="832" t="s">
        <v>2631</v>
      </c>
      <c r="K1193" s="832" t="s">
        <v>2634</v>
      </c>
      <c r="L1193" s="835">
        <v>140.96</v>
      </c>
      <c r="M1193" s="835">
        <v>140.96</v>
      </c>
      <c r="N1193" s="832">
        <v>1</v>
      </c>
      <c r="O1193" s="836">
        <v>0.5</v>
      </c>
      <c r="P1193" s="835">
        <v>140.96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7</v>
      </c>
      <c r="B1194" s="832" t="s">
        <v>1991</v>
      </c>
      <c r="C1194" s="832" t="s">
        <v>1997</v>
      </c>
      <c r="D1194" s="833" t="s">
        <v>3260</v>
      </c>
      <c r="E1194" s="834" t="s">
        <v>2023</v>
      </c>
      <c r="F1194" s="832" t="s">
        <v>1992</v>
      </c>
      <c r="G1194" s="832" t="s">
        <v>2640</v>
      </c>
      <c r="H1194" s="832" t="s">
        <v>579</v>
      </c>
      <c r="I1194" s="832" t="s">
        <v>2644</v>
      </c>
      <c r="J1194" s="832" t="s">
        <v>2645</v>
      </c>
      <c r="K1194" s="832" t="s">
        <v>1928</v>
      </c>
      <c r="L1194" s="835">
        <v>208.18</v>
      </c>
      <c r="M1194" s="835">
        <v>1249.08</v>
      </c>
      <c r="N1194" s="832">
        <v>6</v>
      </c>
      <c r="O1194" s="836">
        <v>1</v>
      </c>
      <c r="P1194" s="835">
        <v>1249.08</v>
      </c>
      <c r="Q1194" s="837">
        <v>1</v>
      </c>
      <c r="R1194" s="832">
        <v>6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7</v>
      </c>
      <c r="B1195" s="832" t="s">
        <v>1991</v>
      </c>
      <c r="C1195" s="832" t="s">
        <v>1997</v>
      </c>
      <c r="D1195" s="833" t="s">
        <v>3260</v>
      </c>
      <c r="E1195" s="834" t="s">
        <v>2023</v>
      </c>
      <c r="F1195" s="832" t="s">
        <v>1992</v>
      </c>
      <c r="G1195" s="832" t="s">
        <v>2651</v>
      </c>
      <c r="H1195" s="832" t="s">
        <v>579</v>
      </c>
      <c r="I1195" s="832" t="s">
        <v>2862</v>
      </c>
      <c r="J1195" s="832" t="s">
        <v>2653</v>
      </c>
      <c r="K1195" s="832" t="s">
        <v>2863</v>
      </c>
      <c r="L1195" s="835">
        <v>37.979999999999997</v>
      </c>
      <c r="M1195" s="835">
        <v>75.959999999999994</v>
      </c>
      <c r="N1195" s="832">
        <v>2</v>
      </c>
      <c r="O1195" s="836">
        <v>1</v>
      </c>
      <c r="P1195" s="835">
        <v>75.959999999999994</v>
      </c>
      <c r="Q1195" s="837">
        <v>1</v>
      </c>
      <c r="R1195" s="832">
        <v>2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7</v>
      </c>
      <c r="B1196" s="832" t="s">
        <v>1991</v>
      </c>
      <c r="C1196" s="832" t="s">
        <v>1997</v>
      </c>
      <c r="D1196" s="833" t="s">
        <v>3260</v>
      </c>
      <c r="E1196" s="834" t="s">
        <v>2023</v>
      </c>
      <c r="F1196" s="832" t="s">
        <v>1992</v>
      </c>
      <c r="G1196" s="832" t="s">
        <v>2189</v>
      </c>
      <c r="H1196" s="832" t="s">
        <v>670</v>
      </c>
      <c r="I1196" s="832" t="s">
        <v>2190</v>
      </c>
      <c r="J1196" s="832" t="s">
        <v>761</v>
      </c>
      <c r="K1196" s="832" t="s">
        <v>2191</v>
      </c>
      <c r="L1196" s="835">
        <v>17.62</v>
      </c>
      <c r="M1196" s="835">
        <v>17.62</v>
      </c>
      <c r="N1196" s="832">
        <v>1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7</v>
      </c>
      <c r="B1197" s="832" t="s">
        <v>1991</v>
      </c>
      <c r="C1197" s="832" t="s">
        <v>1997</v>
      </c>
      <c r="D1197" s="833" t="s">
        <v>3260</v>
      </c>
      <c r="E1197" s="834" t="s">
        <v>2023</v>
      </c>
      <c r="F1197" s="832" t="s">
        <v>1992</v>
      </c>
      <c r="G1197" s="832" t="s">
        <v>2051</v>
      </c>
      <c r="H1197" s="832" t="s">
        <v>579</v>
      </c>
      <c r="I1197" s="832" t="s">
        <v>2263</v>
      </c>
      <c r="J1197" s="832" t="s">
        <v>954</v>
      </c>
      <c r="K1197" s="832" t="s">
        <v>2199</v>
      </c>
      <c r="L1197" s="835">
        <v>103.67</v>
      </c>
      <c r="M1197" s="835">
        <v>103.67</v>
      </c>
      <c r="N1197" s="832">
        <v>1</v>
      </c>
      <c r="O1197" s="836">
        <v>0.5</v>
      </c>
      <c r="P1197" s="835">
        <v>103.67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7</v>
      </c>
      <c r="B1198" s="832" t="s">
        <v>1991</v>
      </c>
      <c r="C1198" s="832" t="s">
        <v>1997</v>
      </c>
      <c r="D1198" s="833" t="s">
        <v>3260</v>
      </c>
      <c r="E1198" s="834" t="s">
        <v>2023</v>
      </c>
      <c r="F1198" s="832" t="s">
        <v>1992</v>
      </c>
      <c r="G1198" s="832" t="s">
        <v>2658</v>
      </c>
      <c r="H1198" s="832" t="s">
        <v>670</v>
      </c>
      <c r="I1198" s="832" t="s">
        <v>2672</v>
      </c>
      <c r="J1198" s="832" t="s">
        <v>2671</v>
      </c>
      <c r="K1198" s="832" t="s">
        <v>2665</v>
      </c>
      <c r="L1198" s="835">
        <v>355.79</v>
      </c>
      <c r="M1198" s="835">
        <v>711.58</v>
      </c>
      <c r="N1198" s="832">
        <v>2</v>
      </c>
      <c r="O1198" s="836">
        <v>2</v>
      </c>
      <c r="P1198" s="835">
        <v>711.58</v>
      </c>
      <c r="Q1198" s="837">
        <v>1</v>
      </c>
      <c r="R1198" s="832">
        <v>2</v>
      </c>
      <c r="S1198" s="837">
        <v>1</v>
      </c>
      <c r="T1198" s="836">
        <v>2</v>
      </c>
      <c r="U1198" s="838">
        <v>1</v>
      </c>
    </row>
    <row r="1199" spans="1:21" ht="14.4" customHeight="1" x14ac:dyDescent="0.3">
      <c r="A1199" s="831">
        <v>7</v>
      </c>
      <c r="B1199" s="832" t="s">
        <v>1991</v>
      </c>
      <c r="C1199" s="832" t="s">
        <v>1997</v>
      </c>
      <c r="D1199" s="833" t="s">
        <v>3260</v>
      </c>
      <c r="E1199" s="834" t="s">
        <v>2023</v>
      </c>
      <c r="F1199" s="832" t="s">
        <v>1992</v>
      </c>
      <c r="G1199" s="832" t="s">
        <v>2658</v>
      </c>
      <c r="H1199" s="832" t="s">
        <v>670</v>
      </c>
      <c r="I1199" s="832" t="s">
        <v>2673</v>
      </c>
      <c r="J1199" s="832" t="s">
        <v>2671</v>
      </c>
      <c r="K1199" s="832" t="s">
        <v>2663</v>
      </c>
      <c r="L1199" s="835">
        <v>552.64</v>
      </c>
      <c r="M1199" s="835">
        <v>552.64</v>
      </c>
      <c r="N1199" s="832">
        <v>1</v>
      </c>
      <c r="O1199" s="836">
        <v>1</v>
      </c>
      <c r="P1199" s="835">
        <v>552.64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7</v>
      </c>
      <c r="B1200" s="832" t="s">
        <v>1991</v>
      </c>
      <c r="C1200" s="832" t="s">
        <v>1997</v>
      </c>
      <c r="D1200" s="833" t="s">
        <v>3260</v>
      </c>
      <c r="E1200" s="834" t="s">
        <v>2023</v>
      </c>
      <c r="F1200" s="832" t="s">
        <v>1992</v>
      </c>
      <c r="G1200" s="832" t="s">
        <v>2204</v>
      </c>
      <c r="H1200" s="832" t="s">
        <v>579</v>
      </c>
      <c r="I1200" s="832" t="s">
        <v>2205</v>
      </c>
      <c r="J1200" s="832" t="s">
        <v>718</v>
      </c>
      <c r="K1200" s="832" t="s">
        <v>2206</v>
      </c>
      <c r="L1200" s="835">
        <v>108.44</v>
      </c>
      <c r="M1200" s="835">
        <v>216.88</v>
      </c>
      <c r="N1200" s="832">
        <v>2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7</v>
      </c>
      <c r="B1201" s="832" t="s">
        <v>1991</v>
      </c>
      <c r="C1201" s="832" t="s">
        <v>1997</v>
      </c>
      <c r="D1201" s="833" t="s">
        <v>3260</v>
      </c>
      <c r="E1201" s="834" t="s">
        <v>2023</v>
      </c>
      <c r="F1201" s="832" t="s">
        <v>1992</v>
      </c>
      <c r="G1201" s="832" t="s">
        <v>2679</v>
      </c>
      <c r="H1201" s="832" t="s">
        <v>579</v>
      </c>
      <c r="I1201" s="832" t="s">
        <v>2690</v>
      </c>
      <c r="J1201" s="832" t="s">
        <v>2691</v>
      </c>
      <c r="K1201" s="832" t="s">
        <v>2684</v>
      </c>
      <c r="L1201" s="835">
        <v>1715.48</v>
      </c>
      <c r="M1201" s="835">
        <v>3430.96</v>
      </c>
      <c r="N1201" s="832">
        <v>2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7</v>
      </c>
      <c r="B1202" s="832" t="s">
        <v>1991</v>
      </c>
      <c r="C1202" s="832" t="s">
        <v>1997</v>
      </c>
      <c r="D1202" s="833" t="s">
        <v>3260</v>
      </c>
      <c r="E1202" s="834" t="s">
        <v>2023</v>
      </c>
      <c r="F1202" s="832" t="s">
        <v>1992</v>
      </c>
      <c r="G1202" s="832" t="s">
        <v>2679</v>
      </c>
      <c r="H1202" s="832" t="s">
        <v>670</v>
      </c>
      <c r="I1202" s="832" t="s">
        <v>2694</v>
      </c>
      <c r="J1202" s="832" t="s">
        <v>2686</v>
      </c>
      <c r="K1202" s="832" t="s">
        <v>2695</v>
      </c>
      <c r="L1202" s="835">
        <v>1286.6199999999999</v>
      </c>
      <c r="M1202" s="835">
        <v>5146.4799999999996</v>
      </c>
      <c r="N1202" s="832">
        <v>4</v>
      </c>
      <c r="O1202" s="836">
        <v>1.5</v>
      </c>
      <c r="P1202" s="835">
        <v>5146.4799999999996</v>
      </c>
      <c r="Q1202" s="837">
        <v>1</v>
      </c>
      <c r="R1202" s="832">
        <v>4</v>
      </c>
      <c r="S1202" s="837">
        <v>1</v>
      </c>
      <c r="T1202" s="836">
        <v>1.5</v>
      </c>
      <c r="U1202" s="838">
        <v>1</v>
      </c>
    </row>
    <row r="1203" spans="1:21" ht="14.4" customHeight="1" x14ac:dyDescent="0.3">
      <c r="A1203" s="831">
        <v>7</v>
      </c>
      <c r="B1203" s="832" t="s">
        <v>1991</v>
      </c>
      <c r="C1203" s="832" t="s">
        <v>1997</v>
      </c>
      <c r="D1203" s="833" t="s">
        <v>3260</v>
      </c>
      <c r="E1203" s="834" t="s">
        <v>2023</v>
      </c>
      <c r="F1203" s="832" t="s">
        <v>1992</v>
      </c>
      <c r="G1203" s="832" t="s">
        <v>2055</v>
      </c>
      <c r="H1203" s="832" t="s">
        <v>670</v>
      </c>
      <c r="I1203" s="832" t="s">
        <v>1862</v>
      </c>
      <c r="J1203" s="832" t="s">
        <v>1863</v>
      </c>
      <c r="K1203" s="832" t="s">
        <v>1864</v>
      </c>
      <c r="L1203" s="835">
        <v>0</v>
      </c>
      <c r="M1203" s="835">
        <v>0</v>
      </c>
      <c r="N1203" s="832">
        <v>10</v>
      </c>
      <c r="O1203" s="836">
        <v>2</v>
      </c>
      <c r="P1203" s="835">
        <v>0</v>
      </c>
      <c r="Q1203" s="837"/>
      <c r="R1203" s="832">
        <v>10</v>
      </c>
      <c r="S1203" s="837">
        <v>1</v>
      </c>
      <c r="T1203" s="836">
        <v>2</v>
      </c>
      <c r="U1203" s="838">
        <v>1</v>
      </c>
    </row>
    <row r="1204" spans="1:21" ht="14.4" customHeight="1" x14ac:dyDescent="0.3">
      <c r="A1204" s="831">
        <v>7</v>
      </c>
      <c r="B1204" s="832" t="s">
        <v>1991</v>
      </c>
      <c r="C1204" s="832" t="s">
        <v>1997</v>
      </c>
      <c r="D1204" s="833" t="s">
        <v>3260</v>
      </c>
      <c r="E1204" s="834" t="s">
        <v>2023</v>
      </c>
      <c r="F1204" s="832" t="s">
        <v>1992</v>
      </c>
      <c r="G1204" s="832" t="s">
        <v>2710</v>
      </c>
      <c r="H1204" s="832" t="s">
        <v>579</v>
      </c>
      <c r="I1204" s="832" t="s">
        <v>2714</v>
      </c>
      <c r="J1204" s="832" t="s">
        <v>2712</v>
      </c>
      <c r="K1204" s="832" t="s">
        <v>2715</v>
      </c>
      <c r="L1204" s="835">
        <v>552.64</v>
      </c>
      <c r="M1204" s="835">
        <v>552.64</v>
      </c>
      <c r="N1204" s="832">
        <v>1</v>
      </c>
      <c r="O1204" s="836">
        <v>1</v>
      </c>
      <c r="P1204" s="835">
        <v>552.64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7</v>
      </c>
      <c r="B1205" s="832" t="s">
        <v>1991</v>
      </c>
      <c r="C1205" s="832" t="s">
        <v>1997</v>
      </c>
      <c r="D1205" s="833" t="s">
        <v>3260</v>
      </c>
      <c r="E1205" s="834" t="s">
        <v>2023</v>
      </c>
      <c r="F1205" s="832" t="s">
        <v>1992</v>
      </c>
      <c r="G1205" s="832" t="s">
        <v>2710</v>
      </c>
      <c r="H1205" s="832" t="s">
        <v>579</v>
      </c>
      <c r="I1205" s="832" t="s">
        <v>2718</v>
      </c>
      <c r="J1205" s="832" t="s">
        <v>2712</v>
      </c>
      <c r="K1205" s="832" t="s">
        <v>2719</v>
      </c>
      <c r="L1205" s="835">
        <v>764.6</v>
      </c>
      <c r="M1205" s="835">
        <v>3823</v>
      </c>
      <c r="N1205" s="832">
        <v>5</v>
      </c>
      <c r="O1205" s="836">
        <v>2</v>
      </c>
      <c r="P1205" s="835">
        <v>3823</v>
      </c>
      <c r="Q1205" s="837">
        <v>1</v>
      </c>
      <c r="R1205" s="832">
        <v>5</v>
      </c>
      <c r="S1205" s="837">
        <v>1</v>
      </c>
      <c r="T1205" s="836">
        <v>2</v>
      </c>
      <c r="U1205" s="838">
        <v>1</v>
      </c>
    </row>
    <row r="1206" spans="1:21" ht="14.4" customHeight="1" x14ac:dyDescent="0.3">
      <c r="A1206" s="831">
        <v>7</v>
      </c>
      <c r="B1206" s="832" t="s">
        <v>1991</v>
      </c>
      <c r="C1206" s="832" t="s">
        <v>1997</v>
      </c>
      <c r="D1206" s="833" t="s">
        <v>3260</v>
      </c>
      <c r="E1206" s="834" t="s">
        <v>2035</v>
      </c>
      <c r="F1206" s="832" t="s">
        <v>1992</v>
      </c>
      <c r="G1206" s="832" t="s">
        <v>2079</v>
      </c>
      <c r="H1206" s="832" t="s">
        <v>579</v>
      </c>
      <c r="I1206" s="832" t="s">
        <v>3203</v>
      </c>
      <c r="J1206" s="832" t="s">
        <v>3204</v>
      </c>
      <c r="K1206" s="832" t="s">
        <v>3205</v>
      </c>
      <c r="L1206" s="835">
        <v>42.63</v>
      </c>
      <c r="M1206" s="835">
        <v>42.63</v>
      </c>
      <c r="N1206" s="832">
        <v>1</v>
      </c>
      <c r="O1206" s="836">
        <v>1</v>
      </c>
      <c r="P1206" s="835">
        <v>42.63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7</v>
      </c>
      <c r="B1207" s="832" t="s">
        <v>1991</v>
      </c>
      <c r="C1207" s="832" t="s">
        <v>1997</v>
      </c>
      <c r="D1207" s="833" t="s">
        <v>3260</v>
      </c>
      <c r="E1207" s="834" t="s">
        <v>2035</v>
      </c>
      <c r="F1207" s="832" t="s">
        <v>1992</v>
      </c>
      <c r="G1207" s="832" t="s">
        <v>2079</v>
      </c>
      <c r="H1207" s="832" t="s">
        <v>670</v>
      </c>
      <c r="I1207" s="832" t="s">
        <v>2382</v>
      </c>
      <c r="J1207" s="832" t="s">
        <v>2081</v>
      </c>
      <c r="K1207" s="832" t="s">
        <v>2256</v>
      </c>
      <c r="L1207" s="835">
        <v>170.52</v>
      </c>
      <c r="M1207" s="835">
        <v>511.56000000000006</v>
      </c>
      <c r="N1207" s="832">
        <v>3</v>
      </c>
      <c r="O1207" s="836">
        <v>2</v>
      </c>
      <c r="P1207" s="835">
        <v>341.04</v>
      </c>
      <c r="Q1207" s="837">
        <v>0.66666666666666663</v>
      </c>
      <c r="R1207" s="832">
        <v>2</v>
      </c>
      <c r="S1207" s="837">
        <v>0.66666666666666663</v>
      </c>
      <c r="T1207" s="836">
        <v>1</v>
      </c>
      <c r="U1207" s="838">
        <v>0.5</v>
      </c>
    </row>
    <row r="1208" spans="1:21" ht="14.4" customHeight="1" x14ac:dyDescent="0.3">
      <c r="A1208" s="831">
        <v>7</v>
      </c>
      <c r="B1208" s="832" t="s">
        <v>1991</v>
      </c>
      <c r="C1208" s="832" t="s">
        <v>1997</v>
      </c>
      <c r="D1208" s="833" t="s">
        <v>3260</v>
      </c>
      <c r="E1208" s="834" t="s">
        <v>2035</v>
      </c>
      <c r="F1208" s="832" t="s">
        <v>1992</v>
      </c>
      <c r="G1208" s="832" t="s">
        <v>2383</v>
      </c>
      <c r="H1208" s="832" t="s">
        <v>670</v>
      </c>
      <c r="I1208" s="832" t="s">
        <v>3206</v>
      </c>
      <c r="J1208" s="832" t="s">
        <v>2385</v>
      </c>
      <c r="K1208" s="832" t="s">
        <v>3207</v>
      </c>
      <c r="L1208" s="835">
        <v>97.96</v>
      </c>
      <c r="M1208" s="835">
        <v>97.96</v>
      </c>
      <c r="N1208" s="832">
        <v>1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7</v>
      </c>
      <c r="B1209" s="832" t="s">
        <v>1991</v>
      </c>
      <c r="C1209" s="832" t="s">
        <v>1997</v>
      </c>
      <c r="D1209" s="833" t="s">
        <v>3260</v>
      </c>
      <c r="E1209" s="834" t="s">
        <v>2035</v>
      </c>
      <c r="F1209" s="832" t="s">
        <v>1992</v>
      </c>
      <c r="G1209" s="832" t="s">
        <v>3208</v>
      </c>
      <c r="H1209" s="832" t="s">
        <v>579</v>
      </c>
      <c r="I1209" s="832" t="s">
        <v>3209</v>
      </c>
      <c r="J1209" s="832" t="s">
        <v>1389</v>
      </c>
      <c r="K1209" s="832" t="s">
        <v>3210</v>
      </c>
      <c r="L1209" s="835">
        <v>69.59</v>
      </c>
      <c r="M1209" s="835">
        <v>69.59</v>
      </c>
      <c r="N1209" s="832">
        <v>1</v>
      </c>
      <c r="O1209" s="836">
        <v>1</v>
      </c>
      <c r="P1209" s="835">
        <v>69.59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7</v>
      </c>
      <c r="B1210" s="832" t="s">
        <v>1991</v>
      </c>
      <c r="C1210" s="832" t="s">
        <v>1997</v>
      </c>
      <c r="D1210" s="833" t="s">
        <v>3260</v>
      </c>
      <c r="E1210" s="834" t="s">
        <v>2035</v>
      </c>
      <c r="F1210" s="832" t="s">
        <v>1992</v>
      </c>
      <c r="G1210" s="832" t="s">
        <v>2221</v>
      </c>
      <c r="H1210" s="832" t="s">
        <v>579</v>
      </c>
      <c r="I1210" s="832" t="s">
        <v>2433</v>
      </c>
      <c r="J1210" s="832" t="s">
        <v>1420</v>
      </c>
      <c r="K1210" s="832" t="s">
        <v>2223</v>
      </c>
      <c r="L1210" s="835">
        <v>61.97</v>
      </c>
      <c r="M1210" s="835">
        <v>61.97</v>
      </c>
      <c r="N1210" s="832">
        <v>1</v>
      </c>
      <c r="O1210" s="836">
        <v>1</v>
      </c>
      <c r="P1210" s="835">
        <v>61.97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7</v>
      </c>
      <c r="B1211" s="832" t="s">
        <v>1991</v>
      </c>
      <c r="C1211" s="832" t="s">
        <v>1997</v>
      </c>
      <c r="D1211" s="833" t="s">
        <v>3260</v>
      </c>
      <c r="E1211" s="834" t="s">
        <v>2022</v>
      </c>
      <c r="F1211" s="832" t="s">
        <v>1992</v>
      </c>
      <c r="G1211" s="832" t="s">
        <v>2354</v>
      </c>
      <c r="H1211" s="832" t="s">
        <v>579</v>
      </c>
      <c r="I1211" s="832" t="s">
        <v>2500</v>
      </c>
      <c r="J1211" s="832" t="s">
        <v>2501</v>
      </c>
      <c r="K1211" s="832" t="s">
        <v>2281</v>
      </c>
      <c r="L1211" s="835">
        <v>0</v>
      </c>
      <c r="M1211" s="835">
        <v>0</v>
      </c>
      <c r="N1211" s="832">
        <v>1</v>
      </c>
      <c r="O1211" s="836">
        <v>1</v>
      </c>
      <c r="P1211" s="835"/>
      <c r="Q1211" s="837"/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7</v>
      </c>
      <c r="B1212" s="832" t="s">
        <v>1991</v>
      </c>
      <c r="C1212" s="832" t="s">
        <v>1997</v>
      </c>
      <c r="D1212" s="833" t="s">
        <v>3260</v>
      </c>
      <c r="E1212" s="834" t="s">
        <v>2022</v>
      </c>
      <c r="F1212" s="832" t="s">
        <v>1992</v>
      </c>
      <c r="G1212" s="832" t="s">
        <v>3211</v>
      </c>
      <c r="H1212" s="832" t="s">
        <v>579</v>
      </c>
      <c r="I1212" s="832" t="s">
        <v>3212</v>
      </c>
      <c r="J1212" s="832" t="s">
        <v>3213</v>
      </c>
      <c r="K1212" s="832" t="s">
        <v>3214</v>
      </c>
      <c r="L1212" s="835">
        <v>0</v>
      </c>
      <c r="M1212" s="835">
        <v>0</v>
      </c>
      <c r="N1212" s="832">
        <v>1</v>
      </c>
      <c r="O1212" s="836">
        <v>1</v>
      </c>
      <c r="P1212" s="835">
        <v>0</v>
      </c>
      <c r="Q1212" s="837"/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7</v>
      </c>
      <c r="B1213" s="832" t="s">
        <v>1991</v>
      </c>
      <c r="C1213" s="832" t="s">
        <v>1997</v>
      </c>
      <c r="D1213" s="833" t="s">
        <v>3260</v>
      </c>
      <c r="E1213" s="834" t="s">
        <v>2022</v>
      </c>
      <c r="F1213" s="832" t="s">
        <v>1992</v>
      </c>
      <c r="G1213" s="832" t="s">
        <v>2956</v>
      </c>
      <c r="H1213" s="832" t="s">
        <v>579</v>
      </c>
      <c r="I1213" s="832" t="s">
        <v>2957</v>
      </c>
      <c r="J1213" s="832" t="s">
        <v>2958</v>
      </c>
      <c r="K1213" s="832" t="s">
        <v>2959</v>
      </c>
      <c r="L1213" s="835">
        <v>147.85</v>
      </c>
      <c r="M1213" s="835">
        <v>147.85</v>
      </c>
      <c r="N1213" s="832">
        <v>1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7</v>
      </c>
      <c r="B1214" s="832" t="s">
        <v>1991</v>
      </c>
      <c r="C1214" s="832" t="s">
        <v>1997</v>
      </c>
      <c r="D1214" s="833" t="s">
        <v>3260</v>
      </c>
      <c r="E1214" s="834" t="s">
        <v>2022</v>
      </c>
      <c r="F1214" s="832" t="s">
        <v>1992</v>
      </c>
      <c r="G1214" s="832" t="s">
        <v>2127</v>
      </c>
      <c r="H1214" s="832" t="s">
        <v>579</v>
      </c>
      <c r="I1214" s="832" t="s">
        <v>3215</v>
      </c>
      <c r="J1214" s="832" t="s">
        <v>2129</v>
      </c>
      <c r="K1214" s="832" t="s">
        <v>3216</v>
      </c>
      <c r="L1214" s="835">
        <v>0</v>
      </c>
      <c r="M1214" s="835">
        <v>0</v>
      </c>
      <c r="N1214" s="832">
        <v>1</v>
      </c>
      <c r="O1214" s="836">
        <v>1</v>
      </c>
      <c r="P1214" s="835"/>
      <c r="Q1214" s="837"/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7</v>
      </c>
      <c r="B1215" s="832" t="s">
        <v>1991</v>
      </c>
      <c r="C1215" s="832" t="s">
        <v>1997</v>
      </c>
      <c r="D1215" s="833" t="s">
        <v>3260</v>
      </c>
      <c r="E1215" s="834" t="s">
        <v>2022</v>
      </c>
      <c r="F1215" s="832" t="s">
        <v>1992</v>
      </c>
      <c r="G1215" s="832" t="s">
        <v>3217</v>
      </c>
      <c r="H1215" s="832" t="s">
        <v>670</v>
      </c>
      <c r="I1215" s="832" t="s">
        <v>3218</v>
      </c>
      <c r="J1215" s="832" t="s">
        <v>3219</v>
      </c>
      <c r="K1215" s="832" t="s">
        <v>3220</v>
      </c>
      <c r="L1215" s="835">
        <v>79.11</v>
      </c>
      <c r="M1215" s="835">
        <v>79.11</v>
      </c>
      <c r="N1215" s="832">
        <v>1</v>
      </c>
      <c r="O1215" s="836">
        <v>1</v>
      </c>
      <c r="P1215" s="835">
        <v>79.11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7</v>
      </c>
      <c r="B1216" s="832" t="s">
        <v>1991</v>
      </c>
      <c r="C1216" s="832" t="s">
        <v>1997</v>
      </c>
      <c r="D1216" s="833" t="s">
        <v>3260</v>
      </c>
      <c r="E1216" s="834" t="s">
        <v>2016</v>
      </c>
      <c r="F1216" s="832" t="s">
        <v>1992</v>
      </c>
      <c r="G1216" s="832" t="s">
        <v>2060</v>
      </c>
      <c r="H1216" s="832" t="s">
        <v>579</v>
      </c>
      <c r="I1216" s="832" t="s">
        <v>2819</v>
      </c>
      <c r="J1216" s="832" t="s">
        <v>2062</v>
      </c>
      <c r="K1216" s="832" t="s">
        <v>2169</v>
      </c>
      <c r="L1216" s="835">
        <v>32.28</v>
      </c>
      <c r="M1216" s="835">
        <v>64.56</v>
      </c>
      <c r="N1216" s="832">
        <v>2</v>
      </c>
      <c r="O1216" s="836">
        <v>1.5</v>
      </c>
      <c r="P1216" s="835">
        <v>32.28</v>
      </c>
      <c r="Q1216" s="837">
        <v>0.5</v>
      </c>
      <c r="R1216" s="832">
        <v>1</v>
      </c>
      <c r="S1216" s="837">
        <v>0.5</v>
      </c>
      <c r="T1216" s="836">
        <v>0.5</v>
      </c>
      <c r="U1216" s="838">
        <v>0.33333333333333331</v>
      </c>
    </row>
    <row r="1217" spans="1:21" ht="14.4" customHeight="1" x14ac:dyDescent="0.3">
      <c r="A1217" s="831">
        <v>7</v>
      </c>
      <c r="B1217" s="832" t="s">
        <v>1991</v>
      </c>
      <c r="C1217" s="832" t="s">
        <v>1997</v>
      </c>
      <c r="D1217" s="833" t="s">
        <v>3260</v>
      </c>
      <c r="E1217" s="834" t="s">
        <v>2016</v>
      </c>
      <c r="F1217" s="832" t="s">
        <v>1992</v>
      </c>
      <c r="G1217" s="832" t="s">
        <v>2060</v>
      </c>
      <c r="H1217" s="832" t="s">
        <v>579</v>
      </c>
      <c r="I1217" s="832" t="s">
        <v>2061</v>
      </c>
      <c r="J1217" s="832" t="s">
        <v>2062</v>
      </c>
      <c r="K1217" s="832" t="s">
        <v>2063</v>
      </c>
      <c r="L1217" s="835">
        <v>96.84</v>
      </c>
      <c r="M1217" s="835">
        <v>1452.6000000000001</v>
      </c>
      <c r="N1217" s="832">
        <v>15</v>
      </c>
      <c r="O1217" s="836">
        <v>6.5</v>
      </c>
      <c r="P1217" s="835">
        <v>1452.6000000000001</v>
      </c>
      <c r="Q1217" s="837">
        <v>1</v>
      </c>
      <c r="R1217" s="832">
        <v>15</v>
      </c>
      <c r="S1217" s="837">
        <v>1</v>
      </c>
      <c r="T1217" s="836">
        <v>6.5</v>
      </c>
      <c r="U1217" s="838">
        <v>1</v>
      </c>
    </row>
    <row r="1218" spans="1:21" ht="14.4" customHeight="1" x14ac:dyDescent="0.3">
      <c r="A1218" s="831">
        <v>7</v>
      </c>
      <c r="B1218" s="832" t="s">
        <v>1991</v>
      </c>
      <c r="C1218" s="832" t="s">
        <v>1997</v>
      </c>
      <c r="D1218" s="833" t="s">
        <v>3260</v>
      </c>
      <c r="E1218" s="834" t="s">
        <v>2016</v>
      </c>
      <c r="F1218" s="832" t="s">
        <v>1992</v>
      </c>
      <c r="G1218" s="832" t="s">
        <v>2060</v>
      </c>
      <c r="H1218" s="832" t="s">
        <v>579</v>
      </c>
      <c r="I1218" s="832" t="s">
        <v>2795</v>
      </c>
      <c r="J1218" s="832" t="s">
        <v>2062</v>
      </c>
      <c r="K1218" s="832" t="s">
        <v>2796</v>
      </c>
      <c r="L1218" s="835">
        <v>0</v>
      </c>
      <c r="M1218" s="835">
        <v>0</v>
      </c>
      <c r="N1218" s="832">
        <v>1</v>
      </c>
      <c r="O1218" s="836">
        <v>0.5</v>
      </c>
      <c r="P1218" s="835"/>
      <c r="Q1218" s="837"/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7</v>
      </c>
      <c r="B1219" s="832" t="s">
        <v>1991</v>
      </c>
      <c r="C1219" s="832" t="s">
        <v>1997</v>
      </c>
      <c r="D1219" s="833" t="s">
        <v>3260</v>
      </c>
      <c r="E1219" s="834" t="s">
        <v>2016</v>
      </c>
      <c r="F1219" s="832" t="s">
        <v>1992</v>
      </c>
      <c r="G1219" s="832" t="s">
        <v>2305</v>
      </c>
      <c r="H1219" s="832" t="s">
        <v>670</v>
      </c>
      <c r="I1219" s="832" t="s">
        <v>2507</v>
      </c>
      <c r="J1219" s="832" t="s">
        <v>2508</v>
      </c>
      <c r="K1219" s="832" t="s">
        <v>2509</v>
      </c>
      <c r="L1219" s="835">
        <v>18.809999999999999</v>
      </c>
      <c r="M1219" s="835">
        <v>18.809999999999999</v>
      </c>
      <c r="N1219" s="832">
        <v>1</v>
      </c>
      <c r="O1219" s="836">
        <v>0.5</v>
      </c>
      <c r="P1219" s="835">
        <v>18.809999999999999</v>
      </c>
      <c r="Q1219" s="837">
        <v>1</v>
      </c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7</v>
      </c>
      <c r="B1220" s="832" t="s">
        <v>1991</v>
      </c>
      <c r="C1220" s="832" t="s">
        <v>1997</v>
      </c>
      <c r="D1220" s="833" t="s">
        <v>3260</v>
      </c>
      <c r="E1220" s="834" t="s">
        <v>2016</v>
      </c>
      <c r="F1220" s="832" t="s">
        <v>1992</v>
      </c>
      <c r="G1220" s="832" t="s">
        <v>2305</v>
      </c>
      <c r="H1220" s="832" t="s">
        <v>579</v>
      </c>
      <c r="I1220" s="832" t="s">
        <v>3133</v>
      </c>
      <c r="J1220" s="832" t="s">
        <v>3134</v>
      </c>
      <c r="K1220" s="832" t="s">
        <v>3135</v>
      </c>
      <c r="L1220" s="835">
        <v>15.67</v>
      </c>
      <c r="M1220" s="835">
        <v>15.67</v>
      </c>
      <c r="N1220" s="832">
        <v>1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7</v>
      </c>
      <c r="B1221" s="832" t="s">
        <v>1991</v>
      </c>
      <c r="C1221" s="832" t="s">
        <v>1997</v>
      </c>
      <c r="D1221" s="833" t="s">
        <v>3260</v>
      </c>
      <c r="E1221" s="834" t="s">
        <v>2016</v>
      </c>
      <c r="F1221" s="832" t="s">
        <v>1992</v>
      </c>
      <c r="G1221" s="832" t="s">
        <v>2510</v>
      </c>
      <c r="H1221" s="832" t="s">
        <v>579</v>
      </c>
      <c r="I1221" s="832" t="s">
        <v>2511</v>
      </c>
      <c r="J1221" s="832" t="s">
        <v>2512</v>
      </c>
      <c r="K1221" s="832" t="s">
        <v>2513</v>
      </c>
      <c r="L1221" s="835">
        <v>55.77</v>
      </c>
      <c r="M1221" s="835">
        <v>1394.25</v>
      </c>
      <c r="N1221" s="832">
        <v>25</v>
      </c>
      <c r="O1221" s="836">
        <v>10.5</v>
      </c>
      <c r="P1221" s="835">
        <v>1059.6299999999999</v>
      </c>
      <c r="Q1221" s="837">
        <v>0.7599999999999999</v>
      </c>
      <c r="R1221" s="832">
        <v>19</v>
      </c>
      <c r="S1221" s="837">
        <v>0.76</v>
      </c>
      <c r="T1221" s="836">
        <v>8</v>
      </c>
      <c r="U1221" s="838">
        <v>0.76190476190476186</v>
      </c>
    </row>
    <row r="1222" spans="1:21" ht="14.4" customHeight="1" x14ac:dyDescent="0.3">
      <c r="A1222" s="831">
        <v>7</v>
      </c>
      <c r="B1222" s="832" t="s">
        <v>1991</v>
      </c>
      <c r="C1222" s="832" t="s">
        <v>1997</v>
      </c>
      <c r="D1222" s="833" t="s">
        <v>3260</v>
      </c>
      <c r="E1222" s="834" t="s">
        <v>2016</v>
      </c>
      <c r="F1222" s="832" t="s">
        <v>1992</v>
      </c>
      <c r="G1222" s="832" t="s">
        <v>3005</v>
      </c>
      <c r="H1222" s="832" t="s">
        <v>579</v>
      </c>
      <c r="I1222" s="832" t="s">
        <v>3006</v>
      </c>
      <c r="J1222" s="832" t="s">
        <v>3007</v>
      </c>
      <c r="K1222" s="832" t="s">
        <v>3008</v>
      </c>
      <c r="L1222" s="835">
        <v>80.23</v>
      </c>
      <c r="M1222" s="835">
        <v>80.23</v>
      </c>
      <c r="N1222" s="832">
        <v>1</v>
      </c>
      <c r="O1222" s="836">
        <v>1</v>
      </c>
      <c r="P1222" s="835">
        <v>80.23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7</v>
      </c>
      <c r="B1223" s="832" t="s">
        <v>1991</v>
      </c>
      <c r="C1223" s="832" t="s">
        <v>1997</v>
      </c>
      <c r="D1223" s="833" t="s">
        <v>3260</v>
      </c>
      <c r="E1223" s="834" t="s">
        <v>2016</v>
      </c>
      <c r="F1223" s="832" t="s">
        <v>1992</v>
      </c>
      <c r="G1223" s="832" t="s">
        <v>3221</v>
      </c>
      <c r="H1223" s="832" t="s">
        <v>579</v>
      </c>
      <c r="I1223" s="832" t="s">
        <v>3222</v>
      </c>
      <c r="J1223" s="832" t="s">
        <v>3223</v>
      </c>
      <c r="K1223" s="832" t="s">
        <v>3224</v>
      </c>
      <c r="L1223" s="835">
        <v>75.819999999999993</v>
      </c>
      <c r="M1223" s="835">
        <v>75.819999999999993</v>
      </c>
      <c r="N1223" s="832">
        <v>1</v>
      </c>
      <c r="O1223" s="836">
        <v>0.5</v>
      </c>
      <c r="P1223" s="835">
        <v>75.819999999999993</v>
      </c>
      <c r="Q1223" s="837">
        <v>1</v>
      </c>
      <c r="R1223" s="832">
        <v>1</v>
      </c>
      <c r="S1223" s="837">
        <v>1</v>
      </c>
      <c r="T1223" s="836">
        <v>0.5</v>
      </c>
      <c r="U1223" s="838">
        <v>1</v>
      </c>
    </row>
    <row r="1224" spans="1:21" ht="14.4" customHeight="1" x14ac:dyDescent="0.3">
      <c r="A1224" s="831">
        <v>7</v>
      </c>
      <c r="B1224" s="832" t="s">
        <v>1991</v>
      </c>
      <c r="C1224" s="832" t="s">
        <v>1997</v>
      </c>
      <c r="D1224" s="833" t="s">
        <v>3260</v>
      </c>
      <c r="E1224" s="834" t="s">
        <v>2016</v>
      </c>
      <c r="F1224" s="832" t="s">
        <v>1992</v>
      </c>
      <c r="G1224" s="832" t="s">
        <v>2522</v>
      </c>
      <c r="H1224" s="832" t="s">
        <v>579</v>
      </c>
      <c r="I1224" s="832" t="s">
        <v>2523</v>
      </c>
      <c r="J1224" s="832" t="s">
        <v>2524</v>
      </c>
      <c r="K1224" s="832" t="s">
        <v>2525</v>
      </c>
      <c r="L1224" s="835">
        <v>754.04</v>
      </c>
      <c r="M1224" s="835">
        <v>23375.239999999998</v>
      </c>
      <c r="N1224" s="832">
        <v>31</v>
      </c>
      <c r="O1224" s="836">
        <v>6</v>
      </c>
      <c r="P1224" s="835">
        <v>18851</v>
      </c>
      <c r="Q1224" s="837">
        <v>0.80645161290322587</v>
      </c>
      <c r="R1224" s="832">
        <v>25</v>
      </c>
      <c r="S1224" s="837">
        <v>0.80645161290322576</v>
      </c>
      <c r="T1224" s="836">
        <v>5</v>
      </c>
      <c r="U1224" s="838">
        <v>0.83333333333333337</v>
      </c>
    </row>
    <row r="1225" spans="1:21" ht="14.4" customHeight="1" x14ac:dyDescent="0.3">
      <c r="A1225" s="831">
        <v>7</v>
      </c>
      <c r="B1225" s="832" t="s">
        <v>1991</v>
      </c>
      <c r="C1225" s="832" t="s">
        <v>1997</v>
      </c>
      <c r="D1225" s="833" t="s">
        <v>3260</v>
      </c>
      <c r="E1225" s="834" t="s">
        <v>2016</v>
      </c>
      <c r="F1225" s="832" t="s">
        <v>1992</v>
      </c>
      <c r="G1225" s="832" t="s">
        <v>2522</v>
      </c>
      <c r="H1225" s="832" t="s">
        <v>579</v>
      </c>
      <c r="I1225" s="832" t="s">
        <v>2528</v>
      </c>
      <c r="J1225" s="832" t="s">
        <v>2524</v>
      </c>
      <c r="K1225" s="832" t="s">
        <v>2529</v>
      </c>
      <c r="L1225" s="835">
        <v>1508.08</v>
      </c>
      <c r="M1225" s="835">
        <v>9048.48</v>
      </c>
      <c r="N1225" s="832">
        <v>6</v>
      </c>
      <c r="O1225" s="836">
        <v>1</v>
      </c>
      <c r="P1225" s="835">
        <v>9048.48</v>
      </c>
      <c r="Q1225" s="837">
        <v>1</v>
      </c>
      <c r="R1225" s="832">
        <v>6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7</v>
      </c>
      <c r="B1226" s="832" t="s">
        <v>1991</v>
      </c>
      <c r="C1226" s="832" t="s">
        <v>1997</v>
      </c>
      <c r="D1226" s="833" t="s">
        <v>3260</v>
      </c>
      <c r="E1226" s="834" t="s">
        <v>2016</v>
      </c>
      <c r="F1226" s="832" t="s">
        <v>1992</v>
      </c>
      <c r="G1226" s="832" t="s">
        <v>2522</v>
      </c>
      <c r="H1226" s="832" t="s">
        <v>579</v>
      </c>
      <c r="I1226" s="832" t="s">
        <v>3136</v>
      </c>
      <c r="J1226" s="832" t="s">
        <v>2927</v>
      </c>
      <c r="K1226" s="832" t="s">
        <v>2529</v>
      </c>
      <c r="L1226" s="835">
        <v>1292.6500000000001</v>
      </c>
      <c r="M1226" s="835">
        <v>7755.9000000000005</v>
      </c>
      <c r="N1226" s="832">
        <v>6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7</v>
      </c>
      <c r="B1227" s="832" t="s">
        <v>1991</v>
      </c>
      <c r="C1227" s="832" t="s">
        <v>1997</v>
      </c>
      <c r="D1227" s="833" t="s">
        <v>3260</v>
      </c>
      <c r="E1227" s="834" t="s">
        <v>2016</v>
      </c>
      <c r="F1227" s="832" t="s">
        <v>1992</v>
      </c>
      <c r="G1227" s="832" t="s">
        <v>2522</v>
      </c>
      <c r="H1227" s="832" t="s">
        <v>579</v>
      </c>
      <c r="I1227" s="832" t="s">
        <v>2926</v>
      </c>
      <c r="J1227" s="832" t="s">
        <v>2927</v>
      </c>
      <c r="K1227" s="832" t="s">
        <v>2525</v>
      </c>
      <c r="L1227" s="835">
        <v>646.32000000000005</v>
      </c>
      <c r="M1227" s="835">
        <v>5816.880000000001</v>
      </c>
      <c r="N1227" s="832">
        <v>9</v>
      </c>
      <c r="O1227" s="836">
        <v>2</v>
      </c>
      <c r="P1227" s="835">
        <v>3231.6000000000004</v>
      </c>
      <c r="Q1227" s="837">
        <v>0.55555555555555547</v>
      </c>
      <c r="R1227" s="832">
        <v>5</v>
      </c>
      <c r="S1227" s="837">
        <v>0.55555555555555558</v>
      </c>
      <c r="T1227" s="836">
        <v>1</v>
      </c>
      <c r="U1227" s="838">
        <v>0.5</v>
      </c>
    </row>
    <row r="1228" spans="1:21" ht="14.4" customHeight="1" x14ac:dyDescent="0.3">
      <c r="A1228" s="831">
        <v>7</v>
      </c>
      <c r="B1228" s="832" t="s">
        <v>1991</v>
      </c>
      <c r="C1228" s="832" t="s">
        <v>1997</v>
      </c>
      <c r="D1228" s="833" t="s">
        <v>3260</v>
      </c>
      <c r="E1228" s="834" t="s">
        <v>2016</v>
      </c>
      <c r="F1228" s="832" t="s">
        <v>1992</v>
      </c>
      <c r="G1228" s="832" t="s">
        <v>2522</v>
      </c>
      <c r="H1228" s="832" t="s">
        <v>670</v>
      </c>
      <c r="I1228" s="832" t="s">
        <v>2530</v>
      </c>
      <c r="J1228" s="832" t="s">
        <v>2531</v>
      </c>
      <c r="K1228" s="832" t="s">
        <v>2525</v>
      </c>
      <c r="L1228" s="835">
        <v>754.04</v>
      </c>
      <c r="M1228" s="835">
        <v>12064.64</v>
      </c>
      <c r="N1228" s="832">
        <v>16</v>
      </c>
      <c r="O1228" s="836">
        <v>4</v>
      </c>
      <c r="P1228" s="835">
        <v>12064.64</v>
      </c>
      <c r="Q1228" s="837">
        <v>1</v>
      </c>
      <c r="R1228" s="832">
        <v>16</v>
      </c>
      <c r="S1228" s="837">
        <v>1</v>
      </c>
      <c r="T1228" s="836">
        <v>4</v>
      </c>
      <c r="U1228" s="838">
        <v>1</v>
      </c>
    </row>
    <row r="1229" spans="1:21" ht="14.4" customHeight="1" x14ac:dyDescent="0.3">
      <c r="A1229" s="831">
        <v>7</v>
      </c>
      <c r="B1229" s="832" t="s">
        <v>1991</v>
      </c>
      <c r="C1229" s="832" t="s">
        <v>1997</v>
      </c>
      <c r="D1229" s="833" t="s">
        <v>3260</v>
      </c>
      <c r="E1229" s="834" t="s">
        <v>2016</v>
      </c>
      <c r="F1229" s="832" t="s">
        <v>1992</v>
      </c>
      <c r="G1229" s="832" t="s">
        <v>2522</v>
      </c>
      <c r="H1229" s="832" t="s">
        <v>670</v>
      </c>
      <c r="I1229" s="832" t="s">
        <v>2533</v>
      </c>
      <c r="J1229" s="832" t="s">
        <v>2531</v>
      </c>
      <c r="K1229" s="832" t="s">
        <v>2529</v>
      </c>
      <c r="L1229" s="835">
        <v>1508.08</v>
      </c>
      <c r="M1229" s="835">
        <v>6032.32</v>
      </c>
      <c r="N1229" s="832">
        <v>4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7</v>
      </c>
      <c r="B1230" s="832" t="s">
        <v>1991</v>
      </c>
      <c r="C1230" s="832" t="s">
        <v>1997</v>
      </c>
      <c r="D1230" s="833" t="s">
        <v>3260</v>
      </c>
      <c r="E1230" s="834" t="s">
        <v>2016</v>
      </c>
      <c r="F1230" s="832" t="s">
        <v>1992</v>
      </c>
      <c r="G1230" s="832" t="s">
        <v>2079</v>
      </c>
      <c r="H1230" s="832" t="s">
        <v>670</v>
      </c>
      <c r="I1230" s="832" t="s">
        <v>2382</v>
      </c>
      <c r="J1230" s="832" t="s">
        <v>2081</v>
      </c>
      <c r="K1230" s="832" t="s">
        <v>2256</v>
      </c>
      <c r="L1230" s="835">
        <v>170.52</v>
      </c>
      <c r="M1230" s="835">
        <v>170.52</v>
      </c>
      <c r="N1230" s="832">
        <v>1</v>
      </c>
      <c r="O1230" s="836">
        <v>0.5</v>
      </c>
      <c r="P1230" s="835">
        <v>170.52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7</v>
      </c>
      <c r="B1231" s="832" t="s">
        <v>1991</v>
      </c>
      <c r="C1231" s="832" t="s">
        <v>1997</v>
      </c>
      <c r="D1231" s="833" t="s">
        <v>3260</v>
      </c>
      <c r="E1231" s="834" t="s">
        <v>2016</v>
      </c>
      <c r="F1231" s="832" t="s">
        <v>1992</v>
      </c>
      <c r="G1231" s="832" t="s">
        <v>2144</v>
      </c>
      <c r="H1231" s="832" t="s">
        <v>670</v>
      </c>
      <c r="I1231" s="832" t="s">
        <v>2534</v>
      </c>
      <c r="J1231" s="832" t="s">
        <v>2535</v>
      </c>
      <c r="K1231" s="832" t="s">
        <v>1928</v>
      </c>
      <c r="L1231" s="835">
        <v>65.989999999999995</v>
      </c>
      <c r="M1231" s="835">
        <v>989.84999999999991</v>
      </c>
      <c r="N1231" s="832">
        <v>15</v>
      </c>
      <c r="O1231" s="836">
        <v>2.5</v>
      </c>
      <c r="P1231" s="835">
        <v>989.84999999999991</v>
      </c>
      <c r="Q1231" s="837">
        <v>1</v>
      </c>
      <c r="R1231" s="832">
        <v>15</v>
      </c>
      <c r="S1231" s="837">
        <v>1</v>
      </c>
      <c r="T1231" s="836">
        <v>2.5</v>
      </c>
      <c r="U1231" s="838">
        <v>1</v>
      </c>
    </row>
    <row r="1232" spans="1:21" ht="14.4" customHeight="1" x14ac:dyDescent="0.3">
      <c r="A1232" s="831">
        <v>7</v>
      </c>
      <c r="B1232" s="832" t="s">
        <v>1991</v>
      </c>
      <c r="C1232" s="832" t="s">
        <v>1997</v>
      </c>
      <c r="D1232" s="833" t="s">
        <v>3260</v>
      </c>
      <c r="E1232" s="834" t="s">
        <v>2016</v>
      </c>
      <c r="F1232" s="832" t="s">
        <v>1992</v>
      </c>
      <c r="G1232" s="832" t="s">
        <v>2383</v>
      </c>
      <c r="H1232" s="832" t="s">
        <v>579</v>
      </c>
      <c r="I1232" s="832" t="s">
        <v>3225</v>
      </c>
      <c r="J1232" s="832" t="s">
        <v>3226</v>
      </c>
      <c r="K1232" s="832" t="s">
        <v>3207</v>
      </c>
      <c r="L1232" s="835">
        <v>97.96</v>
      </c>
      <c r="M1232" s="835">
        <v>97.96</v>
      </c>
      <c r="N1232" s="832">
        <v>1</v>
      </c>
      <c r="O1232" s="836">
        <v>0.5</v>
      </c>
      <c r="P1232" s="835">
        <v>97.96</v>
      </c>
      <c r="Q1232" s="837">
        <v>1</v>
      </c>
      <c r="R1232" s="832">
        <v>1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7</v>
      </c>
      <c r="B1233" s="832" t="s">
        <v>1991</v>
      </c>
      <c r="C1233" s="832" t="s">
        <v>1997</v>
      </c>
      <c r="D1233" s="833" t="s">
        <v>3260</v>
      </c>
      <c r="E1233" s="834" t="s">
        <v>2016</v>
      </c>
      <c r="F1233" s="832" t="s">
        <v>1992</v>
      </c>
      <c r="G1233" s="832" t="s">
        <v>2043</v>
      </c>
      <c r="H1233" s="832" t="s">
        <v>579</v>
      </c>
      <c r="I1233" s="832" t="s">
        <v>2475</v>
      </c>
      <c r="J1233" s="832" t="s">
        <v>1054</v>
      </c>
      <c r="K1233" s="832" t="s">
        <v>1056</v>
      </c>
      <c r="L1233" s="835">
        <v>42.05</v>
      </c>
      <c r="M1233" s="835">
        <v>42.05</v>
      </c>
      <c r="N1233" s="832">
        <v>1</v>
      </c>
      <c r="O1233" s="836">
        <v>0.5</v>
      </c>
      <c r="P1233" s="835">
        <v>42.05</v>
      </c>
      <c r="Q1233" s="837">
        <v>1</v>
      </c>
      <c r="R1233" s="832">
        <v>1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7</v>
      </c>
      <c r="B1234" s="832" t="s">
        <v>1991</v>
      </c>
      <c r="C1234" s="832" t="s">
        <v>1997</v>
      </c>
      <c r="D1234" s="833" t="s">
        <v>3260</v>
      </c>
      <c r="E1234" s="834" t="s">
        <v>2016</v>
      </c>
      <c r="F1234" s="832" t="s">
        <v>1992</v>
      </c>
      <c r="G1234" s="832" t="s">
        <v>2272</v>
      </c>
      <c r="H1234" s="832" t="s">
        <v>579</v>
      </c>
      <c r="I1234" s="832" t="s">
        <v>2538</v>
      </c>
      <c r="J1234" s="832" t="s">
        <v>2274</v>
      </c>
      <c r="K1234" s="832" t="s">
        <v>2539</v>
      </c>
      <c r="L1234" s="835">
        <v>140.94999999999999</v>
      </c>
      <c r="M1234" s="835">
        <v>704.75</v>
      </c>
      <c r="N1234" s="832">
        <v>5</v>
      </c>
      <c r="O1234" s="836">
        <v>2.5</v>
      </c>
      <c r="P1234" s="835">
        <v>563.79999999999995</v>
      </c>
      <c r="Q1234" s="837">
        <v>0.79999999999999993</v>
      </c>
      <c r="R1234" s="832">
        <v>4</v>
      </c>
      <c r="S1234" s="837">
        <v>0.8</v>
      </c>
      <c r="T1234" s="836">
        <v>2</v>
      </c>
      <c r="U1234" s="838">
        <v>0.8</v>
      </c>
    </row>
    <row r="1235" spans="1:21" ht="14.4" customHeight="1" x14ac:dyDescent="0.3">
      <c r="A1235" s="831">
        <v>7</v>
      </c>
      <c r="B1235" s="832" t="s">
        <v>1991</v>
      </c>
      <c r="C1235" s="832" t="s">
        <v>1997</v>
      </c>
      <c r="D1235" s="833" t="s">
        <v>3260</v>
      </c>
      <c r="E1235" s="834" t="s">
        <v>2016</v>
      </c>
      <c r="F1235" s="832" t="s">
        <v>1992</v>
      </c>
      <c r="G1235" s="832" t="s">
        <v>2272</v>
      </c>
      <c r="H1235" s="832" t="s">
        <v>579</v>
      </c>
      <c r="I1235" s="832" t="s">
        <v>2932</v>
      </c>
      <c r="J1235" s="832" t="s">
        <v>2274</v>
      </c>
      <c r="K1235" s="832" t="s">
        <v>2933</v>
      </c>
      <c r="L1235" s="835">
        <v>211.42</v>
      </c>
      <c r="M1235" s="835">
        <v>422.84</v>
      </c>
      <c r="N1235" s="832">
        <v>2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7</v>
      </c>
      <c r="B1236" s="832" t="s">
        <v>1991</v>
      </c>
      <c r="C1236" s="832" t="s">
        <v>1997</v>
      </c>
      <c r="D1236" s="833" t="s">
        <v>3260</v>
      </c>
      <c r="E1236" s="834" t="s">
        <v>2016</v>
      </c>
      <c r="F1236" s="832" t="s">
        <v>1992</v>
      </c>
      <c r="G1236" s="832" t="s">
        <v>2272</v>
      </c>
      <c r="H1236" s="832" t="s">
        <v>579</v>
      </c>
      <c r="I1236" s="832" t="s">
        <v>2273</v>
      </c>
      <c r="J1236" s="832" t="s">
        <v>2274</v>
      </c>
      <c r="K1236" s="832" t="s">
        <v>2275</v>
      </c>
      <c r="L1236" s="835">
        <v>281.88</v>
      </c>
      <c r="M1236" s="835">
        <v>281.88</v>
      </c>
      <c r="N1236" s="832">
        <v>1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7</v>
      </c>
      <c r="B1237" s="832" t="s">
        <v>1991</v>
      </c>
      <c r="C1237" s="832" t="s">
        <v>1997</v>
      </c>
      <c r="D1237" s="833" t="s">
        <v>3260</v>
      </c>
      <c r="E1237" s="834" t="s">
        <v>2016</v>
      </c>
      <c r="F1237" s="832" t="s">
        <v>1992</v>
      </c>
      <c r="G1237" s="832" t="s">
        <v>2148</v>
      </c>
      <c r="H1237" s="832" t="s">
        <v>579</v>
      </c>
      <c r="I1237" s="832" t="s">
        <v>2149</v>
      </c>
      <c r="J1237" s="832" t="s">
        <v>2150</v>
      </c>
      <c r="K1237" s="832" t="s">
        <v>2151</v>
      </c>
      <c r="L1237" s="835">
        <v>29.13</v>
      </c>
      <c r="M1237" s="835">
        <v>757.38</v>
      </c>
      <c r="N1237" s="832">
        <v>26</v>
      </c>
      <c r="O1237" s="836">
        <v>7</v>
      </c>
      <c r="P1237" s="835">
        <v>669.99</v>
      </c>
      <c r="Q1237" s="837">
        <v>0.88461538461538458</v>
      </c>
      <c r="R1237" s="832">
        <v>23</v>
      </c>
      <c r="S1237" s="837">
        <v>0.88461538461538458</v>
      </c>
      <c r="T1237" s="836">
        <v>5.5</v>
      </c>
      <c r="U1237" s="838">
        <v>0.7857142857142857</v>
      </c>
    </row>
    <row r="1238" spans="1:21" ht="14.4" customHeight="1" x14ac:dyDescent="0.3">
      <c r="A1238" s="831">
        <v>7</v>
      </c>
      <c r="B1238" s="832" t="s">
        <v>1991</v>
      </c>
      <c r="C1238" s="832" t="s">
        <v>1997</v>
      </c>
      <c r="D1238" s="833" t="s">
        <v>3260</v>
      </c>
      <c r="E1238" s="834" t="s">
        <v>2016</v>
      </c>
      <c r="F1238" s="832" t="s">
        <v>1992</v>
      </c>
      <c r="G1238" s="832" t="s">
        <v>2148</v>
      </c>
      <c r="H1238" s="832" t="s">
        <v>579</v>
      </c>
      <c r="I1238" s="832" t="s">
        <v>2540</v>
      </c>
      <c r="J1238" s="832" t="s">
        <v>2150</v>
      </c>
      <c r="K1238" s="832" t="s">
        <v>2541</v>
      </c>
      <c r="L1238" s="835">
        <v>80.319999999999993</v>
      </c>
      <c r="M1238" s="835">
        <v>883.52</v>
      </c>
      <c r="N1238" s="832">
        <v>11</v>
      </c>
      <c r="O1238" s="836">
        <v>2.5</v>
      </c>
      <c r="P1238" s="835">
        <v>642.55999999999995</v>
      </c>
      <c r="Q1238" s="837">
        <v>0.72727272727272718</v>
      </c>
      <c r="R1238" s="832">
        <v>8</v>
      </c>
      <c r="S1238" s="837">
        <v>0.72727272727272729</v>
      </c>
      <c r="T1238" s="836">
        <v>2</v>
      </c>
      <c r="U1238" s="838">
        <v>0.8</v>
      </c>
    </row>
    <row r="1239" spans="1:21" ht="14.4" customHeight="1" x14ac:dyDescent="0.3">
      <c r="A1239" s="831">
        <v>7</v>
      </c>
      <c r="B1239" s="832" t="s">
        <v>1991</v>
      </c>
      <c r="C1239" s="832" t="s">
        <v>1997</v>
      </c>
      <c r="D1239" s="833" t="s">
        <v>3260</v>
      </c>
      <c r="E1239" s="834" t="s">
        <v>2016</v>
      </c>
      <c r="F1239" s="832" t="s">
        <v>1992</v>
      </c>
      <c r="G1239" s="832" t="s">
        <v>2542</v>
      </c>
      <c r="H1239" s="832" t="s">
        <v>670</v>
      </c>
      <c r="I1239" s="832" t="s">
        <v>2543</v>
      </c>
      <c r="J1239" s="832" t="s">
        <v>2544</v>
      </c>
      <c r="K1239" s="832" t="s">
        <v>2545</v>
      </c>
      <c r="L1239" s="835">
        <v>561.76</v>
      </c>
      <c r="M1239" s="835">
        <v>2808.8</v>
      </c>
      <c r="N1239" s="832">
        <v>5</v>
      </c>
      <c r="O1239" s="836">
        <v>1</v>
      </c>
      <c r="P1239" s="835">
        <v>2808.8</v>
      </c>
      <c r="Q1239" s="837">
        <v>1</v>
      </c>
      <c r="R1239" s="832">
        <v>5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7</v>
      </c>
      <c r="B1240" s="832" t="s">
        <v>1991</v>
      </c>
      <c r="C1240" s="832" t="s">
        <v>1997</v>
      </c>
      <c r="D1240" s="833" t="s">
        <v>3260</v>
      </c>
      <c r="E1240" s="834" t="s">
        <v>2016</v>
      </c>
      <c r="F1240" s="832" t="s">
        <v>1992</v>
      </c>
      <c r="G1240" s="832" t="s">
        <v>2342</v>
      </c>
      <c r="H1240" s="832" t="s">
        <v>579</v>
      </c>
      <c r="I1240" s="832" t="s">
        <v>2343</v>
      </c>
      <c r="J1240" s="832" t="s">
        <v>2344</v>
      </c>
      <c r="K1240" s="832" t="s">
        <v>2345</v>
      </c>
      <c r="L1240" s="835">
        <v>477.5</v>
      </c>
      <c r="M1240" s="835">
        <v>477.5</v>
      </c>
      <c r="N1240" s="832">
        <v>1</v>
      </c>
      <c r="O1240" s="836">
        <v>0.5</v>
      </c>
      <c r="P1240" s="835">
        <v>477.5</v>
      </c>
      <c r="Q1240" s="837">
        <v>1</v>
      </c>
      <c r="R1240" s="832">
        <v>1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7</v>
      </c>
      <c r="B1241" s="832" t="s">
        <v>1991</v>
      </c>
      <c r="C1241" s="832" t="s">
        <v>1997</v>
      </c>
      <c r="D1241" s="833" t="s">
        <v>3260</v>
      </c>
      <c r="E1241" s="834" t="s">
        <v>2016</v>
      </c>
      <c r="F1241" s="832" t="s">
        <v>1992</v>
      </c>
      <c r="G1241" s="832" t="s">
        <v>2308</v>
      </c>
      <c r="H1241" s="832" t="s">
        <v>670</v>
      </c>
      <c r="I1241" s="832" t="s">
        <v>2548</v>
      </c>
      <c r="J1241" s="832" t="s">
        <v>1910</v>
      </c>
      <c r="K1241" s="832" t="s">
        <v>2549</v>
      </c>
      <c r="L1241" s="835">
        <v>61.59</v>
      </c>
      <c r="M1241" s="835">
        <v>61.59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7</v>
      </c>
      <c r="B1242" s="832" t="s">
        <v>1991</v>
      </c>
      <c r="C1242" s="832" t="s">
        <v>1997</v>
      </c>
      <c r="D1242" s="833" t="s">
        <v>3260</v>
      </c>
      <c r="E1242" s="834" t="s">
        <v>2016</v>
      </c>
      <c r="F1242" s="832" t="s">
        <v>1992</v>
      </c>
      <c r="G1242" s="832" t="s">
        <v>2552</v>
      </c>
      <c r="H1242" s="832" t="s">
        <v>579</v>
      </c>
      <c r="I1242" s="832" t="s">
        <v>2553</v>
      </c>
      <c r="J1242" s="832" t="s">
        <v>2554</v>
      </c>
      <c r="K1242" s="832" t="s">
        <v>2555</v>
      </c>
      <c r="L1242" s="835">
        <v>232.68</v>
      </c>
      <c r="M1242" s="835">
        <v>2792.16</v>
      </c>
      <c r="N1242" s="832">
        <v>12</v>
      </c>
      <c r="O1242" s="836">
        <v>2</v>
      </c>
      <c r="P1242" s="835">
        <v>2792.16</v>
      </c>
      <c r="Q1242" s="837">
        <v>1</v>
      </c>
      <c r="R1242" s="832">
        <v>12</v>
      </c>
      <c r="S1242" s="837">
        <v>1</v>
      </c>
      <c r="T1242" s="836">
        <v>2</v>
      </c>
      <c r="U1242" s="838">
        <v>1</v>
      </c>
    </row>
    <row r="1243" spans="1:21" ht="14.4" customHeight="1" x14ac:dyDescent="0.3">
      <c r="A1243" s="831">
        <v>7</v>
      </c>
      <c r="B1243" s="832" t="s">
        <v>1991</v>
      </c>
      <c r="C1243" s="832" t="s">
        <v>1997</v>
      </c>
      <c r="D1243" s="833" t="s">
        <v>3260</v>
      </c>
      <c r="E1243" s="834" t="s">
        <v>2016</v>
      </c>
      <c r="F1243" s="832" t="s">
        <v>1992</v>
      </c>
      <c r="G1243" s="832" t="s">
        <v>2552</v>
      </c>
      <c r="H1243" s="832" t="s">
        <v>579</v>
      </c>
      <c r="I1243" s="832" t="s">
        <v>2833</v>
      </c>
      <c r="J1243" s="832" t="s">
        <v>2568</v>
      </c>
      <c r="K1243" s="832" t="s">
        <v>2578</v>
      </c>
      <c r="L1243" s="835">
        <v>969.48</v>
      </c>
      <c r="M1243" s="835">
        <v>5816.88</v>
      </c>
      <c r="N1243" s="832">
        <v>6</v>
      </c>
      <c r="O1243" s="836">
        <v>1</v>
      </c>
      <c r="P1243" s="835">
        <v>5816.88</v>
      </c>
      <c r="Q1243" s="837">
        <v>1</v>
      </c>
      <c r="R1243" s="832">
        <v>6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7</v>
      </c>
      <c r="B1244" s="832" t="s">
        <v>1991</v>
      </c>
      <c r="C1244" s="832" t="s">
        <v>1997</v>
      </c>
      <c r="D1244" s="833" t="s">
        <v>3260</v>
      </c>
      <c r="E1244" s="834" t="s">
        <v>2016</v>
      </c>
      <c r="F1244" s="832" t="s">
        <v>1992</v>
      </c>
      <c r="G1244" s="832" t="s">
        <v>2552</v>
      </c>
      <c r="H1244" s="832" t="s">
        <v>579</v>
      </c>
      <c r="I1244" s="832" t="s">
        <v>2797</v>
      </c>
      <c r="J1244" s="832" t="s">
        <v>2568</v>
      </c>
      <c r="K1244" s="832" t="s">
        <v>2582</v>
      </c>
      <c r="L1244" s="835">
        <v>1454.23</v>
      </c>
      <c r="M1244" s="835">
        <v>8725.380000000001</v>
      </c>
      <c r="N1244" s="832">
        <v>6</v>
      </c>
      <c r="O1244" s="836">
        <v>1</v>
      </c>
      <c r="P1244" s="835">
        <v>8725.380000000001</v>
      </c>
      <c r="Q1244" s="837">
        <v>1</v>
      </c>
      <c r="R1244" s="832">
        <v>6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7</v>
      </c>
      <c r="B1245" s="832" t="s">
        <v>1991</v>
      </c>
      <c r="C1245" s="832" t="s">
        <v>1997</v>
      </c>
      <c r="D1245" s="833" t="s">
        <v>3260</v>
      </c>
      <c r="E1245" s="834" t="s">
        <v>2016</v>
      </c>
      <c r="F1245" s="832" t="s">
        <v>1992</v>
      </c>
      <c r="G1245" s="832" t="s">
        <v>2552</v>
      </c>
      <c r="H1245" s="832" t="s">
        <v>579</v>
      </c>
      <c r="I1245" s="832" t="s">
        <v>2889</v>
      </c>
      <c r="J1245" s="832" t="s">
        <v>2568</v>
      </c>
      <c r="K1245" s="832" t="s">
        <v>2580</v>
      </c>
      <c r="L1245" s="835">
        <v>1938.97</v>
      </c>
      <c r="M1245" s="835">
        <v>23267.64</v>
      </c>
      <c r="N1245" s="832">
        <v>12</v>
      </c>
      <c r="O1245" s="836">
        <v>2</v>
      </c>
      <c r="P1245" s="835">
        <v>23267.64</v>
      </c>
      <c r="Q1245" s="837">
        <v>1</v>
      </c>
      <c r="R1245" s="832">
        <v>12</v>
      </c>
      <c r="S1245" s="837">
        <v>1</v>
      </c>
      <c r="T1245" s="836">
        <v>2</v>
      </c>
      <c r="U1245" s="838">
        <v>1</v>
      </c>
    </row>
    <row r="1246" spans="1:21" ht="14.4" customHeight="1" x14ac:dyDescent="0.3">
      <c r="A1246" s="831">
        <v>7</v>
      </c>
      <c r="B1246" s="832" t="s">
        <v>1991</v>
      </c>
      <c r="C1246" s="832" t="s">
        <v>1997</v>
      </c>
      <c r="D1246" s="833" t="s">
        <v>3260</v>
      </c>
      <c r="E1246" s="834" t="s">
        <v>2016</v>
      </c>
      <c r="F1246" s="832" t="s">
        <v>1992</v>
      </c>
      <c r="G1246" s="832" t="s">
        <v>2552</v>
      </c>
      <c r="H1246" s="832" t="s">
        <v>579</v>
      </c>
      <c r="I1246" s="832" t="s">
        <v>2556</v>
      </c>
      <c r="J1246" s="832" t="s">
        <v>2557</v>
      </c>
      <c r="K1246" s="832" t="s">
        <v>2558</v>
      </c>
      <c r="L1246" s="835">
        <v>5322.08</v>
      </c>
      <c r="M1246" s="835">
        <v>37254.560000000005</v>
      </c>
      <c r="N1246" s="832">
        <v>7</v>
      </c>
      <c r="O1246" s="836">
        <v>5</v>
      </c>
      <c r="P1246" s="835">
        <v>37254.560000000005</v>
      </c>
      <c r="Q1246" s="837">
        <v>1</v>
      </c>
      <c r="R1246" s="832">
        <v>7</v>
      </c>
      <c r="S1246" s="837">
        <v>1</v>
      </c>
      <c r="T1246" s="836">
        <v>5</v>
      </c>
      <c r="U1246" s="838">
        <v>1</v>
      </c>
    </row>
    <row r="1247" spans="1:21" ht="14.4" customHeight="1" x14ac:dyDescent="0.3">
      <c r="A1247" s="831">
        <v>7</v>
      </c>
      <c r="B1247" s="832" t="s">
        <v>1991</v>
      </c>
      <c r="C1247" s="832" t="s">
        <v>1997</v>
      </c>
      <c r="D1247" s="833" t="s">
        <v>3260</v>
      </c>
      <c r="E1247" s="834" t="s">
        <v>2016</v>
      </c>
      <c r="F1247" s="832" t="s">
        <v>1992</v>
      </c>
      <c r="G1247" s="832" t="s">
        <v>2552</v>
      </c>
      <c r="H1247" s="832" t="s">
        <v>579</v>
      </c>
      <c r="I1247" s="832" t="s">
        <v>2798</v>
      </c>
      <c r="J1247" s="832" t="s">
        <v>2557</v>
      </c>
      <c r="K1247" s="832" t="s">
        <v>2799</v>
      </c>
      <c r="L1247" s="835">
        <v>5322.08</v>
      </c>
      <c r="M1247" s="835">
        <v>31932.48</v>
      </c>
      <c r="N1247" s="832">
        <v>6</v>
      </c>
      <c r="O1247" s="836">
        <v>1</v>
      </c>
      <c r="P1247" s="835">
        <v>31932.48</v>
      </c>
      <c r="Q1247" s="837">
        <v>1</v>
      </c>
      <c r="R1247" s="832">
        <v>6</v>
      </c>
      <c r="S1247" s="837">
        <v>1</v>
      </c>
      <c r="T1247" s="836">
        <v>1</v>
      </c>
      <c r="U1247" s="838">
        <v>1</v>
      </c>
    </row>
    <row r="1248" spans="1:21" ht="14.4" customHeight="1" x14ac:dyDescent="0.3">
      <c r="A1248" s="831">
        <v>7</v>
      </c>
      <c r="B1248" s="832" t="s">
        <v>1991</v>
      </c>
      <c r="C1248" s="832" t="s">
        <v>1997</v>
      </c>
      <c r="D1248" s="833" t="s">
        <v>3260</v>
      </c>
      <c r="E1248" s="834" t="s">
        <v>2016</v>
      </c>
      <c r="F1248" s="832" t="s">
        <v>1992</v>
      </c>
      <c r="G1248" s="832" t="s">
        <v>2552</v>
      </c>
      <c r="H1248" s="832" t="s">
        <v>579</v>
      </c>
      <c r="I1248" s="832" t="s">
        <v>2559</v>
      </c>
      <c r="J1248" s="832" t="s">
        <v>2554</v>
      </c>
      <c r="K1248" s="832" t="s">
        <v>2560</v>
      </c>
      <c r="L1248" s="835">
        <v>1938.97</v>
      </c>
      <c r="M1248" s="835">
        <v>23267.64</v>
      </c>
      <c r="N1248" s="832">
        <v>12</v>
      </c>
      <c r="O1248" s="836">
        <v>2</v>
      </c>
      <c r="P1248" s="835">
        <v>11633.82</v>
      </c>
      <c r="Q1248" s="837">
        <v>0.5</v>
      </c>
      <c r="R1248" s="832">
        <v>6</v>
      </c>
      <c r="S1248" s="837">
        <v>0.5</v>
      </c>
      <c r="T1248" s="836">
        <v>1</v>
      </c>
      <c r="U1248" s="838">
        <v>0.5</v>
      </c>
    </row>
    <row r="1249" spans="1:21" ht="14.4" customHeight="1" x14ac:dyDescent="0.3">
      <c r="A1249" s="831">
        <v>7</v>
      </c>
      <c r="B1249" s="832" t="s">
        <v>1991</v>
      </c>
      <c r="C1249" s="832" t="s">
        <v>1997</v>
      </c>
      <c r="D1249" s="833" t="s">
        <v>3260</v>
      </c>
      <c r="E1249" s="834" t="s">
        <v>2016</v>
      </c>
      <c r="F1249" s="832" t="s">
        <v>1992</v>
      </c>
      <c r="G1249" s="832" t="s">
        <v>2552</v>
      </c>
      <c r="H1249" s="832" t="s">
        <v>579</v>
      </c>
      <c r="I1249" s="832" t="s">
        <v>2561</v>
      </c>
      <c r="J1249" s="832" t="s">
        <v>2554</v>
      </c>
      <c r="K1249" s="832" t="s">
        <v>2562</v>
      </c>
      <c r="L1249" s="835">
        <v>1454.23</v>
      </c>
      <c r="M1249" s="835">
        <v>17450.760000000002</v>
      </c>
      <c r="N1249" s="832">
        <v>12</v>
      </c>
      <c r="O1249" s="836">
        <v>2</v>
      </c>
      <c r="P1249" s="835">
        <v>8725.380000000001</v>
      </c>
      <c r="Q1249" s="837">
        <v>0.5</v>
      </c>
      <c r="R1249" s="832">
        <v>6</v>
      </c>
      <c r="S1249" s="837">
        <v>0.5</v>
      </c>
      <c r="T1249" s="836">
        <v>1</v>
      </c>
      <c r="U1249" s="838">
        <v>0.5</v>
      </c>
    </row>
    <row r="1250" spans="1:21" ht="14.4" customHeight="1" x14ac:dyDescent="0.3">
      <c r="A1250" s="831">
        <v>7</v>
      </c>
      <c r="B1250" s="832" t="s">
        <v>1991</v>
      </c>
      <c r="C1250" s="832" t="s">
        <v>1997</v>
      </c>
      <c r="D1250" s="833" t="s">
        <v>3260</v>
      </c>
      <c r="E1250" s="834" t="s">
        <v>2016</v>
      </c>
      <c r="F1250" s="832" t="s">
        <v>1992</v>
      </c>
      <c r="G1250" s="832" t="s">
        <v>2552</v>
      </c>
      <c r="H1250" s="832" t="s">
        <v>579</v>
      </c>
      <c r="I1250" s="832" t="s">
        <v>2563</v>
      </c>
      <c r="J1250" s="832" t="s">
        <v>2554</v>
      </c>
      <c r="K1250" s="832" t="s">
        <v>2564</v>
      </c>
      <c r="L1250" s="835">
        <v>484.75</v>
      </c>
      <c r="M1250" s="835">
        <v>969.5</v>
      </c>
      <c r="N1250" s="832">
        <v>2</v>
      </c>
      <c r="O1250" s="836">
        <v>1</v>
      </c>
      <c r="P1250" s="835">
        <v>969.5</v>
      </c>
      <c r="Q1250" s="837">
        <v>1</v>
      </c>
      <c r="R1250" s="832">
        <v>2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7</v>
      </c>
      <c r="B1251" s="832" t="s">
        <v>1991</v>
      </c>
      <c r="C1251" s="832" t="s">
        <v>1997</v>
      </c>
      <c r="D1251" s="833" t="s">
        <v>3260</v>
      </c>
      <c r="E1251" s="834" t="s">
        <v>2016</v>
      </c>
      <c r="F1251" s="832" t="s">
        <v>1992</v>
      </c>
      <c r="G1251" s="832" t="s">
        <v>2552</v>
      </c>
      <c r="H1251" s="832" t="s">
        <v>579</v>
      </c>
      <c r="I1251" s="832" t="s">
        <v>2565</v>
      </c>
      <c r="J1251" s="832" t="s">
        <v>2554</v>
      </c>
      <c r="K1251" s="832" t="s">
        <v>2566</v>
      </c>
      <c r="L1251" s="835">
        <v>969.48</v>
      </c>
      <c r="M1251" s="835">
        <v>12603.24</v>
      </c>
      <c r="N1251" s="832">
        <v>13</v>
      </c>
      <c r="O1251" s="836">
        <v>3</v>
      </c>
      <c r="P1251" s="835">
        <v>11633.76</v>
      </c>
      <c r="Q1251" s="837">
        <v>0.92307692307692313</v>
      </c>
      <c r="R1251" s="832">
        <v>12</v>
      </c>
      <c r="S1251" s="837">
        <v>0.92307692307692313</v>
      </c>
      <c r="T1251" s="836">
        <v>2</v>
      </c>
      <c r="U1251" s="838">
        <v>0.66666666666666663</v>
      </c>
    </row>
    <row r="1252" spans="1:21" ht="14.4" customHeight="1" x14ac:dyDescent="0.3">
      <c r="A1252" s="831">
        <v>7</v>
      </c>
      <c r="B1252" s="832" t="s">
        <v>1991</v>
      </c>
      <c r="C1252" s="832" t="s">
        <v>1997</v>
      </c>
      <c r="D1252" s="833" t="s">
        <v>3260</v>
      </c>
      <c r="E1252" s="834" t="s">
        <v>2016</v>
      </c>
      <c r="F1252" s="832" t="s">
        <v>1992</v>
      </c>
      <c r="G1252" s="832" t="s">
        <v>2552</v>
      </c>
      <c r="H1252" s="832" t="s">
        <v>579</v>
      </c>
      <c r="I1252" s="832" t="s">
        <v>2800</v>
      </c>
      <c r="J1252" s="832" t="s">
        <v>2571</v>
      </c>
      <c r="K1252" s="832" t="s">
        <v>2801</v>
      </c>
      <c r="L1252" s="835">
        <v>1938.97</v>
      </c>
      <c r="M1252" s="835">
        <v>19389.7</v>
      </c>
      <c r="N1252" s="832">
        <v>10</v>
      </c>
      <c r="O1252" s="836">
        <v>2</v>
      </c>
      <c r="P1252" s="835">
        <v>19389.7</v>
      </c>
      <c r="Q1252" s="837">
        <v>1</v>
      </c>
      <c r="R1252" s="832">
        <v>10</v>
      </c>
      <c r="S1252" s="837">
        <v>1</v>
      </c>
      <c r="T1252" s="836">
        <v>2</v>
      </c>
      <c r="U1252" s="838">
        <v>1</v>
      </c>
    </row>
    <row r="1253" spans="1:21" ht="14.4" customHeight="1" x14ac:dyDescent="0.3">
      <c r="A1253" s="831">
        <v>7</v>
      </c>
      <c r="B1253" s="832" t="s">
        <v>1991</v>
      </c>
      <c r="C1253" s="832" t="s">
        <v>1997</v>
      </c>
      <c r="D1253" s="833" t="s">
        <v>3260</v>
      </c>
      <c r="E1253" s="834" t="s">
        <v>2016</v>
      </c>
      <c r="F1253" s="832" t="s">
        <v>1992</v>
      </c>
      <c r="G1253" s="832" t="s">
        <v>2552</v>
      </c>
      <c r="H1253" s="832" t="s">
        <v>579</v>
      </c>
      <c r="I1253" s="832" t="s">
        <v>3150</v>
      </c>
      <c r="J1253" s="832" t="s">
        <v>2557</v>
      </c>
      <c r="K1253" s="832" t="s">
        <v>3151</v>
      </c>
      <c r="L1253" s="835">
        <v>5322.08</v>
      </c>
      <c r="M1253" s="835">
        <v>31932.48</v>
      </c>
      <c r="N1253" s="832">
        <v>6</v>
      </c>
      <c r="O1253" s="836">
        <v>1</v>
      </c>
      <c r="P1253" s="835">
        <v>31932.48</v>
      </c>
      <c r="Q1253" s="837">
        <v>1</v>
      </c>
      <c r="R1253" s="832">
        <v>6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7</v>
      </c>
      <c r="B1254" s="832" t="s">
        <v>1991</v>
      </c>
      <c r="C1254" s="832" t="s">
        <v>1997</v>
      </c>
      <c r="D1254" s="833" t="s">
        <v>3260</v>
      </c>
      <c r="E1254" s="834" t="s">
        <v>2016</v>
      </c>
      <c r="F1254" s="832" t="s">
        <v>1992</v>
      </c>
      <c r="G1254" s="832" t="s">
        <v>2552</v>
      </c>
      <c r="H1254" s="832" t="s">
        <v>579</v>
      </c>
      <c r="I1254" s="832" t="s">
        <v>2567</v>
      </c>
      <c r="J1254" s="832" t="s">
        <v>2568</v>
      </c>
      <c r="K1254" s="832" t="s">
        <v>2569</v>
      </c>
      <c r="L1254" s="835">
        <v>484.75</v>
      </c>
      <c r="M1254" s="835">
        <v>484.75</v>
      </c>
      <c r="N1254" s="832">
        <v>1</v>
      </c>
      <c r="O1254" s="836">
        <v>1</v>
      </c>
      <c r="P1254" s="835">
        <v>484.75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7</v>
      </c>
      <c r="B1255" s="832" t="s">
        <v>1991</v>
      </c>
      <c r="C1255" s="832" t="s">
        <v>1997</v>
      </c>
      <c r="D1255" s="833" t="s">
        <v>3260</v>
      </c>
      <c r="E1255" s="834" t="s">
        <v>2016</v>
      </c>
      <c r="F1255" s="832" t="s">
        <v>1992</v>
      </c>
      <c r="G1255" s="832" t="s">
        <v>2552</v>
      </c>
      <c r="H1255" s="832" t="s">
        <v>579</v>
      </c>
      <c r="I1255" s="832" t="s">
        <v>2834</v>
      </c>
      <c r="J1255" s="832" t="s">
        <v>2571</v>
      </c>
      <c r="K1255" s="832" t="s">
        <v>2835</v>
      </c>
      <c r="L1255" s="835">
        <v>484.75</v>
      </c>
      <c r="M1255" s="835">
        <v>3878</v>
      </c>
      <c r="N1255" s="832">
        <v>8</v>
      </c>
      <c r="O1255" s="836">
        <v>2</v>
      </c>
      <c r="P1255" s="835">
        <v>3878</v>
      </c>
      <c r="Q1255" s="837">
        <v>1</v>
      </c>
      <c r="R1255" s="832">
        <v>8</v>
      </c>
      <c r="S1255" s="837">
        <v>1</v>
      </c>
      <c r="T1255" s="836">
        <v>2</v>
      </c>
      <c r="U1255" s="838">
        <v>1</v>
      </c>
    </row>
    <row r="1256" spans="1:21" ht="14.4" customHeight="1" x14ac:dyDescent="0.3">
      <c r="A1256" s="831">
        <v>7</v>
      </c>
      <c r="B1256" s="832" t="s">
        <v>1991</v>
      </c>
      <c r="C1256" s="832" t="s">
        <v>1997</v>
      </c>
      <c r="D1256" s="833" t="s">
        <v>3260</v>
      </c>
      <c r="E1256" s="834" t="s">
        <v>2016</v>
      </c>
      <c r="F1256" s="832" t="s">
        <v>1992</v>
      </c>
      <c r="G1256" s="832" t="s">
        <v>2552</v>
      </c>
      <c r="H1256" s="832" t="s">
        <v>579</v>
      </c>
      <c r="I1256" s="832" t="s">
        <v>2570</v>
      </c>
      <c r="J1256" s="832" t="s">
        <v>2571</v>
      </c>
      <c r="K1256" s="832" t="s">
        <v>2572</v>
      </c>
      <c r="L1256" s="835">
        <v>969.48</v>
      </c>
      <c r="M1256" s="835">
        <v>7755.84</v>
      </c>
      <c r="N1256" s="832">
        <v>8</v>
      </c>
      <c r="O1256" s="836">
        <v>2</v>
      </c>
      <c r="P1256" s="835">
        <v>7755.84</v>
      </c>
      <c r="Q1256" s="837">
        <v>1</v>
      </c>
      <c r="R1256" s="832">
        <v>8</v>
      </c>
      <c r="S1256" s="837">
        <v>1</v>
      </c>
      <c r="T1256" s="836">
        <v>2</v>
      </c>
      <c r="U1256" s="838">
        <v>1</v>
      </c>
    </row>
    <row r="1257" spans="1:21" ht="14.4" customHeight="1" x14ac:dyDescent="0.3">
      <c r="A1257" s="831">
        <v>7</v>
      </c>
      <c r="B1257" s="832" t="s">
        <v>1991</v>
      </c>
      <c r="C1257" s="832" t="s">
        <v>1997</v>
      </c>
      <c r="D1257" s="833" t="s">
        <v>3260</v>
      </c>
      <c r="E1257" s="834" t="s">
        <v>2016</v>
      </c>
      <c r="F1257" s="832" t="s">
        <v>1992</v>
      </c>
      <c r="G1257" s="832" t="s">
        <v>2552</v>
      </c>
      <c r="H1257" s="832" t="s">
        <v>670</v>
      </c>
      <c r="I1257" s="832" t="s">
        <v>2573</v>
      </c>
      <c r="J1257" s="832" t="s">
        <v>2574</v>
      </c>
      <c r="K1257" s="832" t="s">
        <v>2569</v>
      </c>
      <c r="L1257" s="835">
        <v>484.75</v>
      </c>
      <c r="M1257" s="835">
        <v>18420.5</v>
      </c>
      <c r="N1257" s="832">
        <v>38</v>
      </c>
      <c r="O1257" s="836">
        <v>8</v>
      </c>
      <c r="P1257" s="835">
        <v>18420.5</v>
      </c>
      <c r="Q1257" s="837">
        <v>1</v>
      </c>
      <c r="R1257" s="832">
        <v>38</v>
      </c>
      <c r="S1257" s="837">
        <v>1</v>
      </c>
      <c r="T1257" s="836">
        <v>8</v>
      </c>
      <c r="U1257" s="838">
        <v>1</v>
      </c>
    </row>
    <row r="1258" spans="1:21" ht="14.4" customHeight="1" x14ac:dyDescent="0.3">
      <c r="A1258" s="831">
        <v>7</v>
      </c>
      <c r="B1258" s="832" t="s">
        <v>1991</v>
      </c>
      <c r="C1258" s="832" t="s">
        <v>1997</v>
      </c>
      <c r="D1258" s="833" t="s">
        <v>3260</v>
      </c>
      <c r="E1258" s="834" t="s">
        <v>2016</v>
      </c>
      <c r="F1258" s="832" t="s">
        <v>1992</v>
      </c>
      <c r="G1258" s="832" t="s">
        <v>2552</v>
      </c>
      <c r="H1258" s="832" t="s">
        <v>579</v>
      </c>
      <c r="I1258" s="832" t="s">
        <v>3152</v>
      </c>
      <c r="J1258" s="832" t="s">
        <v>2571</v>
      </c>
      <c r="K1258" s="832" t="s">
        <v>3153</v>
      </c>
      <c r="L1258" s="835">
        <v>0</v>
      </c>
      <c r="M1258" s="835">
        <v>0</v>
      </c>
      <c r="N1258" s="832">
        <v>6</v>
      </c>
      <c r="O1258" s="836">
        <v>1</v>
      </c>
      <c r="P1258" s="835">
        <v>0</v>
      </c>
      <c r="Q1258" s="837"/>
      <c r="R1258" s="832">
        <v>6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7</v>
      </c>
      <c r="B1259" s="832" t="s">
        <v>1991</v>
      </c>
      <c r="C1259" s="832" t="s">
        <v>1997</v>
      </c>
      <c r="D1259" s="833" t="s">
        <v>3260</v>
      </c>
      <c r="E1259" s="834" t="s">
        <v>2016</v>
      </c>
      <c r="F1259" s="832" t="s">
        <v>1992</v>
      </c>
      <c r="G1259" s="832" t="s">
        <v>2552</v>
      </c>
      <c r="H1259" s="832" t="s">
        <v>670</v>
      </c>
      <c r="I1259" s="832" t="s">
        <v>2577</v>
      </c>
      <c r="J1259" s="832" t="s">
        <v>2574</v>
      </c>
      <c r="K1259" s="832" t="s">
        <v>2578</v>
      </c>
      <c r="L1259" s="835">
        <v>969.48</v>
      </c>
      <c r="M1259" s="835">
        <v>14542.2</v>
      </c>
      <c r="N1259" s="832">
        <v>15</v>
      </c>
      <c r="O1259" s="836">
        <v>3</v>
      </c>
      <c r="P1259" s="835">
        <v>14542.2</v>
      </c>
      <c r="Q1259" s="837">
        <v>1</v>
      </c>
      <c r="R1259" s="832">
        <v>15</v>
      </c>
      <c r="S1259" s="837">
        <v>1</v>
      </c>
      <c r="T1259" s="836">
        <v>3</v>
      </c>
      <c r="U1259" s="838">
        <v>1</v>
      </c>
    </row>
    <row r="1260" spans="1:21" ht="14.4" customHeight="1" x14ac:dyDescent="0.3">
      <c r="A1260" s="831">
        <v>7</v>
      </c>
      <c r="B1260" s="832" t="s">
        <v>1991</v>
      </c>
      <c r="C1260" s="832" t="s">
        <v>1997</v>
      </c>
      <c r="D1260" s="833" t="s">
        <v>3260</v>
      </c>
      <c r="E1260" s="834" t="s">
        <v>2016</v>
      </c>
      <c r="F1260" s="832" t="s">
        <v>1992</v>
      </c>
      <c r="G1260" s="832" t="s">
        <v>2552</v>
      </c>
      <c r="H1260" s="832" t="s">
        <v>670</v>
      </c>
      <c r="I1260" s="832" t="s">
        <v>2581</v>
      </c>
      <c r="J1260" s="832" t="s">
        <v>2574</v>
      </c>
      <c r="K1260" s="832" t="s">
        <v>2582</v>
      </c>
      <c r="L1260" s="835">
        <v>1454.23</v>
      </c>
      <c r="M1260" s="835">
        <v>30538.83</v>
      </c>
      <c r="N1260" s="832">
        <v>21</v>
      </c>
      <c r="O1260" s="836">
        <v>5</v>
      </c>
      <c r="P1260" s="835">
        <v>30538.83</v>
      </c>
      <c r="Q1260" s="837">
        <v>1</v>
      </c>
      <c r="R1260" s="832">
        <v>21</v>
      </c>
      <c r="S1260" s="837">
        <v>1</v>
      </c>
      <c r="T1260" s="836">
        <v>5</v>
      </c>
      <c r="U1260" s="838">
        <v>1</v>
      </c>
    </row>
    <row r="1261" spans="1:21" ht="14.4" customHeight="1" x14ac:dyDescent="0.3">
      <c r="A1261" s="831">
        <v>7</v>
      </c>
      <c r="B1261" s="832" t="s">
        <v>1991</v>
      </c>
      <c r="C1261" s="832" t="s">
        <v>1997</v>
      </c>
      <c r="D1261" s="833" t="s">
        <v>3260</v>
      </c>
      <c r="E1261" s="834" t="s">
        <v>2016</v>
      </c>
      <c r="F1261" s="832" t="s">
        <v>1992</v>
      </c>
      <c r="G1261" s="832" t="s">
        <v>2552</v>
      </c>
      <c r="H1261" s="832" t="s">
        <v>579</v>
      </c>
      <c r="I1261" s="832" t="s">
        <v>3227</v>
      </c>
      <c r="J1261" s="832" t="s">
        <v>3228</v>
      </c>
      <c r="K1261" s="832" t="s">
        <v>3229</v>
      </c>
      <c r="L1261" s="835">
        <v>1938.97</v>
      </c>
      <c r="M1261" s="835">
        <v>11633.82</v>
      </c>
      <c r="N1261" s="832">
        <v>6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7</v>
      </c>
      <c r="B1262" s="832" t="s">
        <v>1991</v>
      </c>
      <c r="C1262" s="832" t="s">
        <v>1997</v>
      </c>
      <c r="D1262" s="833" t="s">
        <v>3260</v>
      </c>
      <c r="E1262" s="834" t="s">
        <v>2016</v>
      </c>
      <c r="F1262" s="832" t="s">
        <v>1992</v>
      </c>
      <c r="G1262" s="832" t="s">
        <v>2156</v>
      </c>
      <c r="H1262" s="832" t="s">
        <v>579</v>
      </c>
      <c r="I1262" s="832" t="s">
        <v>3043</v>
      </c>
      <c r="J1262" s="832" t="s">
        <v>3044</v>
      </c>
      <c r="K1262" s="832" t="s">
        <v>2159</v>
      </c>
      <c r="L1262" s="835">
        <v>848.49</v>
      </c>
      <c r="M1262" s="835">
        <v>848.49</v>
      </c>
      <c r="N1262" s="832">
        <v>1</v>
      </c>
      <c r="O1262" s="836">
        <v>0.5</v>
      </c>
      <c r="P1262" s="835">
        <v>848.49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7</v>
      </c>
      <c r="B1263" s="832" t="s">
        <v>1991</v>
      </c>
      <c r="C1263" s="832" t="s">
        <v>1997</v>
      </c>
      <c r="D1263" s="833" t="s">
        <v>3260</v>
      </c>
      <c r="E1263" s="834" t="s">
        <v>2016</v>
      </c>
      <c r="F1263" s="832" t="s">
        <v>1992</v>
      </c>
      <c r="G1263" s="832" t="s">
        <v>2156</v>
      </c>
      <c r="H1263" s="832" t="s">
        <v>579</v>
      </c>
      <c r="I1263" s="832" t="s">
        <v>2585</v>
      </c>
      <c r="J1263" s="832" t="s">
        <v>2158</v>
      </c>
      <c r="K1263" s="832" t="s">
        <v>2586</v>
      </c>
      <c r="L1263" s="835">
        <v>537.12</v>
      </c>
      <c r="M1263" s="835">
        <v>11816.640000000001</v>
      </c>
      <c r="N1263" s="832">
        <v>22</v>
      </c>
      <c r="O1263" s="836">
        <v>13</v>
      </c>
      <c r="P1263" s="835">
        <v>9668.1600000000017</v>
      </c>
      <c r="Q1263" s="837">
        <v>0.81818181818181823</v>
      </c>
      <c r="R1263" s="832">
        <v>18</v>
      </c>
      <c r="S1263" s="837">
        <v>0.81818181818181823</v>
      </c>
      <c r="T1263" s="836">
        <v>10.5</v>
      </c>
      <c r="U1263" s="838">
        <v>0.80769230769230771</v>
      </c>
    </row>
    <row r="1264" spans="1:21" ht="14.4" customHeight="1" x14ac:dyDescent="0.3">
      <c r="A1264" s="831">
        <v>7</v>
      </c>
      <c r="B1264" s="832" t="s">
        <v>1991</v>
      </c>
      <c r="C1264" s="832" t="s">
        <v>1997</v>
      </c>
      <c r="D1264" s="833" t="s">
        <v>3260</v>
      </c>
      <c r="E1264" s="834" t="s">
        <v>2016</v>
      </c>
      <c r="F1264" s="832" t="s">
        <v>1992</v>
      </c>
      <c r="G1264" s="832" t="s">
        <v>2156</v>
      </c>
      <c r="H1264" s="832" t="s">
        <v>579</v>
      </c>
      <c r="I1264" s="832" t="s">
        <v>2585</v>
      </c>
      <c r="J1264" s="832" t="s">
        <v>2158</v>
      </c>
      <c r="K1264" s="832" t="s">
        <v>2586</v>
      </c>
      <c r="L1264" s="835">
        <v>113.16</v>
      </c>
      <c r="M1264" s="835">
        <v>452.64</v>
      </c>
      <c r="N1264" s="832">
        <v>4</v>
      </c>
      <c r="O1264" s="836">
        <v>0.5</v>
      </c>
      <c r="P1264" s="835">
        <v>452.64</v>
      </c>
      <c r="Q1264" s="837">
        <v>1</v>
      </c>
      <c r="R1264" s="832">
        <v>4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7</v>
      </c>
      <c r="B1265" s="832" t="s">
        <v>1991</v>
      </c>
      <c r="C1265" s="832" t="s">
        <v>1997</v>
      </c>
      <c r="D1265" s="833" t="s">
        <v>3260</v>
      </c>
      <c r="E1265" s="834" t="s">
        <v>2016</v>
      </c>
      <c r="F1265" s="832" t="s">
        <v>1992</v>
      </c>
      <c r="G1265" s="832" t="s">
        <v>2156</v>
      </c>
      <c r="H1265" s="832" t="s">
        <v>579</v>
      </c>
      <c r="I1265" s="832" t="s">
        <v>2157</v>
      </c>
      <c r="J1265" s="832" t="s">
        <v>2158</v>
      </c>
      <c r="K1265" s="832" t="s">
        <v>2159</v>
      </c>
      <c r="L1265" s="835">
        <v>848.49</v>
      </c>
      <c r="M1265" s="835">
        <v>79758.06</v>
      </c>
      <c r="N1265" s="832">
        <v>94</v>
      </c>
      <c r="O1265" s="836">
        <v>24.5</v>
      </c>
      <c r="P1265" s="835">
        <v>68727.69</v>
      </c>
      <c r="Q1265" s="837">
        <v>0.86170212765957455</v>
      </c>
      <c r="R1265" s="832">
        <v>81</v>
      </c>
      <c r="S1265" s="837">
        <v>0.86170212765957444</v>
      </c>
      <c r="T1265" s="836">
        <v>20.5</v>
      </c>
      <c r="U1265" s="838">
        <v>0.83673469387755106</v>
      </c>
    </row>
    <row r="1266" spans="1:21" ht="14.4" customHeight="1" x14ac:dyDescent="0.3">
      <c r="A1266" s="831">
        <v>7</v>
      </c>
      <c r="B1266" s="832" t="s">
        <v>1991</v>
      </c>
      <c r="C1266" s="832" t="s">
        <v>1997</v>
      </c>
      <c r="D1266" s="833" t="s">
        <v>3260</v>
      </c>
      <c r="E1266" s="834" t="s">
        <v>2016</v>
      </c>
      <c r="F1266" s="832" t="s">
        <v>1992</v>
      </c>
      <c r="G1266" s="832" t="s">
        <v>2156</v>
      </c>
      <c r="H1266" s="832" t="s">
        <v>579</v>
      </c>
      <c r="I1266" s="832" t="s">
        <v>2157</v>
      </c>
      <c r="J1266" s="832" t="s">
        <v>2158</v>
      </c>
      <c r="K1266" s="832" t="s">
        <v>2159</v>
      </c>
      <c r="L1266" s="835">
        <v>339.47</v>
      </c>
      <c r="M1266" s="835">
        <v>2036.8200000000002</v>
      </c>
      <c r="N1266" s="832">
        <v>6</v>
      </c>
      <c r="O1266" s="836">
        <v>1.5</v>
      </c>
      <c r="P1266" s="835">
        <v>2036.8200000000002</v>
      </c>
      <c r="Q1266" s="837">
        <v>1</v>
      </c>
      <c r="R1266" s="832">
        <v>6</v>
      </c>
      <c r="S1266" s="837">
        <v>1</v>
      </c>
      <c r="T1266" s="836">
        <v>1.5</v>
      </c>
      <c r="U1266" s="838">
        <v>1</v>
      </c>
    </row>
    <row r="1267" spans="1:21" ht="14.4" customHeight="1" x14ac:dyDescent="0.3">
      <c r="A1267" s="831">
        <v>7</v>
      </c>
      <c r="B1267" s="832" t="s">
        <v>1991</v>
      </c>
      <c r="C1267" s="832" t="s">
        <v>1997</v>
      </c>
      <c r="D1267" s="833" t="s">
        <v>3260</v>
      </c>
      <c r="E1267" s="834" t="s">
        <v>2016</v>
      </c>
      <c r="F1267" s="832" t="s">
        <v>1992</v>
      </c>
      <c r="G1267" s="832" t="s">
        <v>2156</v>
      </c>
      <c r="H1267" s="832" t="s">
        <v>579</v>
      </c>
      <c r="I1267" s="832" t="s">
        <v>2941</v>
      </c>
      <c r="J1267" s="832" t="s">
        <v>2158</v>
      </c>
      <c r="K1267" s="832" t="s">
        <v>2942</v>
      </c>
      <c r="L1267" s="835">
        <v>478.07</v>
      </c>
      <c r="M1267" s="835">
        <v>3824.56</v>
      </c>
      <c r="N1267" s="832">
        <v>8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7</v>
      </c>
      <c r="B1268" s="832" t="s">
        <v>1991</v>
      </c>
      <c r="C1268" s="832" t="s">
        <v>1997</v>
      </c>
      <c r="D1268" s="833" t="s">
        <v>3260</v>
      </c>
      <c r="E1268" s="834" t="s">
        <v>2016</v>
      </c>
      <c r="F1268" s="832" t="s">
        <v>1992</v>
      </c>
      <c r="G1268" s="832" t="s">
        <v>2156</v>
      </c>
      <c r="H1268" s="832" t="s">
        <v>579</v>
      </c>
      <c r="I1268" s="832" t="s">
        <v>2589</v>
      </c>
      <c r="J1268" s="832" t="s">
        <v>2590</v>
      </c>
      <c r="K1268" s="832" t="s">
        <v>2591</v>
      </c>
      <c r="L1268" s="835">
        <v>763.63</v>
      </c>
      <c r="M1268" s="835">
        <v>3818.15</v>
      </c>
      <c r="N1268" s="832">
        <v>5</v>
      </c>
      <c r="O1268" s="836">
        <v>1</v>
      </c>
      <c r="P1268" s="835">
        <v>3054.52</v>
      </c>
      <c r="Q1268" s="837">
        <v>0.79999999999999993</v>
      </c>
      <c r="R1268" s="832">
        <v>4</v>
      </c>
      <c r="S1268" s="837">
        <v>0.8</v>
      </c>
      <c r="T1268" s="836">
        <v>0.5</v>
      </c>
      <c r="U1268" s="838">
        <v>0.5</v>
      </c>
    </row>
    <row r="1269" spans="1:21" ht="14.4" customHeight="1" x14ac:dyDescent="0.3">
      <c r="A1269" s="831">
        <v>7</v>
      </c>
      <c r="B1269" s="832" t="s">
        <v>1991</v>
      </c>
      <c r="C1269" s="832" t="s">
        <v>1997</v>
      </c>
      <c r="D1269" s="833" t="s">
        <v>3260</v>
      </c>
      <c r="E1269" s="834" t="s">
        <v>2016</v>
      </c>
      <c r="F1269" s="832" t="s">
        <v>1992</v>
      </c>
      <c r="G1269" s="832" t="s">
        <v>2156</v>
      </c>
      <c r="H1269" s="832" t="s">
        <v>579</v>
      </c>
      <c r="I1269" s="832" t="s">
        <v>2802</v>
      </c>
      <c r="J1269" s="832" t="s">
        <v>2803</v>
      </c>
      <c r="K1269" s="832" t="s">
        <v>2159</v>
      </c>
      <c r="L1269" s="835">
        <v>848.49</v>
      </c>
      <c r="M1269" s="835">
        <v>848.49</v>
      </c>
      <c r="N1269" s="832">
        <v>1</v>
      </c>
      <c r="O1269" s="836">
        <v>1</v>
      </c>
      <c r="P1269" s="835">
        <v>848.49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7</v>
      </c>
      <c r="B1270" s="832" t="s">
        <v>1991</v>
      </c>
      <c r="C1270" s="832" t="s">
        <v>1997</v>
      </c>
      <c r="D1270" s="833" t="s">
        <v>3260</v>
      </c>
      <c r="E1270" s="834" t="s">
        <v>2016</v>
      </c>
      <c r="F1270" s="832" t="s">
        <v>1992</v>
      </c>
      <c r="G1270" s="832" t="s">
        <v>2156</v>
      </c>
      <c r="H1270" s="832" t="s">
        <v>579</v>
      </c>
      <c r="I1270" s="832" t="s">
        <v>2894</v>
      </c>
      <c r="J1270" s="832" t="s">
        <v>2158</v>
      </c>
      <c r="K1270" s="832" t="s">
        <v>2159</v>
      </c>
      <c r="L1270" s="835">
        <v>848.49</v>
      </c>
      <c r="M1270" s="835">
        <v>2545.4700000000003</v>
      </c>
      <c r="N1270" s="832">
        <v>3</v>
      </c>
      <c r="O1270" s="836">
        <v>0.5</v>
      </c>
      <c r="P1270" s="835">
        <v>2545.4700000000003</v>
      </c>
      <c r="Q1270" s="837">
        <v>1</v>
      </c>
      <c r="R1270" s="832">
        <v>3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7</v>
      </c>
      <c r="B1271" s="832" t="s">
        <v>1991</v>
      </c>
      <c r="C1271" s="832" t="s">
        <v>1997</v>
      </c>
      <c r="D1271" s="833" t="s">
        <v>3260</v>
      </c>
      <c r="E1271" s="834" t="s">
        <v>2016</v>
      </c>
      <c r="F1271" s="832" t="s">
        <v>1992</v>
      </c>
      <c r="G1271" s="832" t="s">
        <v>2090</v>
      </c>
      <c r="H1271" s="832" t="s">
        <v>579</v>
      </c>
      <c r="I1271" s="832" t="s">
        <v>2091</v>
      </c>
      <c r="J1271" s="832" t="s">
        <v>1050</v>
      </c>
      <c r="K1271" s="832" t="s">
        <v>2092</v>
      </c>
      <c r="L1271" s="835">
        <v>107.27</v>
      </c>
      <c r="M1271" s="835">
        <v>214.54</v>
      </c>
      <c r="N1271" s="832">
        <v>2</v>
      </c>
      <c r="O1271" s="836">
        <v>1</v>
      </c>
      <c r="P1271" s="835">
        <v>214.54</v>
      </c>
      <c r="Q1271" s="837">
        <v>1</v>
      </c>
      <c r="R1271" s="832">
        <v>2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7</v>
      </c>
      <c r="B1272" s="832" t="s">
        <v>1991</v>
      </c>
      <c r="C1272" s="832" t="s">
        <v>1997</v>
      </c>
      <c r="D1272" s="833" t="s">
        <v>3260</v>
      </c>
      <c r="E1272" s="834" t="s">
        <v>2016</v>
      </c>
      <c r="F1272" s="832" t="s">
        <v>1992</v>
      </c>
      <c r="G1272" s="832" t="s">
        <v>2593</v>
      </c>
      <c r="H1272" s="832" t="s">
        <v>579</v>
      </c>
      <c r="I1272" s="832" t="s">
        <v>2594</v>
      </c>
      <c r="J1272" s="832" t="s">
        <v>2595</v>
      </c>
      <c r="K1272" s="832" t="s">
        <v>2596</v>
      </c>
      <c r="L1272" s="835">
        <v>0</v>
      </c>
      <c r="M1272" s="835">
        <v>0</v>
      </c>
      <c r="N1272" s="832">
        <v>10</v>
      </c>
      <c r="O1272" s="836">
        <v>6</v>
      </c>
      <c r="P1272" s="835">
        <v>0</v>
      </c>
      <c r="Q1272" s="837"/>
      <c r="R1272" s="832">
        <v>8</v>
      </c>
      <c r="S1272" s="837">
        <v>0.8</v>
      </c>
      <c r="T1272" s="836">
        <v>4</v>
      </c>
      <c r="U1272" s="838">
        <v>0.66666666666666663</v>
      </c>
    </row>
    <row r="1273" spans="1:21" ht="14.4" customHeight="1" x14ac:dyDescent="0.3">
      <c r="A1273" s="831">
        <v>7</v>
      </c>
      <c r="B1273" s="832" t="s">
        <v>1991</v>
      </c>
      <c r="C1273" s="832" t="s">
        <v>1997</v>
      </c>
      <c r="D1273" s="833" t="s">
        <v>3260</v>
      </c>
      <c r="E1273" s="834" t="s">
        <v>2016</v>
      </c>
      <c r="F1273" s="832" t="s">
        <v>1992</v>
      </c>
      <c r="G1273" s="832" t="s">
        <v>2597</v>
      </c>
      <c r="H1273" s="832" t="s">
        <v>579</v>
      </c>
      <c r="I1273" s="832" t="s">
        <v>2840</v>
      </c>
      <c r="J1273" s="832" t="s">
        <v>2599</v>
      </c>
      <c r="K1273" s="832" t="s">
        <v>2841</v>
      </c>
      <c r="L1273" s="835">
        <v>509.74</v>
      </c>
      <c r="M1273" s="835">
        <v>1529.22</v>
      </c>
      <c r="N1273" s="832">
        <v>3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7</v>
      </c>
      <c r="B1274" s="832" t="s">
        <v>1991</v>
      </c>
      <c r="C1274" s="832" t="s">
        <v>1997</v>
      </c>
      <c r="D1274" s="833" t="s">
        <v>3260</v>
      </c>
      <c r="E1274" s="834" t="s">
        <v>2016</v>
      </c>
      <c r="F1274" s="832" t="s">
        <v>1992</v>
      </c>
      <c r="G1274" s="832" t="s">
        <v>2597</v>
      </c>
      <c r="H1274" s="832" t="s">
        <v>579</v>
      </c>
      <c r="I1274" s="832" t="s">
        <v>2598</v>
      </c>
      <c r="J1274" s="832" t="s">
        <v>2599</v>
      </c>
      <c r="K1274" s="832" t="s">
        <v>2600</v>
      </c>
      <c r="L1274" s="835">
        <v>552.64</v>
      </c>
      <c r="M1274" s="835">
        <v>2763.2</v>
      </c>
      <c r="N1274" s="832">
        <v>5</v>
      </c>
      <c r="O1274" s="836">
        <v>2</v>
      </c>
      <c r="P1274" s="835">
        <v>2763.2</v>
      </c>
      <c r="Q1274" s="837">
        <v>1</v>
      </c>
      <c r="R1274" s="832">
        <v>5</v>
      </c>
      <c r="S1274" s="837">
        <v>1</v>
      </c>
      <c r="T1274" s="836">
        <v>2</v>
      </c>
      <c r="U1274" s="838">
        <v>1</v>
      </c>
    </row>
    <row r="1275" spans="1:21" ht="14.4" customHeight="1" x14ac:dyDescent="0.3">
      <c r="A1275" s="831">
        <v>7</v>
      </c>
      <c r="B1275" s="832" t="s">
        <v>1991</v>
      </c>
      <c r="C1275" s="832" t="s">
        <v>1997</v>
      </c>
      <c r="D1275" s="833" t="s">
        <v>3260</v>
      </c>
      <c r="E1275" s="834" t="s">
        <v>2016</v>
      </c>
      <c r="F1275" s="832" t="s">
        <v>1992</v>
      </c>
      <c r="G1275" s="832" t="s">
        <v>2597</v>
      </c>
      <c r="H1275" s="832" t="s">
        <v>579</v>
      </c>
      <c r="I1275" s="832" t="s">
        <v>2842</v>
      </c>
      <c r="J1275" s="832" t="s">
        <v>2599</v>
      </c>
      <c r="K1275" s="832" t="s">
        <v>2843</v>
      </c>
      <c r="L1275" s="835">
        <v>276.33</v>
      </c>
      <c r="M1275" s="835">
        <v>828.99</v>
      </c>
      <c r="N1275" s="832">
        <v>3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7</v>
      </c>
      <c r="B1276" s="832" t="s">
        <v>1991</v>
      </c>
      <c r="C1276" s="832" t="s">
        <v>1997</v>
      </c>
      <c r="D1276" s="833" t="s">
        <v>3260</v>
      </c>
      <c r="E1276" s="834" t="s">
        <v>2016</v>
      </c>
      <c r="F1276" s="832" t="s">
        <v>1992</v>
      </c>
      <c r="G1276" s="832" t="s">
        <v>2597</v>
      </c>
      <c r="H1276" s="832" t="s">
        <v>579</v>
      </c>
      <c r="I1276" s="832" t="s">
        <v>2601</v>
      </c>
      <c r="J1276" s="832" t="s">
        <v>2599</v>
      </c>
      <c r="K1276" s="832" t="s">
        <v>2602</v>
      </c>
      <c r="L1276" s="835">
        <v>1019.46</v>
      </c>
      <c r="M1276" s="835">
        <v>12233.52</v>
      </c>
      <c r="N1276" s="832">
        <v>12</v>
      </c>
      <c r="O1276" s="836">
        <v>4</v>
      </c>
      <c r="P1276" s="835">
        <v>6116.76</v>
      </c>
      <c r="Q1276" s="837">
        <v>0.5</v>
      </c>
      <c r="R1276" s="832">
        <v>6</v>
      </c>
      <c r="S1276" s="837">
        <v>0.5</v>
      </c>
      <c r="T1276" s="836">
        <v>2</v>
      </c>
      <c r="U1276" s="838">
        <v>0.5</v>
      </c>
    </row>
    <row r="1277" spans="1:21" ht="14.4" customHeight="1" x14ac:dyDescent="0.3">
      <c r="A1277" s="831">
        <v>7</v>
      </c>
      <c r="B1277" s="832" t="s">
        <v>1991</v>
      </c>
      <c r="C1277" s="832" t="s">
        <v>1997</v>
      </c>
      <c r="D1277" s="833" t="s">
        <v>3260</v>
      </c>
      <c r="E1277" s="834" t="s">
        <v>2016</v>
      </c>
      <c r="F1277" s="832" t="s">
        <v>1992</v>
      </c>
      <c r="G1277" s="832" t="s">
        <v>2597</v>
      </c>
      <c r="H1277" s="832" t="s">
        <v>579</v>
      </c>
      <c r="I1277" s="832" t="s">
        <v>2603</v>
      </c>
      <c r="J1277" s="832" t="s">
        <v>2599</v>
      </c>
      <c r="K1277" s="832" t="s">
        <v>2604</v>
      </c>
      <c r="L1277" s="835">
        <v>2863.58</v>
      </c>
      <c r="M1277" s="835">
        <v>17181.48</v>
      </c>
      <c r="N1277" s="832">
        <v>6</v>
      </c>
      <c r="O1277" s="836">
        <v>2</v>
      </c>
      <c r="P1277" s="835">
        <v>17181.48</v>
      </c>
      <c r="Q1277" s="837">
        <v>1</v>
      </c>
      <c r="R1277" s="832">
        <v>6</v>
      </c>
      <c r="S1277" s="837">
        <v>1</v>
      </c>
      <c r="T1277" s="836">
        <v>2</v>
      </c>
      <c r="U1277" s="838">
        <v>1</v>
      </c>
    </row>
    <row r="1278" spans="1:21" ht="14.4" customHeight="1" x14ac:dyDescent="0.3">
      <c r="A1278" s="831">
        <v>7</v>
      </c>
      <c r="B1278" s="832" t="s">
        <v>1991</v>
      </c>
      <c r="C1278" s="832" t="s">
        <v>1997</v>
      </c>
      <c r="D1278" s="833" t="s">
        <v>3260</v>
      </c>
      <c r="E1278" s="834" t="s">
        <v>2016</v>
      </c>
      <c r="F1278" s="832" t="s">
        <v>1992</v>
      </c>
      <c r="G1278" s="832" t="s">
        <v>2597</v>
      </c>
      <c r="H1278" s="832" t="s">
        <v>579</v>
      </c>
      <c r="I1278" s="832" t="s">
        <v>2844</v>
      </c>
      <c r="J1278" s="832" t="s">
        <v>2599</v>
      </c>
      <c r="K1278" s="832" t="s">
        <v>2845</v>
      </c>
      <c r="L1278" s="835">
        <v>2038.93</v>
      </c>
      <c r="M1278" s="835">
        <v>4077.86</v>
      </c>
      <c r="N1278" s="832">
        <v>2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7</v>
      </c>
      <c r="B1279" s="832" t="s">
        <v>1991</v>
      </c>
      <c r="C1279" s="832" t="s">
        <v>1997</v>
      </c>
      <c r="D1279" s="833" t="s">
        <v>3260</v>
      </c>
      <c r="E1279" s="834" t="s">
        <v>2016</v>
      </c>
      <c r="F1279" s="832" t="s">
        <v>1992</v>
      </c>
      <c r="G1279" s="832" t="s">
        <v>2605</v>
      </c>
      <c r="H1279" s="832" t="s">
        <v>579</v>
      </c>
      <c r="I1279" s="832" t="s">
        <v>2606</v>
      </c>
      <c r="J1279" s="832" t="s">
        <v>2607</v>
      </c>
      <c r="K1279" s="832" t="s">
        <v>2608</v>
      </c>
      <c r="L1279" s="835">
        <v>60.9</v>
      </c>
      <c r="M1279" s="835">
        <v>243.6</v>
      </c>
      <c r="N1279" s="832">
        <v>4</v>
      </c>
      <c r="O1279" s="836">
        <v>1.5</v>
      </c>
      <c r="P1279" s="835">
        <v>60.9</v>
      </c>
      <c r="Q1279" s="837">
        <v>0.25</v>
      </c>
      <c r="R1279" s="832">
        <v>1</v>
      </c>
      <c r="S1279" s="837">
        <v>0.25</v>
      </c>
      <c r="T1279" s="836">
        <v>0.5</v>
      </c>
      <c r="U1279" s="838">
        <v>0.33333333333333331</v>
      </c>
    </row>
    <row r="1280" spans="1:21" ht="14.4" customHeight="1" x14ac:dyDescent="0.3">
      <c r="A1280" s="831">
        <v>7</v>
      </c>
      <c r="B1280" s="832" t="s">
        <v>1991</v>
      </c>
      <c r="C1280" s="832" t="s">
        <v>1997</v>
      </c>
      <c r="D1280" s="833" t="s">
        <v>3260</v>
      </c>
      <c r="E1280" s="834" t="s">
        <v>2016</v>
      </c>
      <c r="F1280" s="832" t="s">
        <v>1992</v>
      </c>
      <c r="G1280" s="832" t="s">
        <v>2444</v>
      </c>
      <c r="H1280" s="832" t="s">
        <v>579</v>
      </c>
      <c r="I1280" s="832" t="s">
        <v>2445</v>
      </c>
      <c r="J1280" s="832" t="s">
        <v>1385</v>
      </c>
      <c r="K1280" s="832" t="s">
        <v>2446</v>
      </c>
      <c r="L1280" s="835">
        <v>48.09</v>
      </c>
      <c r="M1280" s="835">
        <v>48.09</v>
      </c>
      <c r="N1280" s="832">
        <v>1</v>
      </c>
      <c r="O1280" s="836">
        <v>1</v>
      </c>
      <c r="P1280" s="835">
        <v>48.09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7</v>
      </c>
      <c r="B1281" s="832" t="s">
        <v>1991</v>
      </c>
      <c r="C1281" s="832" t="s">
        <v>1997</v>
      </c>
      <c r="D1281" s="833" t="s">
        <v>3260</v>
      </c>
      <c r="E1281" s="834" t="s">
        <v>2016</v>
      </c>
      <c r="F1281" s="832" t="s">
        <v>1992</v>
      </c>
      <c r="G1281" s="832" t="s">
        <v>3046</v>
      </c>
      <c r="H1281" s="832" t="s">
        <v>579</v>
      </c>
      <c r="I1281" s="832" t="s">
        <v>3047</v>
      </c>
      <c r="J1281" s="832" t="s">
        <v>3048</v>
      </c>
      <c r="K1281" s="832" t="s">
        <v>3049</v>
      </c>
      <c r="L1281" s="835">
        <v>6822.19</v>
      </c>
      <c r="M1281" s="835">
        <v>13644.38</v>
      </c>
      <c r="N1281" s="832">
        <v>2</v>
      </c>
      <c r="O1281" s="836">
        <v>2</v>
      </c>
      <c r="P1281" s="835">
        <v>13644.38</v>
      </c>
      <c r="Q1281" s="837">
        <v>1</v>
      </c>
      <c r="R1281" s="832">
        <v>2</v>
      </c>
      <c r="S1281" s="837">
        <v>1</v>
      </c>
      <c r="T1281" s="836">
        <v>2</v>
      </c>
      <c r="U1281" s="838">
        <v>1</v>
      </c>
    </row>
    <row r="1282" spans="1:21" ht="14.4" customHeight="1" x14ac:dyDescent="0.3">
      <c r="A1282" s="831">
        <v>7</v>
      </c>
      <c r="B1282" s="832" t="s">
        <v>1991</v>
      </c>
      <c r="C1282" s="832" t="s">
        <v>1997</v>
      </c>
      <c r="D1282" s="833" t="s">
        <v>3260</v>
      </c>
      <c r="E1282" s="834" t="s">
        <v>2016</v>
      </c>
      <c r="F1282" s="832" t="s">
        <v>1992</v>
      </c>
      <c r="G1282" s="832" t="s">
        <v>2609</v>
      </c>
      <c r="H1282" s="832" t="s">
        <v>670</v>
      </c>
      <c r="I1282" s="832" t="s">
        <v>2610</v>
      </c>
      <c r="J1282" s="832" t="s">
        <v>2611</v>
      </c>
      <c r="K1282" s="832" t="s">
        <v>2612</v>
      </c>
      <c r="L1282" s="835">
        <v>102.9</v>
      </c>
      <c r="M1282" s="835">
        <v>205.8</v>
      </c>
      <c r="N1282" s="832">
        <v>2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7</v>
      </c>
      <c r="B1283" s="832" t="s">
        <v>1991</v>
      </c>
      <c r="C1283" s="832" t="s">
        <v>1997</v>
      </c>
      <c r="D1283" s="833" t="s">
        <v>3260</v>
      </c>
      <c r="E1283" s="834" t="s">
        <v>2016</v>
      </c>
      <c r="F1283" s="832" t="s">
        <v>1992</v>
      </c>
      <c r="G1283" s="832" t="s">
        <v>2609</v>
      </c>
      <c r="H1283" s="832" t="s">
        <v>670</v>
      </c>
      <c r="I1283" s="832" t="s">
        <v>2804</v>
      </c>
      <c r="J1283" s="832" t="s">
        <v>2805</v>
      </c>
      <c r="K1283" s="832" t="s">
        <v>2806</v>
      </c>
      <c r="L1283" s="835">
        <v>68.599999999999994</v>
      </c>
      <c r="M1283" s="835">
        <v>137.19999999999999</v>
      </c>
      <c r="N1283" s="832">
        <v>2</v>
      </c>
      <c r="O1283" s="836">
        <v>1</v>
      </c>
      <c r="P1283" s="835">
        <v>137.19999999999999</v>
      </c>
      <c r="Q1283" s="837">
        <v>1</v>
      </c>
      <c r="R1283" s="832">
        <v>2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7</v>
      </c>
      <c r="B1284" s="832" t="s">
        <v>1991</v>
      </c>
      <c r="C1284" s="832" t="s">
        <v>1997</v>
      </c>
      <c r="D1284" s="833" t="s">
        <v>3260</v>
      </c>
      <c r="E1284" s="834" t="s">
        <v>2016</v>
      </c>
      <c r="F1284" s="832" t="s">
        <v>1992</v>
      </c>
      <c r="G1284" s="832" t="s">
        <v>2609</v>
      </c>
      <c r="H1284" s="832" t="s">
        <v>579</v>
      </c>
      <c r="I1284" s="832" t="s">
        <v>3230</v>
      </c>
      <c r="J1284" s="832" t="s">
        <v>2614</v>
      </c>
      <c r="K1284" s="832" t="s">
        <v>3231</v>
      </c>
      <c r="L1284" s="835">
        <v>82.31</v>
      </c>
      <c r="M1284" s="835">
        <v>164.62</v>
      </c>
      <c r="N1284" s="832">
        <v>2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7</v>
      </c>
      <c r="B1285" s="832" t="s">
        <v>1991</v>
      </c>
      <c r="C1285" s="832" t="s">
        <v>1997</v>
      </c>
      <c r="D1285" s="833" t="s">
        <v>3260</v>
      </c>
      <c r="E1285" s="834" t="s">
        <v>2016</v>
      </c>
      <c r="F1285" s="832" t="s">
        <v>1992</v>
      </c>
      <c r="G1285" s="832" t="s">
        <v>2618</v>
      </c>
      <c r="H1285" s="832" t="s">
        <v>579</v>
      </c>
      <c r="I1285" s="832" t="s">
        <v>2900</v>
      </c>
      <c r="J1285" s="832" t="s">
        <v>1172</v>
      </c>
      <c r="K1285" s="832" t="s">
        <v>2901</v>
      </c>
      <c r="L1285" s="835">
        <v>24.37</v>
      </c>
      <c r="M1285" s="835">
        <v>48.74</v>
      </c>
      <c r="N1285" s="832">
        <v>2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7</v>
      </c>
      <c r="B1286" s="832" t="s">
        <v>1991</v>
      </c>
      <c r="C1286" s="832" t="s">
        <v>1997</v>
      </c>
      <c r="D1286" s="833" t="s">
        <v>3260</v>
      </c>
      <c r="E1286" s="834" t="s">
        <v>2016</v>
      </c>
      <c r="F1286" s="832" t="s">
        <v>1992</v>
      </c>
      <c r="G1286" s="832" t="s">
        <v>2105</v>
      </c>
      <c r="H1286" s="832" t="s">
        <v>670</v>
      </c>
      <c r="I1286" s="832" t="s">
        <v>2276</v>
      </c>
      <c r="J1286" s="832" t="s">
        <v>1931</v>
      </c>
      <c r="K1286" s="832" t="s">
        <v>2277</v>
      </c>
      <c r="L1286" s="835">
        <v>176.32</v>
      </c>
      <c r="M1286" s="835">
        <v>176.32</v>
      </c>
      <c r="N1286" s="832">
        <v>1</v>
      </c>
      <c r="O1286" s="836">
        <v>1</v>
      </c>
      <c r="P1286" s="835">
        <v>176.32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7</v>
      </c>
      <c r="B1287" s="832" t="s">
        <v>1991</v>
      </c>
      <c r="C1287" s="832" t="s">
        <v>1997</v>
      </c>
      <c r="D1287" s="833" t="s">
        <v>3260</v>
      </c>
      <c r="E1287" s="834" t="s">
        <v>2016</v>
      </c>
      <c r="F1287" s="832" t="s">
        <v>1992</v>
      </c>
      <c r="G1287" s="832" t="s">
        <v>2621</v>
      </c>
      <c r="H1287" s="832" t="s">
        <v>579</v>
      </c>
      <c r="I1287" s="832" t="s">
        <v>2622</v>
      </c>
      <c r="J1287" s="832" t="s">
        <v>2623</v>
      </c>
      <c r="K1287" s="832" t="s">
        <v>2624</v>
      </c>
      <c r="L1287" s="835">
        <v>1567.35</v>
      </c>
      <c r="M1287" s="835">
        <v>4702.0499999999993</v>
      </c>
      <c r="N1287" s="832">
        <v>3</v>
      </c>
      <c r="O1287" s="836">
        <v>0.5</v>
      </c>
      <c r="P1287" s="835">
        <v>4702.0499999999993</v>
      </c>
      <c r="Q1287" s="837">
        <v>1</v>
      </c>
      <c r="R1287" s="832">
        <v>3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7</v>
      </c>
      <c r="B1288" s="832" t="s">
        <v>1991</v>
      </c>
      <c r="C1288" s="832" t="s">
        <v>1997</v>
      </c>
      <c r="D1288" s="833" t="s">
        <v>3260</v>
      </c>
      <c r="E1288" s="834" t="s">
        <v>2016</v>
      </c>
      <c r="F1288" s="832" t="s">
        <v>1992</v>
      </c>
      <c r="G1288" s="832" t="s">
        <v>2621</v>
      </c>
      <c r="H1288" s="832" t="s">
        <v>579</v>
      </c>
      <c r="I1288" s="832" t="s">
        <v>2622</v>
      </c>
      <c r="J1288" s="832" t="s">
        <v>2623</v>
      </c>
      <c r="K1288" s="832" t="s">
        <v>2624</v>
      </c>
      <c r="L1288" s="835">
        <v>1564.3</v>
      </c>
      <c r="M1288" s="835">
        <v>7821.5</v>
      </c>
      <c r="N1288" s="832">
        <v>5</v>
      </c>
      <c r="O1288" s="836">
        <v>0.5</v>
      </c>
      <c r="P1288" s="835">
        <v>7821.5</v>
      </c>
      <c r="Q1288" s="837">
        <v>1</v>
      </c>
      <c r="R1288" s="832">
        <v>5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7</v>
      </c>
      <c r="B1289" s="832" t="s">
        <v>1991</v>
      </c>
      <c r="C1289" s="832" t="s">
        <v>1997</v>
      </c>
      <c r="D1289" s="833" t="s">
        <v>3260</v>
      </c>
      <c r="E1289" s="834" t="s">
        <v>2016</v>
      </c>
      <c r="F1289" s="832" t="s">
        <v>1992</v>
      </c>
      <c r="G1289" s="832" t="s">
        <v>3170</v>
      </c>
      <c r="H1289" s="832" t="s">
        <v>670</v>
      </c>
      <c r="I1289" s="832" t="s">
        <v>3171</v>
      </c>
      <c r="J1289" s="832" t="s">
        <v>3172</v>
      </c>
      <c r="K1289" s="832" t="s">
        <v>2300</v>
      </c>
      <c r="L1289" s="835">
        <v>176.32</v>
      </c>
      <c r="M1289" s="835">
        <v>176.32</v>
      </c>
      <c r="N1289" s="832">
        <v>1</v>
      </c>
      <c r="O1289" s="836">
        <v>1</v>
      </c>
      <c r="P1289" s="835">
        <v>176.32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7</v>
      </c>
      <c r="B1290" s="832" t="s">
        <v>1991</v>
      </c>
      <c r="C1290" s="832" t="s">
        <v>1997</v>
      </c>
      <c r="D1290" s="833" t="s">
        <v>3260</v>
      </c>
      <c r="E1290" s="834" t="s">
        <v>2016</v>
      </c>
      <c r="F1290" s="832" t="s">
        <v>1992</v>
      </c>
      <c r="G1290" s="832" t="s">
        <v>2625</v>
      </c>
      <c r="H1290" s="832" t="s">
        <v>579</v>
      </c>
      <c r="I1290" s="832" t="s">
        <v>2813</v>
      </c>
      <c r="J1290" s="832" t="s">
        <v>2627</v>
      </c>
      <c r="K1290" s="832" t="s">
        <v>2814</v>
      </c>
      <c r="L1290" s="835">
        <v>64.56</v>
      </c>
      <c r="M1290" s="835">
        <v>193.68</v>
      </c>
      <c r="N1290" s="832">
        <v>3</v>
      </c>
      <c r="O1290" s="836">
        <v>0.5</v>
      </c>
      <c r="P1290" s="835">
        <v>193.68</v>
      </c>
      <c r="Q1290" s="837">
        <v>1</v>
      </c>
      <c r="R1290" s="832">
        <v>3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7</v>
      </c>
      <c r="B1291" s="832" t="s">
        <v>1991</v>
      </c>
      <c r="C1291" s="832" t="s">
        <v>1997</v>
      </c>
      <c r="D1291" s="833" t="s">
        <v>3260</v>
      </c>
      <c r="E1291" s="834" t="s">
        <v>2016</v>
      </c>
      <c r="F1291" s="832" t="s">
        <v>1992</v>
      </c>
      <c r="G1291" s="832" t="s">
        <v>2625</v>
      </c>
      <c r="H1291" s="832" t="s">
        <v>579</v>
      </c>
      <c r="I1291" s="832" t="s">
        <v>3054</v>
      </c>
      <c r="J1291" s="832" t="s">
        <v>2627</v>
      </c>
      <c r="K1291" s="832" t="s">
        <v>3055</v>
      </c>
      <c r="L1291" s="835">
        <v>107.6</v>
      </c>
      <c r="M1291" s="835">
        <v>753.19999999999993</v>
      </c>
      <c r="N1291" s="832">
        <v>7</v>
      </c>
      <c r="O1291" s="836">
        <v>1.5</v>
      </c>
      <c r="P1291" s="835">
        <v>430.4</v>
      </c>
      <c r="Q1291" s="837">
        <v>0.5714285714285714</v>
      </c>
      <c r="R1291" s="832">
        <v>4</v>
      </c>
      <c r="S1291" s="837">
        <v>0.5714285714285714</v>
      </c>
      <c r="T1291" s="836">
        <v>1</v>
      </c>
      <c r="U1291" s="838">
        <v>0.66666666666666663</v>
      </c>
    </row>
    <row r="1292" spans="1:21" ht="14.4" customHeight="1" x14ac:dyDescent="0.3">
      <c r="A1292" s="831">
        <v>7</v>
      </c>
      <c r="B1292" s="832" t="s">
        <v>1991</v>
      </c>
      <c r="C1292" s="832" t="s">
        <v>1997</v>
      </c>
      <c r="D1292" s="833" t="s">
        <v>3260</v>
      </c>
      <c r="E1292" s="834" t="s">
        <v>2016</v>
      </c>
      <c r="F1292" s="832" t="s">
        <v>1992</v>
      </c>
      <c r="G1292" s="832" t="s">
        <v>2186</v>
      </c>
      <c r="H1292" s="832" t="s">
        <v>579</v>
      </c>
      <c r="I1292" s="832" t="s">
        <v>2187</v>
      </c>
      <c r="J1292" s="832" t="s">
        <v>2188</v>
      </c>
      <c r="K1292" s="832" t="s">
        <v>1669</v>
      </c>
      <c r="L1292" s="835">
        <v>38.56</v>
      </c>
      <c r="M1292" s="835">
        <v>38.56</v>
      </c>
      <c r="N1292" s="832">
        <v>1</v>
      </c>
      <c r="O1292" s="836">
        <v>0.5</v>
      </c>
      <c r="P1292" s="835">
        <v>38.56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7</v>
      </c>
      <c r="B1293" s="832" t="s">
        <v>1991</v>
      </c>
      <c r="C1293" s="832" t="s">
        <v>1997</v>
      </c>
      <c r="D1293" s="833" t="s">
        <v>3260</v>
      </c>
      <c r="E1293" s="834" t="s">
        <v>2016</v>
      </c>
      <c r="F1293" s="832" t="s">
        <v>1992</v>
      </c>
      <c r="G1293" s="832" t="s">
        <v>2629</v>
      </c>
      <c r="H1293" s="832" t="s">
        <v>670</v>
      </c>
      <c r="I1293" s="832" t="s">
        <v>2630</v>
      </c>
      <c r="J1293" s="832" t="s">
        <v>2631</v>
      </c>
      <c r="K1293" s="832" t="s">
        <v>2632</v>
      </c>
      <c r="L1293" s="835">
        <v>96.84</v>
      </c>
      <c r="M1293" s="835">
        <v>968.4</v>
      </c>
      <c r="N1293" s="832">
        <v>10</v>
      </c>
      <c r="O1293" s="836">
        <v>3.5</v>
      </c>
      <c r="P1293" s="835">
        <v>677.88</v>
      </c>
      <c r="Q1293" s="837">
        <v>0.70000000000000007</v>
      </c>
      <c r="R1293" s="832">
        <v>7</v>
      </c>
      <c r="S1293" s="837">
        <v>0.7</v>
      </c>
      <c r="T1293" s="836">
        <v>2.5</v>
      </c>
      <c r="U1293" s="838">
        <v>0.7142857142857143</v>
      </c>
    </row>
    <row r="1294" spans="1:21" ht="14.4" customHeight="1" x14ac:dyDescent="0.3">
      <c r="A1294" s="831">
        <v>7</v>
      </c>
      <c r="B1294" s="832" t="s">
        <v>1991</v>
      </c>
      <c r="C1294" s="832" t="s">
        <v>1997</v>
      </c>
      <c r="D1294" s="833" t="s">
        <v>3260</v>
      </c>
      <c r="E1294" s="834" t="s">
        <v>2016</v>
      </c>
      <c r="F1294" s="832" t="s">
        <v>1992</v>
      </c>
      <c r="G1294" s="832" t="s">
        <v>2629</v>
      </c>
      <c r="H1294" s="832" t="s">
        <v>670</v>
      </c>
      <c r="I1294" s="832" t="s">
        <v>2633</v>
      </c>
      <c r="J1294" s="832" t="s">
        <v>2631</v>
      </c>
      <c r="K1294" s="832" t="s">
        <v>2634</v>
      </c>
      <c r="L1294" s="835">
        <v>193.68</v>
      </c>
      <c r="M1294" s="835">
        <v>1936.8</v>
      </c>
      <c r="N1294" s="832">
        <v>10</v>
      </c>
      <c r="O1294" s="836">
        <v>7</v>
      </c>
      <c r="P1294" s="835">
        <v>1355.76</v>
      </c>
      <c r="Q1294" s="837">
        <v>0.70000000000000007</v>
      </c>
      <c r="R1294" s="832">
        <v>7</v>
      </c>
      <c r="S1294" s="837">
        <v>0.7</v>
      </c>
      <c r="T1294" s="836">
        <v>5</v>
      </c>
      <c r="U1294" s="838">
        <v>0.7142857142857143</v>
      </c>
    </row>
    <row r="1295" spans="1:21" ht="14.4" customHeight="1" x14ac:dyDescent="0.3">
      <c r="A1295" s="831">
        <v>7</v>
      </c>
      <c r="B1295" s="832" t="s">
        <v>1991</v>
      </c>
      <c r="C1295" s="832" t="s">
        <v>1997</v>
      </c>
      <c r="D1295" s="833" t="s">
        <v>3260</v>
      </c>
      <c r="E1295" s="834" t="s">
        <v>2016</v>
      </c>
      <c r="F1295" s="832" t="s">
        <v>1992</v>
      </c>
      <c r="G1295" s="832" t="s">
        <v>2629</v>
      </c>
      <c r="H1295" s="832" t="s">
        <v>670</v>
      </c>
      <c r="I1295" s="832" t="s">
        <v>2633</v>
      </c>
      <c r="J1295" s="832" t="s">
        <v>2631</v>
      </c>
      <c r="K1295" s="832" t="s">
        <v>2634</v>
      </c>
      <c r="L1295" s="835">
        <v>140.96</v>
      </c>
      <c r="M1295" s="835">
        <v>1127.68</v>
      </c>
      <c r="N1295" s="832">
        <v>8</v>
      </c>
      <c r="O1295" s="836">
        <v>2.5</v>
      </c>
      <c r="P1295" s="835">
        <v>281.92</v>
      </c>
      <c r="Q1295" s="837">
        <v>0.25</v>
      </c>
      <c r="R1295" s="832">
        <v>2</v>
      </c>
      <c r="S1295" s="837">
        <v>0.25</v>
      </c>
      <c r="T1295" s="836">
        <v>0.5</v>
      </c>
      <c r="U1295" s="838">
        <v>0.2</v>
      </c>
    </row>
    <row r="1296" spans="1:21" ht="14.4" customHeight="1" x14ac:dyDescent="0.3">
      <c r="A1296" s="831">
        <v>7</v>
      </c>
      <c r="B1296" s="832" t="s">
        <v>1991</v>
      </c>
      <c r="C1296" s="832" t="s">
        <v>1997</v>
      </c>
      <c r="D1296" s="833" t="s">
        <v>3260</v>
      </c>
      <c r="E1296" s="834" t="s">
        <v>2016</v>
      </c>
      <c r="F1296" s="832" t="s">
        <v>1992</v>
      </c>
      <c r="G1296" s="832" t="s">
        <v>2966</v>
      </c>
      <c r="H1296" s="832" t="s">
        <v>579</v>
      </c>
      <c r="I1296" s="832" t="s">
        <v>3056</v>
      </c>
      <c r="J1296" s="832" t="s">
        <v>3057</v>
      </c>
      <c r="K1296" s="832" t="s">
        <v>2517</v>
      </c>
      <c r="L1296" s="835">
        <v>66.97</v>
      </c>
      <c r="M1296" s="835">
        <v>267.88</v>
      </c>
      <c r="N1296" s="832">
        <v>4</v>
      </c>
      <c r="O1296" s="836">
        <v>0.5</v>
      </c>
      <c r="P1296" s="835">
        <v>267.88</v>
      </c>
      <c r="Q1296" s="837">
        <v>1</v>
      </c>
      <c r="R1296" s="832">
        <v>4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7</v>
      </c>
      <c r="B1297" s="832" t="s">
        <v>1991</v>
      </c>
      <c r="C1297" s="832" t="s">
        <v>1997</v>
      </c>
      <c r="D1297" s="833" t="s">
        <v>3260</v>
      </c>
      <c r="E1297" s="834" t="s">
        <v>2016</v>
      </c>
      <c r="F1297" s="832" t="s">
        <v>1992</v>
      </c>
      <c r="G1297" s="832" t="s">
        <v>2640</v>
      </c>
      <c r="H1297" s="832" t="s">
        <v>579</v>
      </c>
      <c r="I1297" s="832" t="s">
        <v>2644</v>
      </c>
      <c r="J1297" s="832" t="s">
        <v>2645</v>
      </c>
      <c r="K1297" s="832" t="s">
        <v>1928</v>
      </c>
      <c r="L1297" s="835">
        <v>208.18</v>
      </c>
      <c r="M1297" s="835">
        <v>1249.0800000000002</v>
      </c>
      <c r="N1297" s="832">
        <v>6</v>
      </c>
      <c r="O1297" s="836">
        <v>5</v>
      </c>
      <c r="P1297" s="835">
        <v>1040.9000000000001</v>
      </c>
      <c r="Q1297" s="837">
        <v>0.83333333333333326</v>
      </c>
      <c r="R1297" s="832">
        <v>5</v>
      </c>
      <c r="S1297" s="837">
        <v>0.83333333333333337</v>
      </c>
      <c r="T1297" s="836">
        <v>4</v>
      </c>
      <c r="U1297" s="838">
        <v>0.8</v>
      </c>
    </row>
    <row r="1298" spans="1:21" ht="14.4" customHeight="1" x14ac:dyDescent="0.3">
      <c r="A1298" s="831">
        <v>7</v>
      </c>
      <c r="B1298" s="832" t="s">
        <v>1991</v>
      </c>
      <c r="C1298" s="832" t="s">
        <v>1997</v>
      </c>
      <c r="D1298" s="833" t="s">
        <v>3260</v>
      </c>
      <c r="E1298" s="834" t="s">
        <v>2016</v>
      </c>
      <c r="F1298" s="832" t="s">
        <v>1992</v>
      </c>
      <c r="G1298" s="832" t="s">
        <v>2640</v>
      </c>
      <c r="H1298" s="832" t="s">
        <v>579</v>
      </c>
      <c r="I1298" s="832" t="s">
        <v>2646</v>
      </c>
      <c r="J1298" s="832" t="s">
        <v>2645</v>
      </c>
      <c r="K1298" s="832" t="s">
        <v>1907</v>
      </c>
      <c r="L1298" s="835">
        <v>383.18</v>
      </c>
      <c r="M1298" s="835">
        <v>766.36</v>
      </c>
      <c r="N1298" s="832">
        <v>2</v>
      </c>
      <c r="O1298" s="836">
        <v>1</v>
      </c>
      <c r="P1298" s="835">
        <v>766.36</v>
      </c>
      <c r="Q1298" s="837">
        <v>1</v>
      </c>
      <c r="R1298" s="832">
        <v>2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7</v>
      </c>
      <c r="B1299" s="832" t="s">
        <v>1991</v>
      </c>
      <c r="C1299" s="832" t="s">
        <v>1997</v>
      </c>
      <c r="D1299" s="833" t="s">
        <v>3260</v>
      </c>
      <c r="E1299" s="834" t="s">
        <v>2016</v>
      </c>
      <c r="F1299" s="832" t="s">
        <v>1992</v>
      </c>
      <c r="G1299" s="832" t="s">
        <v>2651</v>
      </c>
      <c r="H1299" s="832" t="s">
        <v>579</v>
      </c>
      <c r="I1299" s="832" t="s">
        <v>2652</v>
      </c>
      <c r="J1299" s="832" t="s">
        <v>2653</v>
      </c>
      <c r="K1299" s="832" t="s">
        <v>2654</v>
      </c>
      <c r="L1299" s="835">
        <v>113.93</v>
      </c>
      <c r="M1299" s="835">
        <v>227.86</v>
      </c>
      <c r="N1299" s="832">
        <v>2</v>
      </c>
      <c r="O1299" s="836">
        <v>2</v>
      </c>
      <c r="P1299" s="835">
        <v>113.93</v>
      </c>
      <c r="Q1299" s="837">
        <v>0.5</v>
      </c>
      <c r="R1299" s="832">
        <v>1</v>
      </c>
      <c r="S1299" s="837">
        <v>0.5</v>
      </c>
      <c r="T1299" s="836">
        <v>1</v>
      </c>
      <c r="U1299" s="838">
        <v>0.5</v>
      </c>
    </row>
    <row r="1300" spans="1:21" ht="14.4" customHeight="1" x14ac:dyDescent="0.3">
      <c r="A1300" s="831">
        <v>7</v>
      </c>
      <c r="B1300" s="832" t="s">
        <v>1991</v>
      </c>
      <c r="C1300" s="832" t="s">
        <v>1997</v>
      </c>
      <c r="D1300" s="833" t="s">
        <v>3260</v>
      </c>
      <c r="E1300" s="834" t="s">
        <v>2016</v>
      </c>
      <c r="F1300" s="832" t="s">
        <v>1992</v>
      </c>
      <c r="G1300" s="832" t="s">
        <v>2189</v>
      </c>
      <c r="H1300" s="832" t="s">
        <v>670</v>
      </c>
      <c r="I1300" s="832" t="s">
        <v>1830</v>
      </c>
      <c r="J1300" s="832" t="s">
        <v>761</v>
      </c>
      <c r="K1300" s="832" t="s">
        <v>1831</v>
      </c>
      <c r="L1300" s="835">
        <v>48.42</v>
      </c>
      <c r="M1300" s="835">
        <v>96.84</v>
      </c>
      <c r="N1300" s="832">
        <v>2</v>
      </c>
      <c r="O1300" s="836">
        <v>1.5</v>
      </c>
      <c r="P1300" s="835">
        <v>96.84</v>
      </c>
      <c r="Q1300" s="837">
        <v>1</v>
      </c>
      <c r="R1300" s="832">
        <v>2</v>
      </c>
      <c r="S1300" s="837">
        <v>1</v>
      </c>
      <c r="T1300" s="836">
        <v>1.5</v>
      </c>
      <c r="U1300" s="838">
        <v>1</v>
      </c>
    </row>
    <row r="1301" spans="1:21" ht="14.4" customHeight="1" x14ac:dyDescent="0.3">
      <c r="A1301" s="831">
        <v>7</v>
      </c>
      <c r="B1301" s="832" t="s">
        <v>1991</v>
      </c>
      <c r="C1301" s="832" t="s">
        <v>1997</v>
      </c>
      <c r="D1301" s="833" t="s">
        <v>3260</v>
      </c>
      <c r="E1301" s="834" t="s">
        <v>2016</v>
      </c>
      <c r="F1301" s="832" t="s">
        <v>1992</v>
      </c>
      <c r="G1301" s="832" t="s">
        <v>2189</v>
      </c>
      <c r="H1301" s="832" t="s">
        <v>579</v>
      </c>
      <c r="I1301" s="832" t="s">
        <v>2655</v>
      </c>
      <c r="J1301" s="832" t="s">
        <v>761</v>
      </c>
      <c r="K1301" s="832" t="s">
        <v>2656</v>
      </c>
      <c r="L1301" s="835">
        <v>48.42</v>
      </c>
      <c r="M1301" s="835">
        <v>48.42</v>
      </c>
      <c r="N1301" s="832">
        <v>1</v>
      </c>
      <c r="O1301" s="836">
        <v>0.5</v>
      </c>
      <c r="P1301" s="835">
        <v>48.42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7</v>
      </c>
      <c r="B1302" s="832" t="s">
        <v>1991</v>
      </c>
      <c r="C1302" s="832" t="s">
        <v>1997</v>
      </c>
      <c r="D1302" s="833" t="s">
        <v>3260</v>
      </c>
      <c r="E1302" s="834" t="s">
        <v>2016</v>
      </c>
      <c r="F1302" s="832" t="s">
        <v>1992</v>
      </c>
      <c r="G1302" s="832" t="s">
        <v>2051</v>
      </c>
      <c r="H1302" s="832" t="s">
        <v>579</v>
      </c>
      <c r="I1302" s="832" t="s">
        <v>2263</v>
      </c>
      <c r="J1302" s="832" t="s">
        <v>954</v>
      </c>
      <c r="K1302" s="832" t="s">
        <v>2199</v>
      </c>
      <c r="L1302" s="835">
        <v>103.67</v>
      </c>
      <c r="M1302" s="835">
        <v>207.34</v>
      </c>
      <c r="N1302" s="832">
        <v>2</v>
      </c>
      <c r="O1302" s="836">
        <v>2</v>
      </c>
      <c r="P1302" s="835">
        <v>207.34</v>
      </c>
      <c r="Q1302" s="837">
        <v>1</v>
      </c>
      <c r="R1302" s="832">
        <v>2</v>
      </c>
      <c r="S1302" s="837">
        <v>1</v>
      </c>
      <c r="T1302" s="836">
        <v>2</v>
      </c>
      <c r="U1302" s="838">
        <v>1</v>
      </c>
    </row>
    <row r="1303" spans="1:21" ht="14.4" customHeight="1" x14ac:dyDescent="0.3">
      <c r="A1303" s="831">
        <v>7</v>
      </c>
      <c r="B1303" s="832" t="s">
        <v>1991</v>
      </c>
      <c r="C1303" s="832" t="s">
        <v>1997</v>
      </c>
      <c r="D1303" s="833" t="s">
        <v>3260</v>
      </c>
      <c r="E1303" s="834" t="s">
        <v>2016</v>
      </c>
      <c r="F1303" s="832" t="s">
        <v>1992</v>
      </c>
      <c r="G1303" s="832" t="s">
        <v>2658</v>
      </c>
      <c r="H1303" s="832" t="s">
        <v>579</v>
      </c>
      <c r="I1303" s="832" t="s">
        <v>2659</v>
      </c>
      <c r="J1303" s="832" t="s">
        <v>2660</v>
      </c>
      <c r="K1303" s="832" t="s">
        <v>2661</v>
      </c>
      <c r="L1303" s="835">
        <v>2038.93</v>
      </c>
      <c r="M1303" s="835">
        <v>22428.23</v>
      </c>
      <c r="N1303" s="832">
        <v>11</v>
      </c>
      <c r="O1303" s="836">
        <v>3</v>
      </c>
      <c r="P1303" s="835">
        <v>22428.23</v>
      </c>
      <c r="Q1303" s="837">
        <v>1</v>
      </c>
      <c r="R1303" s="832">
        <v>11</v>
      </c>
      <c r="S1303" s="837">
        <v>1</v>
      </c>
      <c r="T1303" s="836">
        <v>3</v>
      </c>
      <c r="U1303" s="838">
        <v>1</v>
      </c>
    </row>
    <row r="1304" spans="1:21" ht="14.4" customHeight="1" x14ac:dyDescent="0.3">
      <c r="A1304" s="831">
        <v>7</v>
      </c>
      <c r="B1304" s="832" t="s">
        <v>1991</v>
      </c>
      <c r="C1304" s="832" t="s">
        <v>1997</v>
      </c>
      <c r="D1304" s="833" t="s">
        <v>3260</v>
      </c>
      <c r="E1304" s="834" t="s">
        <v>2016</v>
      </c>
      <c r="F1304" s="832" t="s">
        <v>1992</v>
      </c>
      <c r="G1304" s="832" t="s">
        <v>2658</v>
      </c>
      <c r="H1304" s="832" t="s">
        <v>579</v>
      </c>
      <c r="I1304" s="832" t="s">
        <v>2662</v>
      </c>
      <c r="J1304" s="832" t="s">
        <v>2660</v>
      </c>
      <c r="K1304" s="832" t="s">
        <v>2663</v>
      </c>
      <c r="L1304" s="835">
        <v>552.64</v>
      </c>
      <c r="M1304" s="835">
        <v>5526.4</v>
      </c>
      <c r="N1304" s="832">
        <v>10</v>
      </c>
      <c r="O1304" s="836">
        <v>3</v>
      </c>
      <c r="P1304" s="835">
        <v>2210.56</v>
      </c>
      <c r="Q1304" s="837">
        <v>0.4</v>
      </c>
      <c r="R1304" s="832">
        <v>4</v>
      </c>
      <c r="S1304" s="837">
        <v>0.4</v>
      </c>
      <c r="T1304" s="836">
        <v>1</v>
      </c>
      <c r="U1304" s="838">
        <v>0.33333333333333331</v>
      </c>
    </row>
    <row r="1305" spans="1:21" ht="14.4" customHeight="1" x14ac:dyDescent="0.3">
      <c r="A1305" s="831">
        <v>7</v>
      </c>
      <c r="B1305" s="832" t="s">
        <v>1991</v>
      </c>
      <c r="C1305" s="832" t="s">
        <v>1997</v>
      </c>
      <c r="D1305" s="833" t="s">
        <v>3260</v>
      </c>
      <c r="E1305" s="834" t="s">
        <v>2016</v>
      </c>
      <c r="F1305" s="832" t="s">
        <v>1992</v>
      </c>
      <c r="G1305" s="832" t="s">
        <v>2658</v>
      </c>
      <c r="H1305" s="832" t="s">
        <v>579</v>
      </c>
      <c r="I1305" s="832" t="s">
        <v>2666</v>
      </c>
      <c r="J1305" s="832" t="s">
        <v>2660</v>
      </c>
      <c r="K1305" s="832" t="s">
        <v>2667</v>
      </c>
      <c r="L1305" s="835">
        <v>1019.46</v>
      </c>
      <c r="M1305" s="835">
        <v>11214.060000000001</v>
      </c>
      <c r="N1305" s="832">
        <v>11</v>
      </c>
      <c r="O1305" s="836">
        <v>3</v>
      </c>
      <c r="P1305" s="835">
        <v>8155.68</v>
      </c>
      <c r="Q1305" s="837">
        <v>0.72727272727272718</v>
      </c>
      <c r="R1305" s="832">
        <v>8</v>
      </c>
      <c r="S1305" s="837">
        <v>0.72727272727272729</v>
      </c>
      <c r="T1305" s="836">
        <v>2</v>
      </c>
      <c r="U1305" s="838">
        <v>0.66666666666666663</v>
      </c>
    </row>
    <row r="1306" spans="1:21" ht="14.4" customHeight="1" x14ac:dyDescent="0.3">
      <c r="A1306" s="831">
        <v>7</v>
      </c>
      <c r="B1306" s="832" t="s">
        <v>1991</v>
      </c>
      <c r="C1306" s="832" t="s">
        <v>1997</v>
      </c>
      <c r="D1306" s="833" t="s">
        <v>3260</v>
      </c>
      <c r="E1306" s="834" t="s">
        <v>2016</v>
      </c>
      <c r="F1306" s="832" t="s">
        <v>1992</v>
      </c>
      <c r="G1306" s="832" t="s">
        <v>2658</v>
      </c>
      <c r="H1306" s="832" t="s">
        <v>579</v>
      </c>
      <c r="I1306" s="832" t="s">
        <v>2864</v>
      </c>
      <c r="J1306" s="832" t="s">
        <v>2669</v>
      </c>
      <c r="K1306" s="832" t="s">
        <v>2667</v>
      </c>
      <c r="L1306" s="835">
        <v>1019.46</v>
      </c>
      <c r="M1306" s="835">
        <v>5097.3</v>
      </c>
      <c r="N1306" s="832">
        <v>5</v>
      </c>
      <c r="O1306" s="836">
        <v>1</v>
      </c>
      <c r="P1306" s="835">
        <v>5097.3</v>
      </c>
      <c r="Q1306" s="837">
        <v>1</v>
      </c>
      <c r="R1306" s="832">
        <v>5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7</v>
      </c>
      <c r="B1307" s="832" t="s">
        <v>1991</v>
      </c>
      <c r="C1307" s="832" t="s">
        <v>1997</v>
      </c>
      <c r="D1307" s="833" t="s">
        <v>3260</v>
      </c>
      <c r="E1307" s="834" t="s">
        <v>2016</v>
      </c>
      <c r="F1307" s="832" t="s">
        <v>1992</v>
      </c>
      <c r="G1307" s="832" t="s">
        <v>2658</v>
      </c>
      <c r="H1307" s="832" t="s">
        <v>579</v>
      </c>
      <c r="I1307" s="832" t="s">
        <v>2668</v>
      </c>
      <c r="J1307" s="832" t="s">
        <v>2669</v>
      </c>
      <c r="K1307" s="832" t="s">
        <v>2663</v>
      </c>
      <c r="L1307" s="835">
        <v>552.64</v>
      </c>
      <c r="M1307" s="835">
        <v>2763.2</v>
      </c>
      <c r="N1307" s="832">
        <v>5</v>
      </c>
      <c r="O1307" s="836">
        <v>1</v>
      </c>
      <c r="P1307" s="835">
        <v>2763.2</v>
      </c>
      <c r="Q1307" s="837">
        <v>1</v>
      </c>
      <c r="R1307" s="832">
        <v>5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7</v>
      </c>
      <c r="B1308" s="832" t="s">
        <v>1991</v>
      </c>
      <c r="C1308" s="832" t="s">
        <v>1997</v>
      </c>
      <c r="D1308" s="833" t="s">
        <v>3260</v>
      </c>
      <c r="E1308" s="834" t="s">
        <v>2016</v>
      </c>
      <c r="F1308" s="832" t="s">
        <v>1992</v>
      </c>
      <c r="G1308" s="832" t="s">
        <v>2658</v>
      </c>
      <c r="H1308" s="832" t="s">
        <v>670</v>
      </c>
      <c r="I1308" s="832" t="s">
        <v>2670</v>
      </c>
      <c r="J1308" s="832" t="s">
        <v>2671</v>
      </c>
      <c r="K1308" s="832" t="s">
        <v>2661</v>
      </c>
      <c r="L1308" s="835">
        <v>2038.93</v>
      </c>
      <c r="M1308" s="835">
        <v>20389.3</v>
      </c>
      <c r="N1308" s="832">
        <v>10</v>
      </c>
      <c r="O1308" s="836">
        <v>2</v>
      </c>
      <c r="P1308" s="835">
        <v>10194.65</v>
      </c>
      <c r="Q1308" s="837">
        <v>0.5</v>
      </c>
      <c r="R1308" s="832">
        <v>5</v>
      </c>
      <c r="S1308" s="837">
        <v>0.5</v>
      </c>
      <c r="T1308" s="836">
        <v>1</v>
      </c>
      <c r="U1308" s="838">
        <v>0.5</v>
      </c>
    </row>
    <row r="1309" spans="1:21" ht="14.4" customHeight="1" x14ac:dyDescent="0.3">
      <c r="A1309" s="831">
        <v>7</v>
      </c>
      <c r="B1309" s="832" t="s">
        <v>1991</v>
      </c>
      <c r="C1309" s="832" t="s">
        <v>1997</v>
      </c>
      <c r="D1309" s="833" t="s">
        <v>3260</v>
      </c>
      <c r="E1309" s="834" t="s">
        <v>2016</v>
      </c>
      <c r="F1309" s="832" t="s">
        <v>1992</v>
      </c>
      <c r="G1309" s="832" t="s">
        <v>2658</v>
      </c>
      <c r="H1309" s="832" t="s">
        <v>670</v>
      </c>
      <c r="I1309" s="832" t="s">
        <v>2672</v>
      </c>
      <c r="J1309" s="832" t="s">
        <v>2671</v>
      </c>
      <c r="K1309" s="832" t="s">
        <v>2665</v>
      </c>
      <c r="L1309" s="835">
        <v>355.79</v>
      </c>
      <c r="M1309" s="835">
        <v>4269.4800000000005</v>
      </c>
      <c r="N1309" s="832">
        <v>12</v>
      </c>
      <c r="O1309" s="836">
        <v>6</v>
      </c>
      <c r="P1309" s="835">
        <v>4269.4800000000005</v>
      </c>
      <c r="Q1309" s="837">
        <v>1</v>
      </c>
      <c r="R1309" s="832">
        <v>12</v>
      </c>
      <c r="S1309" s="837">
        <v>1</v>
      </c>
      <c r="T1309" s="836">
        <v>6</v>
      </c>
      <c r="U1309" s="838">
        <v>1</v>
      </c>
    </row>
    <row r="1310" spans="1:21" ht="14.4" customHeight="1" x14ac:dyDescent="0.3">
      <c r="A1310" s="831">
        <v>7</v>
      </c>
      <c r="B1310" s="832" t="s">
        <v>1991</v>
      </c>
      <c r="C1310" s="832" t="s">
        <v>1997</v>
      </c>
      <c r="D1310" s="833" t="s">
        <v>3260</v>
      </c>
      <c r="E1310" s="834" t="s">
        <v>2016</v>
      </c>
      <c r="F1310" s="832" t="s">
        <v>1992</v>
      </c>
      <c r="G1310" s="832" t="s">
        <v>2658</v>
      </c>
      <c r="H1310" s="832" t="s">
        <v>670</v>
      </c>
      <c r="I1310" s="832" t="s">
        <v>2673</v>
      </c>
      <c r="J1310" s="832" t="s">
        <v>2671</v>
      </c>
      <c r="K1310" s="832" t="s">
        <v>2663</v>
      </c>
      <c r="L1310" s="835">
        <v>552.64</v>
      </c>
      <c r="M1310" s="835">
        <v>21552.959999999999</v>
      </c>
      <c r="N1310" s="832">
        <v>39</v>
      </c>
      <c r="O1310" s="836">
        <v>13</v>
      </c>
      <c r="P1310" s="835">
        <v>17131.84</v>
      </c>
      <c r="Q1310" s="837">
        <v>0.79487179487179493</v>
      </c>
      <c r="R1310" s="832">
        <v>31</v>
      </c>
      <c r="S1310" s="837">
        <v>0.79487179487179482</v>
      </c>
      <c r="T1310" s="836">
        <v>11</v>
      </c>
      <c r="U1310" s="838">
        <v>0.84615384615384615</v>
      </c>
    </row>
    <row r="1311" spans="1:21" ht="14.4" customHeight="1" x14ac:dyDescent="0.3">
      <c r="A1311" s="831">
        <v>7</v>
      </c>
      <c r="B1311" s="832" t="s">
        <v>1991</v>
      </c>
      <c r="C1311" s="832" t="s">
        <v>1997</v>
      </c>
      <c r="D1311" s="833" t="s">
        <v>3260</v>
      </c>
      <c r="E1311" s="834" t="s">
        <v>2016</v>
      </c>
      <c r="F1311" s="832" t="s">
        <v>1992</v>
      </c>
      <c r="G1311" s="832" t="s">
        <v>2658</v>
      </c>
      <c r="H1311" s="832" t="s">
        <v>670</v>
      </c>
      <c r="I1311" s="832" t="s">
        <v>2674</v>
      </c>
      <c r="J1311" s="832" t="s">
        <v>2671</v>
      </c>
      <c r="K1311" s="832" t="s">
        <v>2667</v>
      </c>
      <c r="L1311" s="835">
        <v>1019.46</v>
      </c>
      <c r="M1311" s="835">
        <v>28544.879999999997</v>
      </c>
      <c r="N1311" s="832">
        <v>28</v>
      </c>
      <c r="O1311" s="836">
        <v>7</v>
      </c>
      <c r="P1311" s="835">
        <v>28544.879999999997</v>
      </c>
      <c r="Q1311" s="837">
        <v>1</v>
      </c>
      <c r="R1311" s="832">
        <v>28</v>
      </c>
      <c r="S1311" s="837">
        <v>1</v>
      </c>
      <c r="T1311" s="836">
        <v>7</v>
      </c>
      <c r="U1311" s="838">
        <v>1</v>
      </c>
    </row>
    <row r="1312" spans="1:21" ht="14.4" customHeight="1" x14ac:dyDescent="0.3">
      <c r="A1312" s="831">
        <v>7</v>
      </c>
      <c r="B1312" s="832" t="s">
        <v>1991</v>
      </c>
      <c r="C1312" s="832" t="s">
        <v>1997</v>
      </c>
      <c r="D1312" s="833" t="s">
        <v>3260</v>
      </c>
      <c r="E1312" s="834" t="s">
        <v>2016</v>
      </c>
      <c r="F1312" s="832" t="s">
        <v>1992</v>
      </c>
      <c r="G1312" s="832" t="s">
        <v>2658</v>
      </c>
      <c r="H1312" s="832" t="s">
        <v>579</v>
      </c>
      <c r="I1312" s="832" t="s">
        <v>2675</v>
      </c>
      <c r="J1312" s="832" t="s">
        <v>2669</v>
      </c>
      <c r="K1312" s="832" t="s">
        <v>2665</v>
      </c>
      <c r="L1312" s="835">
        <v>355.79</v>
      </c>
      <c r="M1312" s="835">
        <v>1067.3700000000001</v>
      </c>
      <c r="N1312" s="832">
        <v>3</v>
      </c>
      <c r="O1312" s="836">
        <v>2</v>
      </c>
      <c r="P1312" s="835">
        <v>355.79</v>
      </c>
      <c r="Q1312" s="837">
        <v>0.33333333333333331</v>
      </c>
      <c r="R1312" s="832">
        <v>1</v>
      </c>
      <c r="S1312" s="837">
        <v>0.33333333333333331</v>
      </c>
      <c r="T1312" s="836">
        <v>1</v>
      </c>
      <c r="U1312" s="838">
        <v>0.5</v>
      </c>
    </row>
    <row r="1313" spans="1:21" ht="14.4" customHeight="1" x14ac:dyDescent="0.3">
      <c r="A1313" s="831">
        <v>7</v>
      </c>
      <c r="B1313" s="832" t="s">
        <v>1991</v>
      </c>
      <c r="C1313" s="832" t="s">
        <v>1997</v>
      </c>
      <c r="D1313" s="833" t="s">
        <v>3260</v>
      </c>
      <c r="E1313" s="834" t="s">
        <v>2016</v>
      </c>
      <c r="F1313" s="832" t="s">
        <v>1992</v>
      </c>
      <c r="G1313" s="832" t="s">
        <v>2204</v>
      </c>
      <c r="H1313" s="832" t="s">
        <v>579</v>
      </c>
      <c r="I1313" s="832" t="s">
        <v>2205</v>
      </c>
      <c r="J1313" s="832" t="s">
        <v>718</v>
      </c>
      <c r="K1313" s="832" t="s">
        <v>2206</v>
      </c>
      <c r="L1313" s="835">
        <v>108.44</v>
      </c>
      <c r="M1313" s="835">
        <v>975.96</v>
      </c>
      <c r="N1313" s="832">
        <v>9</v>
      </c>
      <c r="O1313" s="836">
        <v>5</v>
      </c>
      <c r="P1313" s="835">
        <v>433.76</v>
      </c>
      <c r="Q1313" s="837">
        <v>0.44444444444444442</v>
      </c>
      <c r="R1313" s="832">
        <v>4</v>
      </c>
      <c r="S1313" s="837">
        <v>0.44444444444444442</v>
      </c>
      <c r="T1313" s="836">
        <v>1.5</v>
      </c>
      <c r="U1313" s="838">
        <v>0.3</v>
      </c>
    </row>
    <row r="1314" spans="1:21" ht="14.4" customHeight="1" x14ac:dyDescent="0.3">
      <c r="A1314" s="831">
        <v>7</v>
      </c>
      <c r="B1314" s="832" t="s">
        <v>1991</v>
      </c>
      <c r="C1314" s="832" t="s">
        <v>1997</v>
      </c>
      <c r="D1314" s="833" t="s">
        <v>3260</v>
      </c>
      <c r="E1314" s="834" t="s">
        <v>2016</v>
      </c>
      <c r="F1314" s="832" t="s">
        <v>1992</v>
      </c>
      <c r="G1314" s="832" t="s">
        <v>2679</v>
      </c>
      <c r="H1314" s="832" t="s">
        <v>579</v>
      </c>
      <c r="I1314" s="832" t="s">
        <v>3019</v>
      </c>
      <c r="J1314" s="832" t="s">
        <v>2681</v>
      </c>
      <c r="K1314" s="832" t="s">
        <v>3020</v>
      </c>
      <c r="L1314" s="835">
        <v>2391.4899999999998</v>
      </c>
      <c r="M1314" s="835">
        <v>2391.4899999999998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7</v>
      </c>
      <c r="B1315" s="832" t="s">
        <v>1991</v>
      </c>
      <c r="C1315" s="832" t="s">
        <v>1997</v>
      </c>
      <c r="D1315" s="833" t="s">
        <v>3260</v>
      </c>
      <c r="E1315" s="834" t="s">
        <v>2016</v>
      </c>
      <c r="F1315" s="832" t="s">
        <v>1992</v>
      </c>
      <c r="G1315" s="832" t="s">
        <v>2679</v>
      </c>
      <c r="H1315" s="832" t="s">
        <v>579</v>
      </c>
      <c r="I1315" s="832" t="s">
        <v>2868</v>
      </c>
      <c r="J1315" s="832" t="s">
        <v>2681</v>
      </c>
      <c r="K1315" s="832" t="s">
        <v>2869</v>
      </c>
      <c r="L1315" s="835">
        <v>1195.75</v>
      </c>
      <c r="M1315" s="835">
        <v>1195.75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7</v>
      </c>
      <c r="B1316" s="832" t="s">
        <v>1991</v>
      </c>
      <c r="C1316" s="832" t="s">
        <v>1997</v>
      </c>
      <c r="D1316" s="833" t="s">
        <v>3260</v>
      </c>
      <c r="E1316" s="834" t="s">
        <v>2016</v>
      </c>
      <c r="F1316" s="832" t="s">
        <v>1992</v>
      </c>
      <c r="G1316" s="832" t="s">
        <v>2679</v>
      </c>
      <c r="H1316" s="832" t="s">
        <v>579</v>
      </c>
      <c r="I1316" s="832" t="s">
        <v>2870</v>
      </c>
      <c r="J1316" s="832" t="s">
        <v>2871</v>
      </c>
      <c r="K1316" s="832" t="s">
        <v>2682</v>
      </c>
      <c r="L1316" s="835">
        <v>597.88</v>
      </c>
      <c r="M1316" s="835">
        <v>1793.6399999999999</v>
      </c>
      <c r="N1316" s="832">
        <v>3</v>
      </c>
      <c r="O1316" s="836">
        <v>1.5</v>
      </c>
      <c r="P1316" s="835">
        <v>1195.76</v>
      </c>
      <c r="Q1316" s="837">
        <v>0.66666666666666674</v>
      </c>
      <c r="R1316" s="832">
        <v>2</v>
      </c>
      <c r="S1316" s="837">
        <v>0.66666666666666663</v>
      </c>
      <c r="T1316" s="836">
        <v>0.5</v>
      </c>
      <c r="U1316" s="838">
        <v>0.33333333333333331</v>
      </c>
    </row>
    <row r="1317" spans="1:21" ht="14.4" customHeight="1" x14ac:dyDescent="0.3">
      <c r="A1317" s="831">
        <v>7</v>
      </c>
      <c r="B1317" s="832" t="s">
        <v>1991</v>
      </c>
      <c r="C1317" s="832" t="s">
        <v>1997</v>
      </c>
      <c r="D1317" s="833" t="s">
        <v>3260</v>
      </c>
      <c r="E1317" s="834" t="s">
        <v>2016</v>
      </c>
      <c r="F1317" s="832" t="s">
        <v>1992</v>
      </c>
      <c r="G1317" s="832" t="s">
        <v>2679</v>
      </c>
      <c r="H1317" s="832" t="s">
        <v>670</v>
      </c>
      <c r="I1317" s="832" t="s">
        <v>2685</v>
      </c>
      <c r="J1317" s="832" t="s">
        <v>2686</v>
      </c>
      <c r="K1317" s="832" t="s">
        <v>2682</v>
      </c>
      <c r="L1317" s="835">
        <v>597.88</v>
      </c>
      <c r="M1317" s="835">
        <v>10761.84</v>
      </c>
      <c r="N1317" s="832">
        <v>18</v>
      </c>
      <c r="O1317" s="836">
        <v>2</v>
      </c>
      <c r="P1317" s="835">
        <v>4783.04</v>
      </c>
      <c r="Q1317" s="837">
        <v>0.44444444444444442</v>
      </c>
      <c r="R1317" s="832">
        <v>8</v>
      </c>
      <c r="S1317" s="837">
        <v>0.44444444444444442</v>
      </c>
      <c r="T1317" s="836">
        <v>1</v>
      </c>
      <c r="U1317" s="838">
        <v>0.5</v>
      </c>
    </row>
    <row r="1318" spans="1:21" ht="14.4" customHeight="1" x14ac:dyDescent="0.3">
      <c r="A1318" s="831">
        <v>7</v>
      </c>
      <c r="B1318" s="832" t="s">
        <v>1991</v>
      </c>
      <c r="C1318" s="832" t="s">
        <v>1997</v>
      </c>
      <c r="D1318" s="833" t="s">
        <v>3260</v>
      </c>
      <c r="E1318" s="834" t="s">
        <v>2016</v>
      </c>
      <c r="F1318" s="832" t="s">
        <v>1992</v>
      </c>
      <c r="G1318" s="832" t="s">
        <v>2679</v>
      </c>
      <c r="H1318" s="832" t="s">
        <v>579</v>
      </c>
      <c r="I1318" s="832" t="s">
        <v>2687</v>
      </c>
      <c r="J1318" s="832" t="s">
        <v>2688</v>
      </c>
      <c r="K1318" s="832" t="s">
        <v>2682</v>
      </c>
      <c r="L1318" s="835">
        <v>857.75</v>
      </c>
      <c r="M1318" s="835">
        <v>857.75</v>
      </c>
      <c r="N1318" s="832">
        <v>1</v>
      </c>
      <c r="O1318" s="836">
        <v>0.5</v>
      </c>
      <c r="P1318" s="835">
        <v>857.75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7</v>
      </c>
      <c r="B1319" s="832" t="s">
        <v>1991</v>
      </c>
      <c r="C1319" s="832" t="s">
        <v>1997</v>
      </c>
      <c r="D1319" s="833" t="s">
        <v>3260</v>
      </c>
      <c r="E1319" s="834" t="s">
        <v>2016</v>
      </c>
      <c r="F1319" s="832" t="s">
        <v>1992</v>
      </c>
      <c r="G1319" s="832" t="s">
        <v>2679</v>
      </c>
      <c r="H1319" s="832" t="s">
        <v>579</v>
      </c>
      <c r="I1319" s="832" t="s">
        <v>2689</v>
      </c>
      <c r="J1319" s="832" t="s">
        <v>2688</v>
      </c>
      <c r="K1319" s="832" t="s">
        <v>2684</v>
      </c>
      <c r="L1319" s="835">
        <v>1715.4</v>
      </c>
      <c r="M1319" s="835">
        <v>36023.400000000009</v>
      </c>
      <c r="N1319" s="832">
        <v>21</v>
      </c>
      <c r="O1319" s="836">
        <v>4.5</v>
      </c>
      <c r="P1319" s="835">
        <v>27446.400000000005</v>
      </c>
      <c r="Q1319" s="837">
        <v>0.76190476190476186</v>
      </c>
      <c r="R1319" s="832">
        <v>16</v>
      </c>
      <c r="S1319" s="837">
        <v>0.76190476190476186</v>
      </c>
      <c r="T1319" s="836">
        <v>3.5</v>
      </c>
      <c r="U1319" s="838">
        <v>0.77777777777777779</v>
      </c>
    </row>
    <row r="1320" spans="1:21" ht="14.4" customHeight="1" x14ac:dyDescent="0.3">
      <c r="A1320" s="831">
        <v>7</v>
      </c>
      <c r="B1320" s="832" t="s">
        <v>1991</v>
      </c>
      <c r="C1320" s="832" t="s">
        <v>1997</v>
      </c>
      <c r="D1320" s="833" t="s">
        <v>3260</v>
      </c>
      <c r="E1320" s="834" t="s">
        <v>2016</v>
      </c>
      <c r="F1320" s="832" t="s">
        <v>1992</v>
      </c>
      <c r="G1320" s="832" t="s">
        <v>2679</v>
      </c>
      <c r="H1320" s="832" t="s">
        <v>579</v>
      </c>
      <c r="I1320" s="832" t="s">
        <v>2690</v>
      </c>
      <c r="J1320" s="832" t="s">
        <v>2691</v>
      </c>
      <c r="K1320" s="832" t="s">
        <v>2684</v>
      </c>
      <c r="L1320" s="835">
        <v>1715.48</v>
      </c>
      <c r="M1320" s="835">
        <v>15439.32</v>
      </c>
      <c r="N1320" s="832">
        <v>9</v>
      </c>
      <c r="O1320" s="836">
        <v>1</v>
      </c>
      <c r="P1320" s="835">
        <v>15439.32</v>
      </c>
      <c r="Q1320" s="837">
        <v>1</v>
      </c>
      <c r="R1320" s="832">
        <v>9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7</v>
      </c>
      <c r="B1321" s="832" t="s">
        <v>1991</v>
      </c>
      <c r="C1321" s="832" t="s">
        <v>1997</v>
      </c>
      <c r="D1321" s="833" t="s">
        <v>3260</v>
      </c>
      <c r="E1321" s="834" t="s">
        <v>2016</v>
      </c>
      <c r="F1321" s="832" t="s">
        <v>1992</v>
      </c>
      <c r="G1321" s="832" t="s">
        <v>2679</v>
      </c>
      <c r="H1321" s="832" t="s">
        <v>670</v>
      </c>
      <c r="I1321" s="832" t="s">
        <v>2693</v>
      </c>
      <c r="J1321" s="832" t="s">
        <v>2686</v>
      </c>
      <c r="K1321" s="832" t="s">
        <v>2684</v>
      </c>
      <c r="L1321" s="835">
        <v>1195.75</v>
      </c>
      <c r="M1321" s="835">
        <v>10761.75</v>
      </c>
      <c r="N1321" s="832">
        <v>9</v>
      </c>
      <c r="O1321" s="836">
        <v>2</v>
      </c>
      <c r="P1321" s="835">
        <v>9566</v>
      </c>
      <c r="Q1321" s="837">
        <v>0.88888888888888884</v>
      </c>
      <c r="R1321" s="832">
        <v>8</v>
      </c>
      <c r="S1321" s="837">
        <v>0.88888888888888884</v>
      </c>
      <c r="T1321" s="836">
        <v>1.5</v>
      </c>
      <c r="U1321" s="838">
        <v>0.75</v>
      </c>
    </row>
    <row r="1322" spans="1:21" ht="14.4" customHeight="1" x14ac:dyDescent="0.3">
      <c r="A1322" s="831">
        <v>7</v>
      </c>
      <c r="B1322" s="832" t="s">
        <v>1991</v>
      </c>
      <c r="C1322" s="832" t="s">
        <v>1997</v>
      </c>
      <c r="D1322" s="833" t="s">
        <v>3260</v>
      </c>
      <c r="E1322" s="834" t="s">
        <v>2016</v>
      </c>
      <c r="F1322" s="832" t="s">
        <v>1992</v>
      </c>
      <c r="G1322" s="832" t="s">
        <v>2679</v>
      </c>
      <c r="H1322" s="832" t="s">
        <v>670</v>
      </c>
      <c r="I1322" s="832" t="s">
        <v>2696</v>
      </c>
      <c r="J1322" s="832" t="s">
        <v>2686</v>
      </c>
      <c r="K1322" s="832" t="s">
        <v>2697</v>
      </c>
      <c r="L1322" s="835">
        <v>2391.48</v>
      </c>
      <c r="M1322" s="835">
        <v>9565.92</v>
      </c>
      <c r="N1322" s="832">
        <v>4</v>
      </c>
      <c r="O1322" s="836">
        <v>0.5</v>
      </c>
      <c r="P1322" s="835">
        <v>9565.92</v>
      </c>
      <c r="Q1322" s="837">
        <v>1</v>
      </c>
      <c r="R1322" s="832">
        <v>4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7</v>
      </c>
      <c r="B1323" s="832" t="s">
        <v>1991</v>
      </c>
      <c r="C1323" s="832" t="s">
        <v>1997</v>
      </c>
      <c r="D1323" s="833" t="s">
        <v>3260</v>
      </c>
      <c r="E1323" s="834" t="s">
        <v>2016</v>
      </c>
      <c r="F1323" s="832" t="s">
        <v>1992</v>
      </c>
      <c r="G1323" s="832" t="s">
        <v>2679</v>
      </c>
      <c r="H1323" s="832" t="s">
        <v>670</v>
      </c>
      <c r="I1323" s="832" t="s">
        <v>2698</v>
      </c>
      <c r="J1323" s="832" t="s">
        <v>2686</v>
      </c>
      <c r="K1323" s="832" t="s">
        <v>2699</v>
      </c>
      <c r="L1323" s="835">
        <v>2573.2199999999998</v>
      </c>
      <c r="M1323" s="835">
        <v>10292.879999999999</v>
      </c>
      <c r="N1323" s="832">
        <v>4</v>
      </c>
      <c r="O1323" s="836">
        <v>1</v>
      </c>
      <c r="P1323" s="835">
        <v>10292.879999999999</v>
      </c>
      <c r="Q1323" s="837">
        <v>1</v>
      </c>
      <c r="R1323" s="832">
        <v>4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7</v>
      </c>
      <c r="B1324" s="832" t="s">
        <v>1991</v>
      </c>
      <c r="C1324" s="832" t="s">
        <v>1997</v>
      </c>
      <c r="D1324" s="833" t="s">
        <v>3260</v>
      </c>
      <c r="E1324" s="834" t="s">
        <v>2016</v>
      </c>
      <c r="F1324" s="832" t="s">
        <v>1992</v>
      </c>
      <c r="G1324" s="832" t="s">
        <v>2679</v>
      </c>
      <c r="H1324" s="832" t="s">
        <v>579</v>
      </c>
      <c r="I1324" s="832" t="s">
        <v>2981</v>
      </c>
      <c r="J1324" s="832" t="s">
        <v>2982</v>
      </c>
      <c r="K1324" s="832" t="s">
        <v>2682</v>
      </c>
      <c r="L1324" s="835">
        <v>1286.19</v>
      </c>
      <c r="M1324" s="835">
        <v>15434.28</v>
      </c>
      <c r="N1324" s="832">
        <v>12</v>
      </c>
      <c r="O1324" s="836">
        <v>4</v>
      </c>
      <c r="P1324" s="835">
        <v>15434.28</v>
      </c>
      <c r="Q1324" s="837">
        <v>1</v>
      </c>
      <c r="R1324" s="832">
        <v>12</v>
      </c>
      <c r="S1324" s="837">
        <v>1</v>
      </c>
      <c r="T1324" s="836">
        <v>4</v>
      </c>
      <c r="U1324" s="838">
        <v>1</v>
      </c>
    </row>
    <row r="1325" spans="1:21" ht="14.4" customHeight="1" x14ac:dyDescent="0.3">
      <c r="A1325" s="831">
        <v>7</v>
      </c>
      <c r="B1325" s="832" t="s">
        <v>1991</v>
      </c>
      <c r="C1325" s="832" t="s">
        <v>1997</v>
      </c>
      <c r="D1325" s="833" t="s">
        <v>3260</v>
      </c>
      <c r="E1325" s="834" t="s">
        <v>2016</v>
      </c>
      <c r="F1325" s="832" t="s">
        <v>1992</v>
      </c>
      <c r="G1325" s="832" t="s">
        <v>3179</v>
      </c>
      <c r="H1325" s="832" t="s">
        <v>579</v>
      </c>
      <c r="I1325" s="832" t="s">
        <v>3180</v>
      </c>
      <c r="J1325" s="832" t="s">
        <v>3181</v>
      </c>
      <c r="K1325" s="832" t="s">
        <v>3182</v>
      </c>
      <c r="L1325" s="835">
        <v>0</v>
      </c>
      <c r="M1325" s="835">
        <v>0</v>
      </c>
      <c r="N1325" s="832">
        <v>1</v>
      </c>
      <c r="O1325" s="836">
        <v>0.5</v>
      </c>
      <c r="P1325" s="835">
        <v>0</v>
      </c>
      <c r="Q1325" s="837"/>
      <c r="R1325" s="832">
        <v>1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7</v>
      </c>
      <c r="B1326" s="832" t="s">
        <v>1991</v>
      </c>
      <c r="C1326" s="832" t="s">
        <v>1997</v>
      </c>
      <c r="D1326" s="833" t="s">
        <v>3260</v>
      </c>
      <c r="E1326" s="834" t="s">
        <v>2016</v>
      </c>
      <c r="F1326" s="832" t="s">
        <v>1992</v>
      </c>
      <c r="G1326" s="832" t="s">
        <v>3232</v>
      </c>
      <c r="H1326" s="832" t="s">
        <v>579</v>
      </c>
      <c r="I1326" s="832" t="s">
        <v>3233</v>
      </c>
      <c r="J1326" s="832" t="s">
        <v>3234</v>
      </c>
      <c r="K1326" s="832" t="s">
        <v>3235</v>
      </c>
      <c r="L1326" s="835">
        <v>83.25</v>
      </c>
      <c r="M1326" s="835">
        <v>83.25</v>
      </c>
      <c r="N1326" s="832">
        <v>1</v>
      </c>
      <c r="O1326" s="836">
        <v>0.5</v>
      </c>
      <c r="P1326" s="835">
        <v>83.25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7</v>
      </c>
      <c r="B1327" s="832" t="s">
        <v>1991</v>
      </c>
      <c r="C1327" s="832" t="s">
        <v>1997</v>
      </c>
      <c r="D1327" s="833" t="s">
        <v>3260</v>
      </c>
      <c r="E1327" s="834" t="s">
        <v>2016</v>
      </c>
      <c r="F1327" s="832" t="s">
        <v>1992</v>
      </c>
      <c r="G1327" s="832" t="s">
        <v>2459</v>
      </c>
      <c r="H1327" s="832" t="s">
        <v>670</v>
      </c>
      <c r="I1327" s="832" t="s">
        <v>1921</v>
      </c>
      <c r="J1327" s="832" t="s">
        <v>1241</v>
      </c>
      <c r="K1327" s="832" t="s">
        <v>1922</v>
      </c>
      <c r="L1327" s="835">
        <v>63.75</v>
      </c>
      <c r="M1327" s="835">
        <v>127.5</v>
      </c>
      <c r="N1327" s="832">
        <v>2</v>
      </c>
      <c r="O1327" s="836">
        <v>1</v>
      </c>
      <c r="P1327" s="835">
        <v>127.5</v>
      </c>
      <c r="Q1327" s="837">
        <v>1</v>
      </c>
      <c r="R1327" s="832">
        <v>2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7</v>
      </c>
      <c r="B1328" s="832" t="s">
        <v>1991</v>
      </c>
      <c r="C1328" s="832" t="s">
        <v>1997</v>
      </c>
      <c r="D1328" s="833" t="s">
        <v>3260</v>
      </c>
      <c r="E1328" s="834" t="s">
        <v>2016</v>
      </c>
      <c r="F1328" s="832" t="s">
        <v>1992</v>
      </c>
      <c r="G1328" s="832" t="s">
        <v>2055</v>
      </c>
      <c r="H1328" s="832" t="s">
        <v>670</v>
      </c>
      <c r="I1328" s="832" t="s">
        <v>1862</v>
      </c>
      <c r="J1328" s="832" t="s">
        <v>1863</v>
      </c>
      <c r="K1328" s="832" t="s">
        <v>1864</v>
      </c>
      <c r="L1328" s="835">
        <v>0</v>
      </c>
      <c r="M1328" s="835">
        <v>0</v>
      </c>
      <c r="N1328" s="832">
        <v>63</v>
      </c>
      <c r="O1328" s="836">
        <v>21</v>
      </c>
      <c r="P1328" s="835">
        <v>0</v>
      </c>
      <c r="Q1328" s="837"/>
      <c r="R1328" s="832">
        <v>54</v>
      </c>
      <c r="S1328" s="837">
        <v>0.8571428571428571</v>
      </c>
      <c r="T1328" s="836">
        <v>18</v>
      </c>
      <c r="U1328" s="838">
        <v>0.8571428571428571</v>
      </c>
    </row>
    <row r="1329" spans="1:21" ht="14.4" customHeight="1" x14ac:dyDescent="0.3">
      <c r="A1329" s="831">
        <v>7</v>
      </c>
      <c r="B1329" s="832" t="s">
        <v>1991</v>
      </c>
      <c r="C1329" s="832" t="s">
        <v>1997</v>
      </c>
      <c r="D1329" s="833" t="s">
        <v>3260</v>
      </c>
      <c r="E1329" s="834" t="s">
        <v>2016</v>
      </c>
      <c r="F1329" s="832" t="s">
        <v>1992</v>
      </c>
      <c r="G1329" s="832" t="s">
        <v>2055</v>
      </c>
      <c r="H1329" s="832" t="s">
        <v>579</v>
      </c>
      <c r="I1329" s="832" t="s">
        <v>2702</v>
      </c>
      <c r="J1329" s="832" t="s">
        <v>2703</v>
      </c>
      <c r="K1329" s="832" t="s">
        <v>2704</v>
      </c>
      <c r="L1329" s="835">
        <v>227.69</v>
      </c>
      <c r="M1329" s="835">
        <v>683.06999999999994</v>
      </c>
      <c r="N1329" s="832">
        <v>3</v>
      </c>
      <c r="O1329" s="836">
        <v>1</v>
      </c>
      <c r="P1329" s="835">
        <v>683.06999999999994</v>
      </c>
      <c r="Q1329" s="837">
        <v>1</v>
      </c>
      <c r="R1329" s="832">
        <v>3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7</v>
      </c>
      <c r="B1330" s="832" t="s">
        <v>1991</v>
      </c>
      <c r="C1330" s="832" t="s">
        <v>1997</v>
      </c>
      <c r="D1330" s="833" t="s">
        <v>3260</v>
      </c>
      <c r="E1330" s="834" t="s">
        <v>2016</v>
      </c>
      <c r="F1330" s="832" t="s">
        <v>1992</v>
      </c>
      <c r="G1330" s="832" t="s">
        <v>2217</v>
      </c>
      <c r="H1330" s="832" t="s">
        <v>579</v>
      </c>
      <c r="I1330" s="832" t="s">
        <v>3063</v>
      </c>
      <c r="J1330" s="832" t="s">
        <v>2708</v>
      </c>
      <c r="K1330" s="832" t="s">
        <v>3064</v>
      </c>
      <c r="L1330" s="835">
        <v>409.77</v>
      </c>
      <c r="M1330" s="835">
        <v>819.54</v>
      </c>
      <c r="N1330" s="832">
        <v>2</v>
      </c>
      <c r="O1330" s="836">
        <v>0.5</v>
      </c>
      <c r="P1330" s="835">
        <v>819.54</v>
      </c>
      <c r="Q1330" s="837">
        <v>1</v>
      </c>
      <c r="R1330" s="832">
        <v>2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7</v>
      </c>
      <c r="B1331" s="832" t="s">
        <v>1991</v>
      </c>
      <c r="C1331" s="832" t="s">
        <v>1997</v>
      </c>
      <c r="D1331" s="833" t="s">
        <v>3260</v>
      </c>
      <c r="E1331" s="834" t="s">
        <v>2016</v>
      </c>
      <c r="F1331" s="832" t="s">
        <v>1992</v>
      </c>
      <c r="G1331" s="832" t="s">
        <v>2217</v>
      </c>
      <c r="H1331" s="832" t="s">
        <v>670</v>
      </c>
      <c r="I1331" s="832" t="s">
        <v>3065</v>
      </c>
      <c r="J1331" s="832" t="s">
        <v>2988</v>
      </c>
      <c r="K1331" s="832" t="s">
        <v>3066</v>
      </c>
      <c r="L1331" s="835">
        <v>120.77</v>
      </c>
      <c r="M1331" s="835">
        <v>724.62</v>
      </c>
      <c r="N1331" s="832">
        <v>6</v>
      </c>
      <c r="O1331" s="836">
        <v>2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7</v>
      </c>
      <c r="B1332" s="832" t="s">
        <v>1991</v>
      </c>
      <c r="C1332" s="832" t="s">
        <v>1997</v>
      </c>
      <c r="D1332" s="833" t="s">
        <v>3260</v>
      </c>
      <c r="E1332" s="834" t="s">
        <v>2016</v>
      </c>
      <c r="F1332" s="832" t="s">
        <v>1992</v>
      </c>
      <c r="G1332" s="832" t="s">
        <v>2217</v>
      </c>
      <c r="H1332" s="832" t="s">
        <v>579</v>
      </c>
      <c r="I1332" s="832" t="s">
        <v>3236</v>
      </c>
      <c r="J1332" s="832" t="s">
        <v>2708</v>
      </c>
      <c r="K1332" s="832" t="s">
        <v>3237</v>
      </c>
      <c r="L1332" s="835">
        <v>120.77</v>
      </c>
      <c r="M1332" s="835">
        <v>362.31</v>
      </c>
      <c r="N1332" s="832">
        <v>3</v>
      </c>
      <c r="O1332" s="836">
        <v>0.5</v>
      </c>
      <c r="P1332" s="835">
        <v>362.31</v>
      </c>
      <c r="Q1332" s="837">
        <v>1</v>
      </c>
      <c r="R1332" s="832">
        <v>3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7</v>
      </c>
      <c r="B1333" s="832" t="s">
        <v>1991</v>
      </c>
      <c r="C1333" s="832" t="s">
        <v>1997</v>
      </c>
      <c r="D1333" s="833" t="s">
        <v>3260</v>
      </c>
      <c r="E1333" s="834" t="s">
        <v>2016</v>
      </c>
      <c r="F1333" s="832" t="s">
        <v>1992</v>
      </c>
      <c r="G1333" s="832" t="s">
        <v>2710</v>
      </c>
      <c r="H1333" s="832" t="s">
        <v>579</v>
      </c>
      <c r="I1333" s="832" t="s">
        <v>2711</v>
      </c>
      <c r="J1333" s="832" t="s">
        <v>2712</v>
      </c>
      <c r="K1333" s="832" t="s">
        <v>2713</v>
      </c>
      <c r="L1333" s="835">
        <v>355.79</v>
      </c>
      <c r="M1333" s="835">
        <v>4269.4800000000005</v>
      </c>
      <c r="N1333" s="832">
        <v>12</v>
      </c>
      <c r="O1333" s="836">
        <v>5</v>
      </c>
      <c r="P1333" s="835">
        <v>4269.4800000000005</v>
      </c>
      <c r="Q1333" s="837">
        <v>1</v>
      </c>
      <c r="R1333" s="832">
        <v>12</v>
      </c>
      <c r="S1333" s="837">
        <v>1</v>
      </c>
      <c r="T1333" s="836">
        <v>5</v>
      </c>
      <c r="U1333" s="838">
        <v>1</v>
      </c>
    </row>
    <row r="1334" spans="1:21" ht="14.4" customHeight="1" x14ac:dyDescent="0.3">
      <c r="A1334" s="831">
        <v>7</v>
      </c>
      <c r="B1334" s="832" t="s">
        <v>1991</v>
      </c>
      <c r="C1334" s="832" t="s">
        <v>1997</v>
      </c>
      <c r="D1334" s="833" t="s">
        <v>3260</v>
      </c>
      <c r="E1334" s="834" t="s">
        <v>2016</v>
      </c>
      <c r="F1334" s="832" t="s">
        <v>1992</v>
      </c>
      <c r="G1334" s="832" t="s">
        <v>2710</v>
      </c>
      <c r="H1334" s="832" t="s">
        <v>579</v>
      </c>
      <c r="I1334" s="832" t="s">
        <v>2714</v>
      </c>
      <c r="J1334" s="832" t="s">
        <v>2712</v>
      </c>
      <c r="K1334" s="832" t="s">
        <v>2715</v>
      </c>
      <c r="L1334" s="835">
        <v>552.64</v>
      </c>
      <c r="M1334" s="835">
        <v>3868.48</v>
      </c>
      <c r="N1334" s="832">
        <v>7</v>
      </c>
      <c r="O1334" s="836">
        <v>3</v>
      </c>
      <c r="P1334" s="835">
        <v>3868.48</v>
      </c>
      <c r="Q1334" s="837">
        <v>1</v>
      </c>
      <c r="R1334" s="832">
        <v>7</v>
      </c>
      <c r="S1334" s="837">
        <v>1</v>
      </c>
      <c r="T1334" s="836">
        <v>3</v>
      </c>
      <c r="U1334" s="838">
        <v>1</v>
      </c>
    </row>
    <row r="1335" spans="1:21" ht="14.4" customHeight="1" x14ac:dyDescent="0.3">
      <c r="A1335" s="831">
        <v>7</v>
      </c>
      <c r="B1335" s="832" t="s">
        <v>1991</v>
      </c>
      <c r="C1335" s="832" t="s">
        <v>1997</v>
      </c>
      <c r="D1335" s="833" t="s">
        <v>3260</v>
      </c>
      <c r="E1335" s="834" t="s">
        <v>2016</v>
      </c>
      <c r="F1335" s="832" t="s">
        <v>1992</v>
      </c>
      <c r="G1335" s="832" t="s">
        <v>2710</v>
      </c>
      <c r="H1335" s="832" t="s">
        <v>579</v>
      </c>
      <c r="I1335" s="832" t="s">
        <v>2716</v>
      </c>
      <c r="J1335" s="832" t="s">
        <v>2712</v>
      </c>
      <c r="K1335" s="832" t="s">
        <v>2717</v>
      </c>
      <c r="L1335" s="835">
        <v>1019.46</v>
      </c>
      <c r="M1335" s="835">
        <v>12233.52</v>
      </c>
      <c r="N1335" s="832">
        <v>12</v>
      </c>
      <c r="O1335" s="836">
        <v>5</v>
      </c>
      <c r="P1335" s="835">
        <v>12233.52</v>
      </c>
      <c r="Q1335" s="837">
        <v>1</v>
      </c>
      <c r="R1335" s="832">
        <v>12</v>
      </c>
      <c r="S1335" s="837">
        <v>1</v>
      </c>
      <c r="T1335" s="836">
        <v>5</v>
      </c>
      <c r="U1335" s="838">
        <v>1</v>
      </c>
    </row>
    <row r="1336" spans="1:21" ht="14.4" customHeight="1" x14ac:dyDescent="0.3">
      <c r="A1336" s="831">
        <v>7</v>
      </c>
      <c r="B1336" s="832" t="s">
        <v>1991</v>
      </c>
      <c r="C1336" s="832" t="s">
        <v>1997</v>
      </c>
      <c r="D1336" s="833" t="s">
        <v>3260</v>
      </c>
      <c r="E1336" s="834" t="s">
        <v>2016</v>
      </c>
      <c r="F1336" s="832" t="s">
        <v>1992</v>
      </c>
      <c r="G1336" s="832" t="s">
        <v>2710</v>
      </c>
      <c r="H1336" s="832" t="s">
        <v>579</v>
      </c>
      <c r="I1336" s="832" t="s">
        <v>2718</v>
      </c>
      <c r="J1336" s="832" t="s">
        <v>2712</v>
      </c>
      <c r="K1336" s="832" t="s">
        <v>2719</v>
      </c>
      <c r="L1336" s="835">
        <v>764.6</v>
      </c>
      <c r="M1336" s="835">
        <v>12233.600000000002</v>
      </c>
      <c r="N1336" s="832">
        <v>16</v>
      </c>
      <c r="O1336" s="836">
        <v>6</v>
      </c>
      <c r="P1336" s="835">
        <v>7646.0000000000009</v>
      </c>
      <c r="Q1336" s="837">
        <v>0.625</v>
      </c>
      <c r="R1336" s="832">
        <v>10</v>
      </c>
      <c r="S1336" s="837">
        <v>0.625</v>
      </c>
      <c r="T1336" s="836">
        <v>4</v>
      </c>
      <c r="U1336" s="838">
        <v>0.66666666666666663</v>
      </c>
    </row>
    <row r="1337" spans="1:21" ht="14.4" customHeight="1" x14ac:dyDescent="0.3">
      <c r="A1337" s="831">
        <v>7</v>
      </c>
      <c r="B1337" s="832" t="s">
        <v>1991</v>
      </c>
      <c r="C1337" s="832" t="s">
        <v>1997</v>
      </c>
      <c r="D1337" s="833" t="s">
        <v>3260</v>
      </c>
      <c r="E1337" s="834" t="s">
        <v>2016</v>
      </c>
      <c r="F1337" s="832" t="s">
        <v>1992</v>
      </c>
      <c r="G1337" s="832" t="s">
        <v>2710</v>
      </c>
      <c r="H1337" s="832" t="s">
        <v>579</v>
      </c>
      <c r="I1337" s="832" t="s">
        <v>2722</v>
      </c>
      <c r="J1337" s="832" t="s">
        <v>2723</v>
      </c>
      <c r="K1337" s="832" t="s">
        <v>2724</v>
      </c>
      <c r="L1337" s="835">
        <v>92.11</v>
      </c>
      <c r="M1337" s="835">
        <v>828.99</v>
      </c>
      <c r="N1337" s="832">
        <v>9</v>
      </c>
      <c r="O1337" s="836">
        <v>1</v>
      </c>
      <c r="P1337" s="835">
        <v>828.99</v>
      </c>
      <c r="Q1337" s="837">
        <v>1</v>
      </c>
      <c r="R1337" s="832">
        <v>9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7</v>
      </c>
      <c r="B1338" s="832" t="s">
        <v>1991</v>
      </c>
      <c r="C1338" s="832" t="s">
        <v>1997</v>
      </c>
      <c r="D1338" s="833" t="s">
        <v>3260</v>
      </c>
      <c r="E1338" s="834" t="s">
        <v>2016</v>
      </c>
      <c r="F1338" s="832" t="s">
        <v>1992</v>
      </c>
      <c r="G1338" s="832" t="s">
        <v>2710</v>
      </c>
      <c r="H1338" s="832" t="s">
        <v>579</v>
      </c>
      <c r="I1338" s="832" t="s">
        <v>2914</v>
      </c>
      <c r="J1338" s="832" t="s">
        <v>2712</v>
      </c>
      <c r="K1338" s="832" t="s">
        <v>2915</v>
      </c>
      <c r="L1338" s="835">
        <v>1274.33</v>
      </c>
      <c r="M1338" s="835">
        <v>1274.33</v>
      </c>
      <c r="N1338" s="832">
        <v>1</v>
      </c>
      <c r="O1338" s="836">
        <v>1</v>
      </c>
      <c r="P1338" s="835">
        <v>1274.33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7</v>
      </c>
      <c r="B1339" s="832" t="s">
        <v>1991</v>
      </c>
      <c r="C1339" s="832" t="s">
        <v>1997</v>
      </c>
      <c r="D1339" s="833" t="s">
        <v>3260</v>
      </c>
      <c r="E1339" s="834" t="s">
        <v>2016</v>
      </c>
      <c r="F1339" s="832" t="s">
        <v>1992</v>
      </c>
      <c r="G1339" s="832" t="s">
        <v>2725</v>
      </c>
      <c r="H1339" s="832" t="s">
        <v>579</v>
      </c>
      <c r="I1339" s="832" t="s">
        <v>2726</v>
      </c>
      <c r="J1339" s="832" t="s">
        <v>2727</v>
      </c>
      <c r="K1339" s="832" t="s">
        <v>2620</v>
      </c>
      <c r="L1339" s="835">
        <v>38.56</v>
      </c>
      <c r="M1339" s="835">
        <v>38.56</v>
      </c>
      <c r="N1339" s="832">
        <v>1</v>
      </c>
      <c r="O1339" s="836">
        <v>1</v>
      </c>
      <c r="P1339" s="835">
        <v>38.56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7</v>
      </c>
      <c r="B1340" s="832" t="s">
        <v>1991</v>
      </c>
      <c r="C1340" s="832" t="s">
        <v>1997</v>
      </c>
      <c r="D1340" s="833" t="s">
        <v>3260</v>
      </c>
      <c r="E1340" s="834" t="s">
        <v>2016</v>
      </c>
      <c r="F1340" s="832" t="s">
        <v>1992</v>
      </c>
      <c r="G1340" s="832" t="s">
        <v>2221</v>
      </c>
      <c r="H1340" s="832" t="s">
        <v>579</v>
      </c>
      <c r="I1340" s="832" t="s">
        <v>2433</v>
      </c>
      <c r="J1340" s="832" t="s">
        <v>1420</v>
      </c>
      <c r="K1340" s="832" t="s">
        <v>2223</v>
      </c>
      <c r="L1340" s="835">
        <v>61.97</v>
      </c>
      <c r="M1340" s="835">
        <v>61.97</v>
      </c>
      <c r="N1340" s="832">
        <v>1</v>
      </c>
      <c r="O1340" s="836">
        <v>0.5</v>
      </c>
      <c r="P1340" s="835">
        <v>61.97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7</v>
      </c>
      <c r="B1341" s="832" t="s">
        <v>1991</v>
      </c>
      <c r="C1341" s="832" t="s">
        <v>1997</v>
      </c>
      <c r="D1341" s="833" t="s">
        <v>3260</v>
      </c>
      <c r="E1341" s="834" t="s">
        <v>2016</v>
      </c>
      <c r="F1341" s="832" t="s">
        <v>1992</v>
      </c>
      <c r="G1341" s="832" t="s">
        <v>3238</v>
      </c>
      <c r="H1341" s="832" t="s">
        <v>579</v>
      </c>
      <c r="I1341" s="832" t="s">
        <v>3239</v>
      </c>
      <c r="J1341" s="832" t="s">
        <v>3240</v>
      </c>
      <c r="K1341" s="832" t="s">
        <v>3241</v>
      </c>
      <c r="L1341" s="835">
        <v>77.13</v>
      </c>
      <c r="M1341" s="835">
        <v>77.13</v>
      </c>
      <c r="N1341" s="832">
        <v>1</v>
      </c>
      <c r="O1341" s="836">
        <v>0.5</v>
      </c>
      <c r="P1341" s="835">
        <v>77.13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7</v>
      </c>
      <c r="B1342" s="832" t="s">
        <v>1991</v>
      </c>
      <c r="C1342" s="832" t="s">
        <v>1997</v>
      </c>
      <c r="D1342" s="833" t="s">
        <v>3260</v>
      </c>
      <c r="E1342" s="834" t="s">
        <v>2016</v>
      </c>
      <c r="F1342" s="832" t="s">
        <v>1992</v>
      </c>
      <c r="G1342" s="832" t="s">
        <v>2728</v>
      </c>
      <c r="H1342" s="832" t="s">
        <v>579</v>
      </c>
      <c r="I1342" s="832" t="s">
        <v>2729</v>
      </c>
      <c r="J1342" s="832" t="s">
        <v>2730</v>
      </c>
      <c r="K1342" s="832" t="s">
        <v>2731</v>
      </c>
      <c r="L1342" s="835">
        <v>140.94999999999999</v>
      </c>
      <c r="M1342" s="835">
        <v>2255.1999999999998</v>
      </c>
      <c r="N1342" s="832">
        <v>16</v>
      </c>
      <c r="O1342" s="836">
        <v>1.5</v>
      </c>
      <c r="P1342" s="835">
        <v>1691.3999999999999</v>
      </c>
      <c r="Q1342" s="837">
        <v>0.75</v>
      </c>
      <c r="R1342" s="832">
        <v>12</v>
      </c>
      <c r="S1342" s="837">
        <v>0.75</v>
      </c>
      <c r="T1342" s="836">
        <v>1</v>
      </c>
      <c r="U1342" s="838">
        <v>0.66666666666666663</v>
      </c>
    </row>
    <row r="1343" spans="1:21" ht="14.4" customHeight="1" x14ac:dyDescent="0.3">
      <c r="A1343" s="831">
        <v>7</v>
      </c>
      <c r="B1343" s="832" t="s">
        <v>1991</v>
      </c>
      <c r="C1343" s="832" t="s">
        <v>1997</v>
      </c>
      <c r="D1343" s="833" t="s">
        <v>3260</v>
      </c>
      <c r="E1343" s="834" t="s">
        <v>2016</v>
      </c>
      <c r="F1343" s="832" t="s">
        <v>1992</v>
      </c>
      <c r="G1343" s="832" t="s">
        <v>2728</v>
      </c>
      <c r="H1343" s="832" t="s">
        <v>579</v>
      </c>
      <c r="I1343" s="832" t="s">
        <v>2916</v>
      </c>
      <c r="J1343" s="832" t="s">
        <v>2917</v>
      </c>
      <c r="K1343" s="832" t="s">
        <v>2643</v>
      </c>
      <c r="L1343" s="835">
        <v>187.92</v>
      </c>
      <c r="M1343" s="835">
        <v>4510.08</v>
      </c>
      <c r="N1343" s="832">
        <v>24</v>
      </c>
      <c r="O1343" s="836">
        <v>3</v>
      </c>
      <c r="P1343" s="835">
        <v>4510.08</v>
      </c>
      <c r="Q1343" s="837">
        <v>1</v>
      </c>
      <c r="R1343" s="832">
        <v>24</v>
      </c>
      <c r="S1343" s="837">
        <v>1</v>
      </c>
      <c r="T1343" s="836">
        <v>3</v>
      </c>
      <c r="U1343" s="838">
        <v>1</v>
      </c>
    </row>
    <row r="1344" spans="1:21" ht="14.4" customHeight="1" x14ac:dyDescent="0.3">
      <c r="A1344" s="831">
        <v>7</v>
      </c>
      <c r="B1344" s="832" t="s">
        <v>1991</v>
      </c>
      <c r="C1344" s="832" t="s">
        <v>1997</v>
      </c>
      <c r="D1344" s="833" t="s">
        <v>3260</v>
      </c>
      <c r="E1344" s="834" t="s">
        <v>2016</v>
      </c>
      <c r="F1344" s="832" t="s">
        <v>1992</v>
      </c>
      <c r="G1344" s="832" t="s">
        <v>2728</v>
      </c>
      <c r="H1344" s="832" t="s">
        <v>579</v>
      </c>
      <c r="I1344" s="832" t="s">
        <v>3187</v>
      </c>
      <c r="J1344" s="832" t="s">
        <v>2995</v>
      </c>
      <c r="K1344" s="832" t="s">
        <v>2996</v>
      </c>
      <c r="L1344" s="835">
        <v>300.68</v>
      </c>
      <c r="M1344" s="835">
        <v>601.36</v>
      </c>
      <c r="N1344" s="832">
        <v>2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7</v>
      </c>
      <c r="B1345" s="832" t="s">
        <v>1991</v>
      </c>
      <c r="C1345" s="832" t="s">
        <v>1997</v>
      </c>
      <c r="D1345" s="833" t="s">
        <v>3260</v>
      </c>
      <c r="E1345" s="834" t="s">
        <v>2016</v>
      </c>
      <c r="F1345" s="832" t="s">
        <v>1992</v>
      </c>
      <c r="G1345" s="832" t="s">
        <v>2728</v>
      </c>
      <c r="H1345" s="832" t="s">
        <v>579</v>
      </c>
      <c r="I1345" s="832" t="s">
        <v>2732</v>
      </c>
      <c r="J1345" s="832" t="s">
        <v>2733</v>
      </c>
      <c r="K1345" s="832" t="s">
        <v>2734</v>
      </c>
      <c r="L1345" s="835">
        <v>93.96</v>
      </c>
      <c r="M1345" s="835">
        <v>1127.52</v>
      </c>
      <c r="N1345" s="832">
        <v>12</v>
      </c>
      <c r="O1345" s="836">
        <v>1</v>
      </c>
      <c r="P1345" s="835">
        <v>281.88</v>
      </c>
      <c r="Q1345" s="837">
        <v>0.25</v>
      </c>
      <c r="R1345" s="832">
        <v>3</v>
      </c>
      <c r="S1345" s="837">
        <v>0.25</v>
      </c>
      <c r="T1345" s="836">
        <v>0.5</v>
      </c>
      <c r="U1345" s="838">
        <v>0.5</v>
      </c>
    </row>
    <row r="1346" spans="1:21" ht="14.4" customHeight="1" x14ac:dyDescent="0.3">
      <c r="A1346" s="831">
        <v>7</v>
      </c>
      <c r="B1346" s="832" t="s">
        <v>1991</v>
      </c>
      <c r="C1346" s="832" t="s">
        <v>1997</v>
      </c>
      <c r="D1346" s="833" t="s">
        <v>3260</v>
      </c>
      <c r="E1346" s="834" t="s">
        <v>2016</v>
      </c>
      <c r="F1346" s="832" t="s">
        <v>1992</v>
      </c>
      <c r="G1346" s="832" t="s">
        <v>2728</v>
      </c>
      <c r="H1346" s="832" t="s">
        <v>579</v>
      </c>
      <c r="I1346" s="832" t="s">
        <v>3075</v>
      </c>
      <c r="J1346" s="832" t="s">
        <v>2733</v>
      </c>
      <c r="K1346" s="832" t="s">
        <v>2737</v>
      </c>
      <c r="L1346" s="835">
        <v>156.61000000000001</v>
      </c>
      <c r="M1346" s="835">
        <v>313.22000000000003</v>
      </c>
      <c r="N1346" s="832">
        <v>2</v>
      </c>
      <c r="O1346" s="836">
        <v>0.5</v>
      </c>
      <c r="P1346" s="835">
        <v>313.22000000000003</v>
      </c>
      <c r="Q1346" s="837">
        <v>1</v>
      </c>
      <c r="R1346" s="832">
        <v>2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7</v>
      </c>
      <c r="B1347" s="832" t="s">
        <v>1991</v>
      </c>
      <c r="C1347" s="832" t="s">
        <v>1997</v>
      </c>
      <c r="D1347" s="833" t="s">
        <v>3260</v>
      </c>
      <c r="E1347" s="834" t="s">
        <v>2016</v>
      </c>
      <c r="F1347" s="832" t="s">
        <v>1992</v>
      </c>
      <c r="G1347" s="832" t="s">
        <v>2728</v>
      </c>
      <c r="H1347" s="832" t="s">
        <v>579</v>
      </c>
      <c r="I1347" s="832" t="s">
        <v>2918</v>
      </c>
      <c r="J1347" s="832" t="s">
        <v>2919</v>
      </c>
      <c r="K1347" s="832" t="s">
        <v>2920</v>
      </c>
      <c r="L1347" s="835">
        <v>300.68</v>
      </c>
      <c r="M1347" s="835">
        <v>902.04</v>
      </c>
      <c r="N1347" s="832">
        <v>3</v>
      </c>
      <c r="O1347" s="836">
        <v>1.5</v>
      </c>
      <c r="P1347" s="835">
        <v>902.04</v>
      </c>
      <c r="Q1347" s="837">
        <v>1</v>
      </c>
      <c r="R1347" s="832">
        <v>3</v>
      </c>
      <c r="S1347" s="837">
        <v>1</v>
      </c>
      <c r="T1347" s="836">
        <v>1.5</v>
      </c>
      <c r="U1347" s="838">
        <v>1</v>
      </c>
    </row>
    <row r="1348" spans="1:21" ht="14.4" customHeight="1" x14ac:dyDescent="0.3">
      <c r="A1348" s="831">
        <v>7</v>
      </c>
      <c r="B1348" s="832" t="s">
        <v>1991</v>
      </c>
      <c r="C1348" s="832" t="s">
        <v>1997</v>
      </c>
      <c r="D1348" s="833" t="s">
        <v>3260</v>
      </c>
      <c r="E1348" s="834" t="s">
        <v>2016</v>
      </c>
      <c r="F1348" s="832" t="s">
        <v>1992</v>
      </c>
      <c r="G1348" s="832" t="s">
        <v>2728</v>
      </c>
      <c r="H1348" s="832" t="s">
        <v>579</v>
      </c>
      <c r="I1348" s="832" t="s">
        <v>3242</v>
      </c>
      <c r="J1348" s="832" t="s">
        <v>2739</v>
      </c>
      <c r="K1348" s="832" t="s">
        <v>3243</v>
      </c>
      <c r="L1348" s="835">
        <v>281.88</v>
      </c>
      <c r="M1348" s="835">
        <v>281.88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7</v>
      </c>
      <c r="B1349" s="832" t="s">
        <v>1991</v>
      </c>
      <c r="C1349" s="832" t="s">
        <v>1997</v>
      </c>
      <c r="D1349" s="833" t="s">
        <v>3260</v>
      </c>
      <c r="E1349" s="834" t="s">
        <v>2016</v>
      </c>
      <c r="F1349" s="832" t="s">
        <v>1992</v>
      </c>
      <c r="G1349" s="832" t="s">
        <v>2728</v>
      </c>
      <c r="H1349" s="832" t="s">
        <v>579</v>
      </c>
      <c r="I1349" s="832" t="s">
        <v>3025</v>
      </c>
      <c r="J1349" s="832" t="s">
        <v>3024</v>
      </c>
      <c r="K1349" s="832" t="s">
        <v>2734</v>
      </c>
      <c r="L1349" s="835">
        <v>93.96</v>
      </c>
      <c r="M1349" s="835">
        <v>563.76</v>
      </c>
      <c r="N1349" s="832">
        <v>6</v>
      </c>
      <c r="O1349" s="836">
        <v>1.5</v>
      </c>
      <c r="P1349" s="835">
        <v>187.92</v>
      </c>
      <c r="Q1349" s="837">
        <v>0.33333333333333331</v>
      </c>
      <c r="R1349" s="832">
        <v>2</v>
      </c>
      <c r="S1349" s="837">
        <v>0.33333333333333331</v>
      </c>
      <c r="T1349" s="836">
        <v>0.5</v>
      </c>
      <c r="U1349" s="838">
        <v>0.33333333333333331</v>
      </c>
    </row>
    <row r="1350" spans="1:21" ht="14.4" customHeight="1" x14ac:dyDescent="0.3">
      <c r="A1350" s="831">
        <v>7</v>
      </c>
      <c r="B1350" s="832" t="s">
        <v>1991</v>
      </c>
      <c r="C1350" s="832" t="s">
        <v>1997</v>
      </c>
      <c r="D1350" s="833" t="s">
        <v>3260</v>
      </c>
      <c r="E1350" s="834" t="s">
        <v>2016</v>
      </c>
      <c r="F1350" s="832" t="s">
        <v>1992</v>
      </c>
      <c r="G1350" s="832" t="s">
        <v>2728</v>
      </c>
      <c r="H1350" s="832" t="s">
        <v>579</v>
      </c>
      <c r="I1350" s="832" t="s">
        <v>3244</v>
      </c>
      <c r="J1350" s="832" t="s">
        <v>680</v>
      </c>
      <c r="K1350" s="832" t="s">
        <v>3245</v>
      </c>
      <c r="L1350" s="835">
        <v>31.32</v>
      </c>
      <c r="M1350" s="835">
        <v>31.32</v>
      </c>
      <c r="N1350" s="832">
        <v>1</v>
      </c>
      <c r="O1350" s="836">
        <v>0.5</v>
      </c>
      <c r="P1350" s="835">
        <v>31.32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7</v>
      </c>
      <c r="B1351" s="832" t="s">
        <v>1991</v>
      </c>
      <c r="C1351" s="832" t="s">
        <v>1997</v>
      </c>
      <c r="D1351" s="833" t="s">
        <v>3260</v>
      </c>
      <c r="E1351" s="834" t="s">
        <v>2016</v>
      </c>
      <c r="F1351" s="832" t="s">
        <v>1992</v>
      </c>
      <c r="G1351" s="832" t="s">
        <v>2728</v>
      </c>
      <c r="H1351" s="832" t="s">
        <v>579</v>
      </c>
      <c r="I1351" s="832" t="s">
        <v>2738</v>
      </c>
      <c r="J1351" s="832" t="s">
        <v>2739</v>
      </c>
      <c r="K1351" s="832" t="s">
        <v>2740</v>
      </c>
      <c r="L1351" s="835">
        <v>187.92</v>
      </c>
      <c r="M1351" s="835">
        <v>375.84</v>
      </c>
      <c r="N1351" s="832">
        <v>2</v>
      </c>
      <c r="O1351" s="836">
        <v>1</v>
      </c>
      <c r="P1351" s="835">
        <v>187.92</v>
      </c>
      <c r="Q1351" s="837">
        <v>0.5</v>
      </c>
      <c r="R1351" s="832">
        <v>1</v>
      </c>
      <c r="S1351" s="837">
        <v>0.5</v>
      </c>
      <c r="T1351" s="836">
        <v>0.5</v>
      </c>
      <c r="U1351" s="838">
        <v>0.5</v>
      </c>
    </row>
    <row r="1352" spans="1:21" ht="14.4" customHeight="1" x14ac:dyDescent="0.3">
      <c r="A1352" s="831">
        <v>7</v>
      </c>
      <c r="B1352" s="832" t="s">
        <v>1991</v>
      </c>
      <c r="C1352" s="832" t="s">
        <v>1997</v>
      </c>
      <c r="D1352" s="833" t="s">
        <v>3260</v>
      </c>
      <c r="E1352" s="834" t="s">
        <v>2016</v>
      </c>
      <c r="F1352" s="832" t="s">
        <v>1992</v>
      </c>
      <c r="G1352" s="832" t="s">
        <v>2728</v>
      </c>
      <c r="H1352" s="832" t="s">
        <v>579</v>
      </c>
      <c r="I1352" s="832" t="s">
        <v>3078</v>
      </c>
      <c r="J1352" s="832" t="s">
        <v>2995</v>
      </c>
      <c r="K1352" s="832" t="s">
        <v>2996</v>
      </c>
      <c r="L1352" s="835">
        <v>300.68</v>
      </c>
      <c r="M1352" s="835">
        <v>1503.4</v>
      </c>
      <c r="N1352" s="832">
        <v>5</v>
      </c>
      <c r="O1352" s="836">
        <v>1.5</v>
      </c>
      <c r="P1352" s="835">
        <v>1503.4</v>
      </c>
      <c r="Q1352" s="837">
        <v>1</v>
      </c>
      <c r="R1352" s="832">
        <v>5</v>
      </c>
      <c r="S1352" s="837">
        <v>1</v>
      </c>
      <c r="T1352" s="836">
        <v>1.5</v>
      </c>
      <c r="U1352" s="838">
        <v>1</v>
      </c>
    </row>
    <row r="1353" spans="1:21" ht="14.4" customHeight="1" x14ac:dyDescent="0.3">
      <c r="A1353" s="831">
        <v>7</v>
      </c>
      <c r="B1353" s="832" t="s">
        <v>1991</v>
      </c>
      <c r="C1353" s="832" t="s">
        <v>1997</v>
      </c>
      <c r="D1353" s="833" t="s">
        <v>3260</v>
      </c>
      <c r="E1353" s="834" t="s">
        <v>2016</v>
      </c>
      <c r="F1353" s="832" t="s">
        <v>1992</v>
      </c>
      <c r="G1353" s="832" t="s">
        <v>2728</v>
      </c>
      <c r="H1353" s="832" t="s">
        <v>579</v>
      </c>
      <c r="I1353" s="832" t="s">
        <v>3246</v>
      </c>
      <c r="J1353" s="832" t="s">
        <v>2739</v>
      </c>
      <c r="K1353" s="832" t="s">
        <v>3247</v>
      </c>
      <c r="L1353" s="835">
        <v>140.94999999999999</v>
      </c>
      <c r="M1353" s="835">
        <v>281.89999999999998</v>
      </c>
      <c r="N1353" s="832">
        <v>2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7</v>
      </c>
      <c r="B1354" s="832" t="s">
        <v>1991</v>
      </c>
      <c r="C1354" s="832" t="s">
        <v>1997</v>
      </c>
      <c r="D1354" s="833" t="s">
        <v>3260</v>
      </c>
      <c r="E1354" s="834" t="s">
        <v>2016</v>
      </c>
      <c r="F1354" s="832" t="s">
        <v>1992</v>
      </c>
      <c r="G1354" s="832" t="s">
        <v>2224</v>
      </c>
      <c r="H1354" s="832" t="s">
        <v>579</v>
      </c>
      <c r="I1354" s="832" t="s">
        <v>2225</v>
      </c>
      <c r="J1354" s="832" t="s">
        <v>2226</v>
      </c>
      <c r="K1354" s="832" t="s">
        <v>2227</v>
      </c>
      <c r="L1354" s="835">
        <v>271.94</v>
      </c>
      <c r="M1354" s="835">
        <v>271.94</v>
      </c>
      <c r="N1354" s="832">
        <v>1</v>
      </c>
      <c r="O1354" s="836">
        <v>0.5</v>
      </c>
      <c r="P1354" s="835">
        <v>271.94</v>
      </c>
      <c r="Q1354" s="837">
        <v>1</v>
      </c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7</v>
      </c>
      <c r="B1355" s="832" t="s">
        <v>1991</v>
      </c>
      <c r="C1355" s="832" t="s">
        <v>1997</v>
      </c>
      <c r="D1355" s="833" t="s">
        <v>3260</v>
      </c>
      <c r="E1355" s="834" t="s">
        <v>2016</v>
      </c>
      <c r="F1355" s="832" t="s">
        <v>1992</v>
      </c>
      <c r="G1355" s="832" t="s">
        <v>2224</v>
      </c>
      <c r="H1355" s="832" t="s">
        <v>579</v>
      </c>
      <c r="I1355" s="832" t="s">
        <v>2225</v>
      </c>
      <c r="J1355" s="832" t="s">
        <v>2226</v>
      </c>
      <c r="K1355" s="832" t="s">
        <v>2227</v>
      </c>
      <c r="L1355" s="835">
        <v>311.02</v>
      </c>
      <c r="M1355" s="835">
        <v>622.04</v>
      </c>
      <c r="N1355" s="832">
        <v>2</v>
      </c>
      <c r="O1355" s="836">
        <v>0.5</v>
      </c>
      <c r="P1355" s="835">
        <v>622.04</v>
      </c>
      <c r="Q1355" s="837">
        <v>1</v>
      </c>
      <c r="R1355" s="832">
        <v>2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7</v>
      </c>
      <c r="B1356" s="832" t="s">
        <v>1991</v>
      </c>
      <c r="C1356" s="832" t="s">
        <v>1997</v>
      </c>
      <c r="D1356" s="833" t="s">
        <v>3260</v>
      </c>
      <c r="E1356" s="834" t="s">
        <v>2016</v>
      </c>
      <c r="F1356" s="832" t="s">
        <v>1992</v>
      </c>
      <c r="G1356" s="832" t="s">
        <v>2744</v>
      </c>
      <c r="H1356" s="832" t="s">
        <v>670</v>
      </c>
      <c r="I1356" s="832" t="s">
        <v>2745</v>
      </c>
      <c r="J1356" s="832" t="s">
        <v>1918</v>
      </c>
      <c r="K1356" s="832" t="s">
        <v>2746</v>
      </c>
      <c r="L1356" s="835">
        <v>80.53</v>
      </c>
      <c r="M1356" s="835">
        <v>724.77</v>
      </c>
      <c r="N1356" s="832">
        <v>9</v>
      </c>
      <c r="O1356" s="836">
        <v>2.5</v>
      </c>
      <c r="P1356" s="835">
        <v>402.65</v>
      </c>
      <c r="Q1356" s="837">
        <v>0.55555555555555558</v>
      </c>
      <c r="R1356" s="832">
        <v>5</v>
      </c>
      <c r="S1356" s="837">
        <v>0.55555555555555558</v>
      </c>
      <c r="T1356" s="836">
        <v>1.5</v>
      </c>
      <c r="U1356" s="838">
        <v>0.6</v>
      </c>
    </row>
    <row r="1357" spans="1:21" ht="14.4" customHeight="1" x14ac:dyDescent="0.3">
      <c r="A1357" s="831">
        <v>7</v>
      </c>
      <c r="B1357" s="832" t="s">
        <v>1991</v>
      </c>
      <c r="C1357" s="832" t="s">
        <v>1997</v>
      </c>
      <c r="D1357" s="833" t="s">
        <v>3260</v>
      </c>
      <c r="E1357" s="834" t="s">
        <v>2016</v>
      </c>
      <c r="F1357" s="832" t="s">
        <v>1992</v>
      </c>
      <c r="G1357" s="832" t="s">
        <v>2744</v>
      </c>
      <c r="H1357" s="832" t="s">
        <v>670</v>
      </c>
      <c r="I1357" s="832" t="s">
        <v>1917</v>
      </c>
      <c r="J1357" s="832" t="s">
        <v>1918</v>
      </c>
      <c r="K1357" s="832" t="s">
        <v>1919</v>
      </c>
      <c r="L1357" s="835">
        <v>400.17</v>
      </c>
      <c r="M1357" s="835">
        <v>1600.68</v>
      </c>
      <c r="N1357" s="832">
        <v>4</v>
      </c>
      <c r="O1357" s="836">
        <v>2</v>
      </c>
      <c r="P1357" s="835">
        <v>800.34</v>
      </c>
      <c r="Q1357" s="837">
        <v>0.5</v>
      </c>
      <c r="R1357" s="832">
        <v>2</v>
      </c>
      <c r="S1357" s="837">
        <v>0.5</v>
      </c>
      <c r="T1357" s="836">
        <v>1</v>
      </c>
      <c r="U1357" s="838">
        <v>0.5</v>
      </c>
    </row>
    <row r="1358" spans="1:21" ht="14.4" customHeight="1" x14ac:dyDescent="0.3">
      <c r="A1358" s="831">
        <v>7</v>
      </c>
      <c r="B1358" s="832" t="s">
        <v>1991</v>
      </c>
      <c r="C1358" s="832" t="s">
        <v>1997</v>
      </c>
      <c r="D1358" s="833" t="s">
        <v>3260</v>
      </c>
      <c r="E1358" s="834" t="s">
        <v>2016</v>
      </c>
      <c r="F1358" s="832" t="s">
        <v>1992</v>
      </c>
      <c r="G1358" s="832" t="s">
        <v>2744</v>
      </c>
      <c r="H1358" s="832" t="s">
        <v>670</v>
      </c>
      <c r="I1358" s="832" t="s">
        <v>2747</v>
      </c>
      <c r="J1358" s="832" t="s">
        <v>1918</v>
      </c>
      <c r="K1358" s="832" t="s">
        <v>2748</v>
      </c>
      <c r="L1358" s="835">
        <v>533.42999999999995</v>
      </c>
      <c r="M1358" s="835">
        <v>1600.29</v>
      </c>
      <c r="N1358" s="832">
        <v>3</v>
      </c>
      <c r="O1358" s="836">
        <v>1.5</v>
      </c>
      <c r="P1358" s="835">
        <v>1600.29</v>
      </c>
      <c r="Q1358" s="837">
        <v>1</v>
      </c>
      <c r="R1358" s="832">
        <v>3</v>
      </c>
      <c r="S1358" s="837">
        <v>1</v>
      </c>
      <c r="T1358" s="836">
        <v>1.5</v>
      </c>
      <c r="U1358" s="838">
        <v>1</v>
      </c>
    </row>
    <row r="1359" spans="1:21" ht="14.4" customHeight="1" x14ac:dyDescent="0.3">
      <c r="A1359" s="831">
        <v>7</v>
      </c>
      <c r="B1359" s="832" t="s">
        <v>1991</v>
      </c>
      <c r="C1359" s="832" t="s">
        <v>1997</v>
      </c>
      <c r="D1359" s="833" t="s">
        <v>3260</v>
      </c>
      <c r="E1359" s="834" t="s">
        <v>2016</v>
      </c>
      <c r="F1359" s="832" t="s">
        <v>1992</v>
      </c>
      <c r="G1359" s="832" t="s">
        <v>2137</v>
      </c>
      <c r="H1359" s="832" t="s">
        <v>670</v>
      </c>
      <c r="I1359" s="832" t="s">
        <v>1901</v>
      </c>
      <c r="J1359" s="832" t="s">
        <v>1269</v>
      </c>
      <c r="K1359" s="832" t="s">
        <v>1902</v>
      </c>
      <c r="L1359" s="835">
        <v>0</v>
      </c>
      <c r="M1359" s="835">
        <v>0</v>
      </c>
      <c r="N1359" s="832">
        <v>5</v>
      </c>
      <c r="O1359" s="836">
        <v>3.5</v>
      </c>
      <c r="P1359" s="835">
        <v>0</v>
      </c>
      <c r="Q1359" s="837"/>
      <c r="R1359" s="832">
        <v>3</v>
      </c>
      <c r="S1359" s="837">
        <v>0.6</v>
      </c>
      <c r="T1359" s="836">
        <v>2</v>
      </c>
      <c r="U1359" s="838">
        <v>0.5714285714285714</v>
      </c>
    </row>
    <row r="1360" spans="1:21" ht="14.4" customHeight="1" x14ac:dyDescent="0.3">
      <c r="A1360" s="831">
        <v>7</v>
      </c>
      <c r="B1360" s="832" t="s">
        <v>1991</v>
      </c>
      <c r="C1360" s="832" t="s">
        <v>1997</v>
      </c>
      <c r="D1360" s="833" t="s">
        <v>3260</v>
      </c>
      <c r="E1360" s="834" t="s">
        <v>2016</v>
      </c>
      <c r="F1360" s="832" t="s">
        <v>1992</v>
      </c>
      <c r="G1360" s="832" t="s">
        <v>2137</v>
      </c>
      <c r="H1360" s="832" t="s">
        <v>579</v>
      </c>
      <c r="I1360" s="832" t="s">
        <v>3028</v>
      </c>
      <c r="J1360" s="832" t="s">
        <v>3029</v>
      </c>
      <c r="K1360" s="832" t="s">
        <v>2122</v>
      </c>
      <c r="L1360" s="835">
        <v>0</v>
      </c>
      <c r="M1360" s="835">
        <v>0</v>
      </c>
      <c r="N1360" s="832">
        <v>1</v>
      </c>
      <c r="O1360" s="836">
        <v>0.5</v>
      </c>
      <c r="P1360" s="835">
        <v>0</v>
      </c>
      <c r="Q1360" s="837"/>
      <c r="R1360" s="832">
        <v>1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7</v>
      </c>
      <c r="B1361" s="832" t="s">
        <v>1991</v>
      </c>
      <c r="C1361" s="832" t="s">
        <v>1997</v>
      </c>
      <c r="D1361" s="833" t="s">
        <v>3260</v>
      </c>
      <c r="E1361" s="834" t="s">
        <v>2016</v>
      </c>
      <c r="F1361" s="832" t="s">
        <v>1992</v>
      </c>
      <c r="G1361" s="832" t="s">
        <v>2056</v>
      </c>
      <c r="H1361" s="832" t="s">
        <v>579</v>
      </c>
      <c r="I1361" s="832" t="s">
        <v>2761</v>
      </c>
      <c r="J1361" s="832" t="s">
        <v>1262</v>
      </c>
      <c r="K1361" s="832" t="s">
        <v>2448</v>
      </c>
      <c r="L1361" s="835">
        <v>50.32</v>
      </c>
      <c r="M1361" s="835">
        <v>150.96</v>
      </c>
      <c r="N1361" s="832">
        <v>3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7</v>
      </c>
      <c r="B1362" s="832" t="s">
        <v>1991</v>
      </c>
      <c r="C1362" s="832" t="s">
        <v>1997</v>
      </c>
      <c r="D1362" s="833" t="s">
        <v>3260</v>
      </c>
      <c r="E1362" s="834" t="s">
        <v>2016</v>
      </c>
      <c r="F1362" s="832" t="s">
        <v>1992</v>
      </c>
      <c r="G1362" s="832" t="s">
        <v>2056</v>
      </c>
      <c r="H1362" s="832" t="s">
        <v>579</v>
      </c>
      <c r="I1362" s="832" t="s">
        <v>2057</v>
      </c>
      <c r="J1362" s="832" t="s">
        <v>2058</v>
      </c>
      <c r="K1362" s="832" t="s">
        <v>2059</v>
      </c>
      <c r="L1362" s="835">
        <v>99.94</v>
      </c>
      <c r="M1362" s="835">
        <v>1399.1599999999999</v>
      </c>
      <c r="N1362" s="832">
        <v>14</v>
      </c>
      <c r="O1362" s="836">
        <v>2</v>
      </c>
      <c r="P1362" s="835">
        <v>1399.1599999999999</v>
      </c>
      <c r="Q1362" s="837">
        <v>1</v>
      </c>
      <c r="R1362" s="832">
        <v>14</v>
      </c>
      <c r="S1362" s="837">
        <v>1</v>
      </c>
      <c r="T1362" s="836">
        <v>2</v>
      </c>
      <c r="U1362" s="838">
        <v>1</v>
      </c>
    </row>
    <row r="1363" spans="1:21" ht="14.4" customHeight="1" x14ac:dyDescent="0.3">
      <c r="A1363" s="831">
        <v>7</v>
      </c>
      <c r="B1363" s="832" t="s">
        <v>1991</v>
      </c>
      <c r="C1363" s="832" t="s">
        <v>1997</v>
      </c>
      <c r="D1363" s="833" t="s">
        <v>3260</v>
      </c>
      <c r="E1363" s="834" t="s">
        <v>2016</v>
      </c>
      <c r="F1363" s="832" t="s">
        <v>1992</v>
      </c>
      <c r="G1363" s="832" t="s">
        <v>2056</v>
      </c>
      <c r="H1363" s="832" t="s">
        <v>579</v>
      </c>
      <c r="I1363" s="832" t="s">
        <v>2233</v>
      </c>
      <c r="J1363" s="832" t="s">
        <v>2058</v>
      </c>
      <c r="K1363" s="832" t="s">
        <v>2234</v>
      </c>
      <c r="L1363" s="835">
        <v>299.83999999999997</v>
      </c>
      <c r="M1363" s="835">
        <v>11993.600000000002</v>
      </c>
      <c r="N1363" s="832">
        <v>40</v>
      </c>
      <c r="O1363" s="836">
        <v>13</v>
      </c>
      <c r="P1363" s="835">
        <v>8095.6800000000021</v>
      </c>
      <c r="Q1363" s="837">
        <v>0.67500000000000004</v>
      </c>
      <c r="R1363" s="832">
        <v>27</v>
      </c>
      <c r="S1363" s="837">
        <v>0.67500000000000004</v>
      </c>
      <c r="T1363" s="836">
        <v>9</v>
      </c>
      <c r="U1363" s="838">
        <v>0.69230769230769229</v>
      </c>
    </row>
    <row r="1364" spans="1:21" ht="14.4" customHeight="1" x14ac:dyDescent="0.3">
      <c r="A1364" s="831">
        <v>7</v>
      </c>
      <c r="B1364" s="832" t="s">
        <v>1991</v>
      </c>
      <c r="C1364" s="832" t="s">
        <v>1997</v>
      </c>
      <c r="D1364" s="833" t="s">
        <v>3260</v>
      </c>
      <c r="E1364" s="834" t="s">
        <v>2016</v>
      </c>
      <c r="F1364" s="832" t="s">
        <v>1992</v>
      </c>
      <c r="G1364" s="832" t="s">
        <v>2056</v>
      </c>
      <c r="H1364" s="832" t="s">
        <v>579</v>
      </c>
      <c r="I1364" s="832" t="s">
        <v>2879</v>
      </c>
      <c r="J1364" s="832" t="s">
        <v>2775</v>
      </c>
      <c r="K1364" s="832" t="s">
        <v>2878</v>
      </c>
      <c r="L1364" s="835">
        <v>50.32</v>
      </c>
      <c r="M1364" s="835">
        <v>301.92</v>
      </c>
      <c r="N1364" s="832">
        <v>6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7</v>
      </c>
      <c r="B1365" s="832" t="s">
        <v>1991</v>
      </c>
      <c r="C1365" s="832" t="s">
        <v>1997</v>
      </c>
      <c r="D1365" s="833" t="s">
        <v>3260</v>
      </c>
      <c r="E1365" s="834" t="s">
        <v>2016</v>
      </c>
      <c r="F1365" s="832" t="s">
        <v>1992</v>
      </c>
      <c r="G1365" s="832" t="s">
        <v>2056</v>
      </c>
      <c r="H1365" s="832" t="s">
        <v>579</v>
      </c>
      <c r="I1365" s="832" t="s">
        <v>2880</v>
      </c>
      <c r="J1365" s="832" t="s">
        <v>2058</v>
      </c>
      <c r="K1365" s="832" t="s">
        <v>2881</v>
      </c>
      <c r="L1365" s="835">
        <v>150.94</v>
      </c>
      <c r="M1365" s="835">
        <v>150.94</v>
      </c>
      <c r="N1365" s="832">
        <v>1</v>
      </c>
      <c r="O1365" s="836">
        <v>1</v>
      </c>
      <c r="P1365" s="835">
        <v>150.94</v>
      </c>
      <c r="Q1365" s="837">
        <v>1</v>
      </c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7</v>
      </c>
      <c r="B1366" s="832" t="s">
        <v>1991</v>
      </c>
      <c r="C1366" s="832" t="s">
        <v>1997</v>
      </c>
      <c r="D1366" s="833" t="s">
        <v>3260</v>
      </c>
      <c r="E1366" s="834" t="s">
        <v>2016</v>
      </c>
      <c r="F1366" s="832" t="s">
        <v>1992</v>
      </c>
      <c r="G1366" s="832" t="s">
        <v>2056</v>
      </c>
      <c r="H1366" s="832" t="s">
        <v>579</v>
      </c>
      <c r="I1366" s="832" t="s">
        <v>2466</v>
      </c>
      <c r="J1366" s="832" t="s">
        <v>1262</v>
      </c>
      <c r="K1366" s="832" t="s">
        <v>1263</v>
      </c>
      <c r="L1366" s="835">
        <v>50.32</v>
      </c>
      <c r="M1366" s="835">
        <v>201.28</v>
      </c>
      <c r="N1366" s="832">
        <v>4</v>
      </c>
      <c r="O1366" s="836">
        <v>0.5</v>
      </c>
      <c r="P1366" s="835">
        <v>201.28</v>
      </c>
      <c r="Q1366" s="837">
        <v>1</v>
      </c>
      <c r="R1366" s="832">
        <v>4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7</v>
      </c>
      <c r="B1367" s="832" t="s">
        <v>1991</v>
      </c>
      <c r="C1367" s="832" t="s">
        <v>1997</v>
      </c>
      <c r="D1367" s="833" t="s">
        <v>3260</v>
      </c>
      <c r="E1367" s="834" t="s">
        <v>2016</v>
      </c>
      <c r="F1367" s="832" t="s">
        <v>1992</v>
      </c>
      <c r="G1367" s="832" t="s">
        <v>2056</v>
      </c>
      <c r="H1367" s="832" t="s">
        <v>579</v>
      </c>
      <c r="I1367" s="832" t="s">
        <v>2762</v>
      </c>
      <c r="J1367" s="832" t="s">
        <v>2763</v>
      </c>
      <c r="K1367" s="832" t="s">
        <v>2764</v>
      </c>
      <c r="L1367" s="835">
        <v>99.94</v>
      </c>
      <c r="M1367" s="835">
        <v>499.7</v>
      </c>
      <c r="N1367" s="832">
        <v>5</v>
      </c>
      <c r="O1367" s="836">
        <v>1.5</v>
      </c>
      <c r="P1367" s="835">
        <v>499.7</v>
      </c>
      <c r="Q1367" s="837">
        <v>1</v>
      </c>
      <c r="R1367" s="832">
        <v>5</v>
      </c>
      <c r="S1367" s="837">
        <v>1</v>
      </c>
      <c r="T1367" s="836">
        <v>1.5</v>
      </c>
      <c r="U1367" s="838">
        <v>1</v>
      </c>
    </row>
    <row r="1368" spans="1:21" ht="14.4" customHeight="1" x14ac:dyDescent="0.3">
      <c r="A1368" s="831">
        <v>7</v>
      </c>
      <c r="B1368" s="832" t="s">
        <v>1991</v>
      </c>
      <c r="C1368" s="832" t="s">
        <v>1997</v>
      </c>
      <c r="D1368" s="833" t="s">
        <v>3260</v>
      </c>
      <c r="E1368" s="834" t="s">
        <v>2016</v>
      </c>
      <c r="F1368" s="832" t="s">
        <v>1992</v>
      </c>
      <c r="G1368" s="832" t="s">
        <v>2056</v>
      </c>
      <c r="H1368" s="832" t="s">
        <v>579</v>
      </c>
      <c r="I1368" s="832" t="s">
        <v>2447</v>
      </c>
      <c r="J1368" s="832" t="s">
        <v>1262</v>
      </c>
      <c r="K1368" s="832" t="s">
        <v>2448</v>
      </c>
      <c r="L1368" s="835">
        <v>50.32</v>
      </c>
      <c r="M1368" s="835">
        <v>1761.2000000000003</v>
      </c>
      <c r="N1368" s="832">
        <v>35</v>
      </c>
      <c r="O1368" s="836">
        <v>8</v>
      </c>
      <c r="P1368" s="835">
        <v>1308.3200000000002</v>
      </c>
      <c r="Q1368" s="837">
        <v>0.74285714285714288</v>
      </c>
      <c r="R1368" s="832">
        <v>26</v>
      </c>
      <c r="S1368" s="837">
        <v>0.74285714285714288</v>
      </c>
      <c r="T1368" s="836">
        <v>6</v>
      </c>
      <c r="U1368" s="838">
        <v>0.75</v>
      </c>
    </row>
    <row r="1369" spans="1:21" ht="14.4" customHeight="1" x14ac:dyDescent="0.3">
      <c r="A1369" s="831">
        <v>7</v>
      </c>
      <c r="B1369" s="832" t="s">
        <v>1991</v>
      </c>
      <c r="C1369" s="832" t="s">
        <v>1997</v>
      </c>
      <c r="D1369" s="833" t="s">
        <v>3260</v>
      </c>
      <c r="E1369" s="834" t="s">
        <v>2016</v>
      </c>
      <c r="F1369" s="832" t="s">
        <v>1992</v>
      </c>
      <c r="G1369" s="832" t="s">
        <v>2056</v>
      </c>
      <c r="H1369" s="832" t="s">
        <v>579</v>
      </c>
      <c r="I1369" s="832" t="s">
        <v>2765</v>
      </c>
      <c r="J1369" s="832" t="s">
        <v>2766</v>
      </c>
      <c r="K1369" s="832" t="s">
        <v>2767</v>
      </c>
      <c r="L1369" s="835">
        <v>95.29</v>
      </c>
      <c r="M1369" s="835">
        <v>95.29</v>
      </c>
      <c r="N1369" s="832">
        <v>1</v>
      </c>
      <c r="O1369" s="836">
        <v>0.5</v>
      </c>
      <c r="P1369" s="835">
        <v>95.29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7</v>
      </c>
      <c r="B1370" s="832" t="s">
        <v>1991</v>
      </c>
      <c r="C1370" s="832" t="s">
        <v>1997</v>
      </c>
      <c r="D1370" s="833" t="s">
        <v>3260</v>
      </c>
      <c r="E1370" s="834" t="s">
        <v>2016</v>
      </c>
      <c r="F1370" s="832" t="s">
        <v>1992</v>
      </c>
      <c r="G1370" s="832" t="s">
        <v>2056</v>
      </c>
      <c r="H1370" s="832" t="s">
        <v>579</v>
      </c>
      <c r="I1370" s="832" t="s">
        <v>3248</v>
      </c>
      <c r="J1370" s="832" t="s">
        <v>1262</v>
      </c>
      <c r="K1370" s="832" t="s">
        <v>3249</v>
      </c>
      <c r="L1370" s="835">
        <v>16.77</v>
      </c>
      <c r="M1370" s="835">
        <v>16.77</v>
      </c>
      <c r="N1370" s="832">
        <v>1</v>
      </c>
      <c r="O1370" s="836">
        <v>0.5</v>
      </c>
      <c r="P1370" s="835">
        <v>16.77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7</v>
      </c>
      <c r="B1371" s="832" t="s">
        <v>1991</v>
      </c>
      <c r="C1371" s="832" t="s">
        <v>1997</v>
      </c>
      <c r="D1371" s="833" t="s">
        <v>3260</v>
      </c>
      <c r="E1371" s="834" t="s">
        <v>2016</v>
      </c>
      <c r="F1371" s="832" t="s">
        <v>1992</v>
      </c>
      <c r="G1371" s="832" t="s">
        <v>2056</v>
      </c>
      <c r="H1371" s="832" t="s">
        <v>579</v>
      </c>
      <c r="I1371" s="832" t="s">
        <v>2768</v>
      </c>
      <c r="J1371" s="832" t="s">
        <v>2766</v>
      </c>
      <c r="K1371" s="832" t="s">
        <v>2769</v>
      </c>
      <c r="L1371" s="835">
        <v>199.89</v>
      </c>
      <c r="M1371" s="835">
        <v>2598.5699999999997</v>
      </c>
      <c r="N1371" s="832">
        <v>13</v>
      </c>
      <c r="O1371" s="836">
        <v>3</v>
      </c>
      <c r="P1371" s="835">
        <v>1998.8999999999996</v>
      </c>
      <c r="Q1371" s="837">
        <v>0.76923076923076916</v>
      </c>
      <c r="R1371" s="832">
        <v>10</v>
      </c>
      <c r="S1371" s="837">
        <v>0.76923076923076927</v>
      </c>
      <c r="T1371" s="836">
        <v>2.5</v>
      </c>
      <c r="U1371" s="838">
        <v>0.83333333333333337</v>
      </c>
    </row>
    <row r="1372" spans="1:21" ht="14.4" customHeight="1" x14ac:dyDescent="0.3">
      <c r="A1372" s="831">
        <v>7</v>
      </c>
      <c r="B1372" s="832" t="s">
        <v>1991</v>
      </c>
      <c r="C1372" s="832" t="s">
        <v>1997</v>
      </c>
      <c r="D1372" s="833" t="s">
        <v>3260</v>
      </c>
      <c r="E1372" s="834" t="s">
        <v>2016</v>
      </c>
      <c r="F1372" s="832" t="s">
        <v>1992</v>
      </c>
      <c r="G1372" s="832" t="s">
        <v>2056</v>
      </c>
      <c r="H1372" s="832" t="s">
        <v>579</v>
      </c>
      <c r="I1372" s="832" t="s">
        <v>2772</v>
      </c>
      <c r="J1372" s="832" t="s">
        <v>1262</v>
      </c>
      <c r="K1372" s="832" t="s">
        <v>2773</v>
      </c>
      <c r="L1372" s="835">
        <v>16.77</v>
      </c>
      <c r="M1372" s="835">
        <v>50.31</v>
      </c>
      <c r="N1372" s="832">
        <v>3</v>
      </c>
      <c r="O1372" s="836">
        <v>1</v>
      </c>
      <c r="P1372" s="835">
        <v>50.31</v>
      </c>
      <c r="Q1372" s="837">
        <v>1</v>
      </c>
      <c r="R1372" s="832">
        <v>3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7</v>
      </c>
      <c r="B1373" s="832" t="s">
        <v>1991</v>
      </c>
      <c r="C1373" s="832" t="s">
        <v>1997</v>
      </c>
      <c r="D1373" s="833" t="s">
        <v>3260</v>
      </c>
      <c r="E1373" s="834" t="s">
        <v>2016</v>
      </c>
      <c r="F1373" s="832" t="s">
        <v>1992</v>
      </c>
      <c r="G1373" s="832" t="s">
        <v>2056</v>
      </c>
      <c r="H1373" s="832" t="s">
        <v>579</v>
      </c>
      <c r="I1373" s="832" t="s">
        <v>2774</v>
      </c>
      <c r="J1373" s="832" t="s">
        <v>2775</v>
      </c>
      <c r="K1373" s="832" t="s">
        <v>2776</v>
      </c>
      <c r="L1373" s="835">
        <v>50.32</v>
      </c>
      <c r="M1373" s="835">
        <v>150.96</v>
      </c>
      <c r="N1373" s="832">
        <v>3</v>
      </c>
      <c r="O1373" s="836">
        <v>0.5</v>
      </c>
      <c r="P1373" s="835">
        <v>150.96</v>
      </c>
      <c r="Q1373" s="837">
        <v>1</v>
      </c>
      <c r="R1373" s="832">
        <v>3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7</v>
      </c>
      <c r="B1374" s="832" t="s">
        <v>1991</v>
      </c>
      <c r="C1374" s="832" t="s">
        <v>1997</v>
      </c>
      <c r="D1374" s="833" t="s">
        <v>3260</v>
      </c>
      <c r="E1374" s="834" t="s">
        <v>2016</v>
      </c>
      <c r="F1374" s="832" t="s">
        <v>1992</v>
      </c>
      <c r="G1374" s="832" t="s">
        <v>2434</v>
      </c>
      <c r="H1374" s="832" t="s">
        <v>670</v>
      </c>
      <c r="I1374" s="832" t="s">
        <v>2777</v>
      </c>
      <c r="J1374" s="832" t="s">
        <v>2778</v>
      </c>
      <c r="K1374" s="832" t="s">
        <v>2779</v>
      </c>
      <c r="L1374" s="835">
        <v>65.36</v>
      </c>
      <c r="M1374" s="835">
        <v>653.6</v>
      </c>
      <c r="N1374" s="832">
        <v>10</v>
      </c>
      <c r="O1374" s="836">
        <v>3</v>
      </c>
      <c r="P1374" s="835">
        <v>653.6</v>
      </c>
      <c r="Q1374" s="837">
        <v>1</v>
      </c>
      <c r="R1374" s="832">
        <v>10</v>
      </c>
      <c r="S1374" s="837">
        <v>1</v>
      </c>
      <c r="T1374" s="836">
        <v>3</v>
      </c>
      <c r="U1374" s="838">
        <v>1</v>
      </c>
    </row>
    <row r="1375" spans="1:21" ht="14.4" customHeight="1" x14ac:dyDescent="0.3">
      <c r="A1375" s="831">
        <v>7</v>
      </c>
      <c r="B1375" s="832" t="s">
        <v>1991</v>
      </c>
      <c r="C1375" s="832" t="s">
        <v>1997</v>
      </c>
      <c r="D1375" s="833" t="s">
        <v>3260</v>
      </c>
      <c r="E1375" s="834" t="s">
        <v>2016</v>
      </c>
      <c r="F1375" s="832" t="s">
        <v>1992</v>
      </c>
      <c r="G1375" s="832" t="s">
        <v>2783</v>
      </c>
      <c r="H1375" s="832" t="s">
        <v>579</v>
      </c>
      <c r="I1375" s="832" t="s">
        <v>2784</v>
      </c>
      <c r="J1375" s="832" t="s">
        <v>2785</v>
      </c>
      <c r="K1375" s="832" t="s">
        <v>2786</v>
      </c>
      <c r="L1375" s="835">
        <v>1112.45</v>
      </c>
      <c r="M1375" s="835">
        <v>13349.4</v>
      </c>
      <c r="N1375" s="832">
        <v>12</v>
      </c>
      <c r="O1375" s="836">
        <v>4</v>
      </c>
      <c r="P1375" s="835">
        <v>13349.4</v>
      </c>
      <c r="Q1375" s="837">
        <v>1</v>
      </c>
      <c r="R1375" s="832">
        <v>12</v>
      </c>
      <c r="S1375" s="837">
        <v>1</v>
      </c>
      <c r="T1375" s="836">
        <v>4</v>
      </c>
      <c r="U1375" s="838">
        <v>1</v>
      </c>
    </row>
    <row r="1376" spans="1:21" ht="14.4" customHeight="1" x14ac:dyDescent="0.3">
      <c r="A1376" s="831">
        <v>7</v>
      </c>
      <c r="B1376" s="832" t="s">
        <v>1991</v>
      </c>
      <c r="C1376" s="832" t="s">
        <v>1997</v>
      </c>
      <c r="D1376" s="833" t="s">
        <v>3260</v>
      </c>
      <c r="E1376" s="834" t="s">
        <v>2016</v>
      </c>
      <c r="F1376" s="832" t="s">
        <v>1992</v>
      </c>
      <c r="G1376" s="832" t="s">
        <v>2783</v>
      </c>
      <c r="H1376" s="832" t="s">
        <v>579</v>
      </c>
      <c r="I1376" s="832" t="s">
        <v>2784</v>
      </c>
      <c r="J1376" s="832" t="s">
        <v>2785</v>
      </c>
      <c r="K1376" s="832" t="s">
        <v>2786</v>
      </c>
      <c r="L1376" s="835">
        <v>775.17</v>
      </c>
      <c r="M1376" s="835">
        <v>2325.5099999999998</v>
      </c>
      <c r="N1376" s="832">
        <v>3</v>
      </c>
      <c r="O1376" s="836">
        <v>1</v>
      </c>
      <c r="P1376" s="835">
        <v>2325.5099999999998</v>
      </c>
      <c r="Q1376" s="837">
        <v>1</v>
      </c>
      <c r="R1376" s="832">
        <v>3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7</v>
      </c>
      <c r="B1377" s="832" t="s">
        <v>1991</v>
      </c>
      <c r="C1377" s="832" t="s">
        <v>1997</v>
      </c>
      <c r="D1377" s="833" t="s">
        <v>3260</v>
      </c>
      <c r="E1377" s="834" t="s">
        <v>2016</v>
      </c>
      <c r="F1377" s="832" t="s">
        <v>1992</v>
      </c>
      <c r="G1377" s="832" t="s">
        <v>2783</v>
      </c>
      <c r="H1377" s="832" t="s">
        <v>579</v>
      </c>
      <c r="I1377" s="832" t="s">
        <v>2787</v>
      </c>
      <c r="J1377" s="832" t="s">
        <v>2785</v>
      </c>
      <c r="K1377" s="832" t="s">
        <v>2788</v>
      </c>
      <c r="L1377" s="835">
        <v>2146.12</v>
      </c>
      <c r="M1377" s="835">
        <v>17168.96</v>
      </c>
      <c r="N1377" s="832">
        <v>8</v>
      </c>
      <c r="O1377" s="836">
        <v>3</v>
      </c>
      <c r="P1377" s="835">
        <v>10730.599999999999</v>
      </c>
      <c r="Q1377" s="837">
        <v>0.625</v>
      </c>
      <c r="R1377" s="832">
        <v>5</v>
      </c>
      <c r="S1377" s="837">
        <v>0.625</v>
      </c>
      <c r="T1377" s="836">
        <v>2</v>
      </c>
      <c r="U1377" s="838">
        <v>0.66666666666666663</v>
      </c>
    </row>
    <row r="1378" spans="1:21" ht="14.4" customHeight="1" x14ac:dyDescent="0.3">
      <c r="A1378" s="831">
        <v>7</v>
      </c>
      <c r="B1378" s="832" t="s">
        <v>1991</v>
      </c>
      <c r="C1378" s="832" t="s">
        <v>1997</v>
      </c>
      <c r="D1378" s="833" t="s">
        <v>3260</v>
      </c>
      <c r="E1378" s="834" t="s">
        <v>2016</v>
      </c>
      <c r="F1378" s="832" t="s">
        <v>1992</v>
      </c>
      <c r="G1378" s="832" t="s">
        <v>2783</v>
      </c>
      <c r="H1378" s="832" t="s">
        <v>579</v>
      </c>
      <c r="I1378" s="832" t="s">
        <v>2787</v>
      </c>
      <c r="J1378" s="832" t="s">
        <v>2785</v>
      </c>
      <c r="K1378" s="832" t="s">
        <v>2788</v>
      </c>
      <c r="L1378" s="835">
        <v>1391.97</v>
      </c>
      <c r="M1378" s="835">
        <v>1391.97</v>
      </c>
      <c r="N1378" s="832">
        <v>1</v>
      </c>
      <c r="O1378" s="836">
        <v>1</v>
      </c>
      <c r="P1378" s="835">
        <v>1391.97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7</v>
      </c>
      <c r="B1379" s="832" t="s">
        <v>1991</v>
      </c>
      <c r="C1379" s="832" t="s">
        <v>1997</v>
      </c>
      <c r="D1379" s="833" t="s">
        <v>3260</v>
      </c>
      <c r="E1379" s="834" t="s">
        <v>2016</v>
      </c>
      <c r="F1379" s="832" t="s">
        <v>1992</v>
      </c>
      <c r="G1379" s="832" t="s">
        <v>2783</v>
      </c>
      <c r="H1379" s="832" t="s">
        <v>579</v>
      </c>
      <c r="I1379" s="832" t="s">
        <v>2789</v>
      </c>
      <c r="J1379" s="832" t="s">
        <v>2785</v>
      </c>
      <c r="K1379" s="832" t="s">
        <v>2790</v>
      </c>
      <c r="L1379" s="835">
        <v>3690.52</v>
      </c>
      <c r="M1379" s="835">
        <v>95953.51999999999</v>
      </c>
      <c r="N1379" s="832">
        <v>26</v>
      </c>
      <c r="O1379" s="836">
        <v>6</v>
      </c>
      <c r="P1379" s="835">
        <v>44286.239999999998</v>
      </c>
      <c r="Q1379" s="837">
        <v>0.46153846153846156</v>
      </c>
      <c r="R1379" s="832">
        <v>12</v>
      </c>
      <c r="S1379" s="837">
        <v>0.46153846153846156</v>
      </c>
      <c r="T1379" s="836">
        <v>3</v>
      </c>
      <c r="U1379" s="838">
        <v>0.5</v>
      </c>
    </row>
    <row r="1380" spans="1:21" ht="14.4" customHeight="1" x14ac:dyDescent="0.3">
      <c r="A1380" s="831">
        <v>7</v>
      </c>
      <c r="B1380" s="832" t="s">
        <v>1991</v>
      </c>
      <c r="C1380" s="832" t="s">
        <v>1997</v>
      </c>
      <c r="D1380" s="833" t="s">
        <v>3260</v>
      </c>
      <c r="E1380" s="834" t="s">
        <v>2016</v>
      </c>
      <c r="F1380" s="832" t="s">
        <v>1992</v>
      </c>
      <c r="G1380" s="832" t="s">
        <v>2398</v>
      </c>
      <c r="H1380" s="832" t="s">
        <v>579</v>
      </c>
      <c r="I1380" s="832" t="s">
        <v>3250</v>
      </c>
      <c r="J1380" s="832" t="s">
        <v>1742</v>
      </c>
      <c r="K1380" s="832" t="s">
        <v>3251</v>
      </c>
      <c r="L1380" s="835">
        <v>105.23</v>
      </c>
      <c r="M1380" s="835">
        <v>105.23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7</v>
      </c>
      <c r="B1381" s="832" t="s">
        <v>1991</v>
      </c>
      <c r="C1381" s="832" t="s">
        <v>1997</v>
      </c>
      <c r="D1381" s="833" t="s">
        <v>3260</v>
      </c>
      <c r="E1381" s="834" t="s">
        <v>2016</v>
      </c>
      <c r="F1381" s="832" t="s">
        <v>1992</v>
      </c>
      <c r="G1381" s="832" t="s">
        <v>2791</v>
      </c>
      <c r="H1381" s="832" t="s">
        <v>579</v>
      </c>
      <c r="I1381" s="832" t="s">
        <v>2792</v>
      </c>
      <c r="J1381" s="832" t="s">
        <v>710</v>
      </c>
      <c r="K1381" s="832" t="s">
        <v>2793</v>
      </c>
      <c r="L1381" s="835">
        <v>0</v>
      </c>
      <c r="M1381" s="835">
        <v>0</v>
      </c>
      <c r="N1381" s="832">
        <v>1</v>
      </c>
      <c r="O1381" s="836">
        <v>0.5</v>
      </c>
      <c r="P1381" s="835">
        <v>0</v>
      </c>
      <c r="Q1381" s="837"/>
      <c r="R1381" s="832">
        <v>1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7</v>
      </c>
      <c r="B1382" s="832" t="s">
        <v>1991</v>
      </c>
      <c r="C1382" s="832" t="s">
        <v>1997</v>
      </c>
      <c r="D1382" s="833" t="s">
        <v>3260</v>
      </c>
      <c r="E1382" s="834" t="s">
        <v>2005</v>
      </c>
      <c r="F1382" s="832" t="s">
        <v>1992</v>
      </c>
      <c r="G1382" s="832" t="s">
        <v>2056</v>
      </c>
      <c r="H1382" s="832" t="s">
        <v>579</v>
      </c>
      <c r="I1382" s="832" t="s">
        <v>2447</v>
      </c>
      <c r="J1382" s="832" t="s">
        <v>1262</v>
      </c>
      <c r="K1382" s="832" t="s">
        <v>2448</v>
      </c>
      <c r="L1382" s="835">
        <v>50.32</v>
      </c>
      <c r="M1382" s="835">
        <v>50.32</v>
      </c>
      <c r="N1382" s="832">
        <v>1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7</v>
      </c>
      <c r="B1383" s="832" t="s">
        <v>1991</v>
      </c>
      <c r="C1383" s="832" t="s">
        <v>1997</v>
      </c>
      <c r="D1383" s="833" t="s">
        <v>3260</v>
      </c>
      <c r="E1383" s="834" t="s">
        <v>2027</v>
      </c>
      <c r="F1383" s="832" t="s">
        <v>1992</v>
      </c>
      <c r="G1383" s="832" t="s">
        <v>3252</v>
      </c>
      <c r="H1383" s="832" t="s">
        <v>579</v>
      </c>
      <c r="I1383" s="832" t="s">
        <v>3253</v>
      </c>
      <c r="J1383" s="832" t="s">
        <v>3254</v>
      </c>
      <c r="K1383" s="832" t="s">
        <v>3255</v>
      </c>
      <c r="L1383" s="835">
        <v>180.76</v>
      </c>
      <c r="M1383" s="835">
        <v>1988.36</v>
      </c>
      <c r="N1383" s="832">
        <v>11</v>
      </c>
      <c r="O1383" s="836">
        <v>0.5</v>
      </c>
      <c r="P1383" s="835">
        <v>1988.36</v>
      </c>
      <c r="Q1383" s="837">
        <v>1</v>
      </c>
      <c r="R1383" s="832">
        <v>11</v>
      </c>
      <c r="S1383" s="837">
        <v>1</v>
      </c>
      <c r="T1383" s="836">
        <v>0.5</v>
      </c>
      <c r="U1383" s="838">
        <v>1</v>
      </c>
    </row>
    <row r="1384" spans="1:21" ht="14.4" customHeight="1" thickBot="1" x14ac:dyDescent="0.35">
      <c r="A1384" s="839">
        <v>7</v>
      </c>
      <c r="B1384" s="840" t="s">
        <v>1991</v>
      </c>
      <c r="C1384" s="840" t="s">
        <v>1997</v>
      </c>
      <c r="D1384" s="841" t="s">
        <v>3260</v>
      </c>
      <c r="E1384" s="842" t="s">
        <v>2027</v>
      </c>
      <c r="F1384" s="840" t="s">
        <v>1992</v>
      </c>
      <c r="G1384" s="840" t="s">
        <v>3256</v>
      </c>
      <c r="H1384" s="840" t="s">
        <v>579</v>
      </c>
      <c r="I1384" s="840" t="s">
        <v>3257</v>
      </c>
      <c r="J1384" s="840" t="s">
        <v>3258</v>
      </c>
      <c r="K1384" s="840" t="s">
        <v>2287</v>
      </c>
      <c r="L1384" s="843">
        <v>1261.18</v>
      </c>
      <c r="M1384" s="843">
        <v>1261.18</v>
      </c>
      <c r="N1384" s="840">
        <v>1</v>
      </c>
      <c r="O1384" s="844">
        <v>0.5</v>
      </c>
      <c r="P1384" s="843">
        <v>1261.18</v>
      </c>
      <c r="Q1384" s="845">
        <v>1</v>
      </c>
      <c r="R1384" s="840">
        <v>1</v>
      </c>
      <c r="S1384" s="845">
        <v>1</v>
      </c>
      <c r="T1384" s="844">
        <v>0.5</v>
      </c>
      <c r="U138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3262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2019</v>
      </c>
      <c r="B5" s="225">
        <v>426344.97</v>
      </c>
      <c r="C5" s="830">
        <v>0.50094551570749146</v>
      </c>
      <c r="D5" s="225">
        <v>424735.55000000005</v>
      </c>
      <c r="E5" s="830">
        <v>0.49905448429250859</v>
      </c>
      <c r="F5" s="848">
        <v>851080.52</v>
      </c>
    </row>
    <row r="6" spans="1:6" ht="14.4" customHeight="1" x14ac:dyDescent="0.3">
      <c r="A6" s="857" t="s">
        <v>2004</v>
      </c>
      <c r="B6" s="849">
        <v>390451.08000000013</v>
      </c>
      <c r="C6" s="837">
        <v>0.49041928478288377</v>
      </c>
      <c r="D6" s="849">
        <v>405706.60000000003</v>
      </c>
      <c r="E6" s="837">
        <v>0.50958071521711623</v>
      </c>
      <c r="F6" s="850">
        <v>796157.68000000017</v>
      </c>
    </row>
    <row r="7" spans="1:6" ht="14.4" customHeight="1" x14ac:dyDescent="0.3">
      <c r="A7" s="857" t="s">
        <v>2015</v>
      </c>
      <c r="B7" s="849">
        <v>346157.37999999995</v>
      </c>
      <c r="C7" s="837">
        <v>0.52382975839818979</v>
      </c>
      <c r="D7" s="849">
        <v>314663</v>
      </c>
      <c r="E7" s="837">
        <v>0.47617024160181026</v>
      </c>
      <c r="F7" s="850">
        <v>660820.37999999989</v>
      </c>
    </row>
    <row r="8" spans="1:6" ht="14.4" customHeight="1" x14ac:dyDescent="0.3">
      <c r="A8" s="857" t="s">
        <v>2016</v>
      </c>
      <c r="B8" s="849">
        <v>307367.16000000015</v>
      </c>
      <c r="C8" s="837">
        <v>0.59176091844792311</v>
      </c>
      <c r="D8" s="849">
        <v>212043.88999999996</v>
      </c>
      <c r="E8" s="837">
        <v>0.40823908155207694</v>
      </c>
      <c r="F8" s="850">
        <v>519411.0500000001</v>
      </c>
    </row>
    <row r="9" spans="1:6" ht="14.4" customHeight="1" x14ac:dyDescent="0.3">
      <c r="A9" s="857" t="s">
        <v>2003</v>
      </c>
      <c r="B9" s="849">
        <v>289376.2</v>
      </c>
      <c r="C9" s="837">
        <v>0.5610681817503208</v>
      </c>
      <c r="D9" s="849">
        <v>226383.21999999997</v>
      </c>
      <c r="E9" s="837">
        <v>0.43893181824967925</v>
      </c>
      <c r="F9" s="850">
        <v>515759.42</v>
      </c>
    </row>
    <row r="10" spans="1:6" ht="14.4" customHeight="1" x14ac:dyDescent="0.3">
      <c r="A10" s="857" t="s">
        <v>2014</v>
      </c>
      <c r="B10" s="849">
        <v>240261.77000000002</v>
      </c>
      <c r="C10" s="837">
        <v>0.77919009581639043</v>
      </c>
      <c r="D10" s="849">
        <v>68086.31</v>
      </c>
      <c r="E10" s="837">
        <v>0.22080990418360963</v>
      </c>
      <c r="F10" s="850">
        <v>308348.08</v>
      </c>
    </row>
    <row r="11" spans="1:6" ht="14.4" customHeight="1" x14ac:dyDescent="0.3">
      <c r="A11" s="857" t="s">
        <v>2031</v>
      </c>
      <c r="B11" s="849">
        <v>235514.02000000011</v>
      </c>
      <c r="C11" s="837">
        <v>0.53478721095847526</v>
      </c>
      <c r="D11" s="849">
        <v>204874.25999999998</v>
      </c>
      <c r="E11" s="837">
        <v>0.46521278904152474</v>
      </c>
      <c r="F11" s="850">
        <v>440388.28000000009</v>
      </c>
    </row>
    <row r="12" spans="1:6" ht="14.4" customHeight="1" x14ac:dyDescent="0.3">
      <c r="A12" s="857" t="s">
        <v>2025</v>
      </c>
      <c r="B12" s="849">
        <v>122227.78000000001</v>
      </c>
      <c r="C12" s="837">
        <v>0.60442668126191823</v>
      </c>
      <c r="D12" s="849">
        <v>79993.240000000005</v>
      </c>
      <c r="E12" s="837">
        <v>0.39557331873808171</v>
      </c>
      <c r="F12" s="850">
        <v>202221.02000000002</v>
      </c>
    </row>
    <row r="13" spans="1:6" ht="14.4" customHeight="1" x14ac:dyDescent="0.3">
      <c r="A13" s="857" t="s">
        <v>2008</v>
      </c>
      <c r="B13" s="849">
        <v>16638.89</v>
      </c>
      <c r="C13" s="837">
        <v>0.46884653522120523</v>
      </c>
      <c r="D13" s="849">
        <v>18850.099999999999</v>
      </c>
      <c r="E13" s="837">
        <v>0.53115346477879477</v>
      </c>
      <c r="F13" s="850">
        <v>35488.99</v>
      </c>
    </row>
    <row r="14" spans="1:6" ht="14.4" customHeight="1" x14ac:dyDescent="0.3">
      <c r="A14" s="857" t="s">
        <v>2023</v>
      </c>
      <c r="B14" s="849">
        <v>16141.98</v>
      </c>
      <c r="C14" s="837">
        <v>0.66802324137759794</v>
      </c>
      <c r="D14" s="849">
        <v>8021.82</v>
      </c>
      <c r="E14" s="837">
        <v>0.33197675862240211</v>
      </c>
      <c r="F14" s="850">
        <v>24163.8</v>
      </c>
    </row>
    <row r="15" spans="1:6" ht="14.4" customHeight="1" x14ac:dyDescent="0.3">
      <c r="A15" s="857" t="s">
        <v>2012</v>
      </c>
      <c r="B15" s="849">
        <v>8434.7000000000007</v>
      </c>
      <c r="C15" s="837">
        <v>0.3894390170366584</v>
      </c>
      <c r="D15" s="849">
        <v>13223.890000000001</v>
      </c>
      <c r="E15" s="837">
        <v>0.61056098296334149</v>
      </c>
      <c r="F15" s="850">
        <v>21658.590000000004</v>
      </c>
    </row>
    <row r="16" spans="1:6" ht="14.4" customHeight="1" x14ac:dyDescent="0.3">
      <c r="A16" s="857" t="s">
        <v>2009</v>
      </c>
      <c r="B16" s="849">
        <v>578.91</v>
      </c>
      <c r="C16" s="837">
        <v>0.43661663775548676</v>
      </c>
      <c r="D16" s="849">
        <v>746.99</v>
      </c>
      <c r="E16" s="837">
        <v>0.56338336224451313</v>
      </c>
      <c r="F16" s="850">
        <v>1325.9</v>
      </c>
    </row>
    <row r="17" spans="1:6" ht="14.4" customHeight="1" x14ac:dyDescent="0.3">
      <c r="A17" s="857" t="s">
        <v>2018</v>
      </c>
      <c r="B17" s="849">
        <v>430.05</v>
      </c>
      <c r="C17" s="837">
        <v>0.49716188252158938</v>
      </c>
      <c r="D17" s="849">
        <v>434.96000000000004</v>
      </c>
      <c r="E17" s="837">
        <v>0.50283811747841067</v>
      </c>
      <c r="F17" s="850">
        <v>865.01</v>
      </c>
    </row>
    <row r="18" spans="1:6" ht="14.4" customHeight="1" x14ac:dyDescent="0.3">
      <c r="A18" s="857" t="s">
        <v>2002</v>
      </c>
      <c r="B18" s="849">
        <v>153.19999999999999</v>
      </c>
      <c r="C18" s="837">
        <v>5.3857755059711097E-2</v>
      </c>
      <c r="D18" s="849">
        <v>2691.33</v>
      </c>
      <c r="E18" s="837">
        <v>0.94614224494028898</v>
      </c>
      <c r="F18" s="850">
        <v>2844.5299999999997</v>
      </c>
    </row>
    <row r="19" spans="1:6" ht="14.4" customHeight="1" x14ac:dyDescent="0.3">
      <c r="A19" s="857" t="s">
        <v>2030</v>
      </c>
      <c r="B19" s="849">
        <v>125.54</v>
      </c>
      <c r="C19" s="837">
        <v>3.4960010693519283E-2</v>
      </c>
      <c r="D19" s="849">
        <v>3465.42</v>
      </c>
      <c r="E19" s="837">
        <v>0.96503998930648072</v>
      </c>
      <c r="F19" s="850">
        <v>3590.96</v>
      </c>
    </row>
    <row r="20" spans="1:6" ht="14.4" customHeight="1" x14ac:dyDescent="0.3">
      <c r="A20" s="857" t="s">
        <v>2011</v>
      </c>
      <c r="B20" s="849">
        <v>98.75</v>
      </c>
      <c r="C20" s="837">
        <v>0.22237485081180897</v>
      </c>
      <c r="D20" s="849">
        <v>345.32</v>
      </c>
      <c r="E20" s="837">
        <v>0.77762514918819103</v>
      </c>
      <c r="F20" s="850">
        <v>444.07</v>
      </c>
    </row>
    <row r="21" spans="1:6" ht="14.4" customHeight="1" x14ac:dyDescent="0.3">
      <c r="A21" s="857" t="s">
        <v>2032</v>
      </c>
      <c r="B21" s="849">
        <v>18.8</v>
      </c>
      <c r="C21" s="837">
        <v>1.8849574380621036E-2</v>
      </c>
      <c r="D21" s="849">
        <v>978.56999999999994</v>
      </c>
      <c r="E21" s="837">
        <v>0.98115042561937904</v>
      </c>
      <c r="F21" s="850">
        <v>997.36999999999989</v>
      </c>
    </row>
    <row r="22" spans="1:6" ht="14.4" customHeight="1" x14ac:dyDescent="0.3">
      <c r="A22" s="857" t="s">
        <v>2006</v>
      </c>
      <c r="B22" s="849"/>
      <c r="C22" s="837">
        <v>0</v>
      </c>
      <c r="D22" s="849">
        <v>174.69</v>
      </c>
      <c r="E22" s="837">
        <v>1</v>
      </c>
      <c r="F22" s="850">
        <v>174.69</v>
      </c>
    </row>
    <row r="23" spans="1:6" ht="14.4" customHeight="1" x14ac:dyDescent="0.3">
      <c r="A23" s="857" t="s">
        <v>2035</v>
      </c>
      <c r="B23" s="849"/>
      <c r="C23" s="837">
        <v>0</v>
      </c>
      <c r="D23" s="849">
        <v>609.52</v>
      </c>
      <c r="E23" s="837">
        <v>1</v>
      </c>
      <c r="F23" s="850">
        <v>609.52</v>
      </c>
    </row>
    <row r="24" spans="1:6" ht="14.4" customHeight="1" x14ac:dyDescent="0.3">
      <c r="A24" s="857" t="s">
        <v>2021</v>
      </c>
      <c r="B24" s="849"/>
      <c r="C24" s="837">
        <v>0</v>
      </c>
      <c r="D24" s="849">
        <v>17.559999999999999</v>
      </c>
      <c r="E24" s="837">
        <v>1</v>
      </c>
      <c r="F24" s="850">
        <v>17.559999999999999</v>
      </c>
    </row>
    <row r="25" spans="1:6" ht="14.4" customHeight="1" x14ac:dyDescent="0.3">
      <c r="A25" s="857" t="s">
        <v>2029</v>
      </c>
      <c r="B25" s="849"/>
      <c r="C25" s="837">
        <v>0</v>
      </c>
      <c r="D25" s="849">
        <v>176.32</v>
      </c>
      <c r="E25" s="837">
        <v>1</v>
      </c>
      <c r="F25" s="850">
        <v>176.32</v>
      </c>
    </row>
    <row r="26" spans="1:6" ht="14.4" customHeight="1" x14ac:dyDescent="0.3">
      <c r="A26" s="857" t="s">
        <v>2040</v>
      </c>
      <c r="B26" s="849"/>
      <c r="C26" s="837">
        <v>0</v>
      </c>
      <c r="D26" s="849">
        <v>414.07</v>
      </c>
      <c r="E26" s="837">
        <v>1</v>
      </c>
      <c r="F26" s="850">
        <v>414.07</v>
      </c>
    </row>
    <row r="27" spans="1:6" ht="14.4" customHeight="1" x14ac:dyDescent="0.3">
      <c r="A27" s="857" t="s">
        <v>2022</v>
      </c>
      <c r="B27" s="849"/>
      <c r="C27" s="837">
        <v>0</v>
      </c>
      <c r="D27" s="849">
        <v>79.11</v>
      </c>
      <c r="E27" s="837">
        <v>1</v>
      </c>
      <c r="F27" s="850">
        <v>79.11</v>
      </c>
    </row>
    <row r="28" spans="1:6" ht="14.4" customHeight="1" x14ac:dyDescent="0.3">
      <c r="A28" s="857" t="s">
        <v>2038</v>
      </c>
      <c r="B28" s="849"/>
      <c r="C28" s="837">
        <v>0</v>
      </c>
      <c r="D28" s="849">
        <v>115.33</v>
      </c>
      <c r="E28" s="837">
        <v>1</v>
      </c>
      <c r="F28" s="850">
        <v>115.33</v>
      </c>
    </row>
    <row r="29" spans="1:6" ht="14.4" customHeight="1" x14ac:dyDescent="0.3">
      <c r="A29" s="857" t="s">
        <v>2026</v>
      </c>
      <c r="B29" s="849"/>
      <c r="C29" s="837">
        <v>0</v>
      </c>
      <c r="D29" s="849">
        <v>479.26</v>
      </c>
      <c r="E29" s="837">
        <v>1</v>
      </c>
      <c r="F29" s="850">
        <v>479.26</v>
      </c>
    </row>
    <row r="30" spans="1:6" ht="14.4" customHeight="1" x14ac:dyDescent="0.3">
      <c r="A30" s="857" t="s">
        <v>2037</v>
      </c>
      <c r="B30" s="849"/>
      <c r="C30" s="837">
        <v>0</v>
      </c>
      <c r="D30" s="849">
        <v>175.92000000000002</v>
      </c>
      <c r="E30" s="837">
        <v>1</v>
      </c>
      <c r="F30" s="850">
        <v>175.92000000000002</v>
      </c>
    </row>
    <row r="31" spans="1:6" ht="14.4" customHeight="1" x14ac:dyDescent="0.3">
      <c r="A31" s="857" t="s">
        <v>2013</v>
      </c>
      <c r="B31" s="849"/>
      <c r="C31" s="837">
        <v>0</v>
      </c>
      <c r="D31" s="849">
        <v>154.36000000000001</v>
      </c>
      <c r="E31" s="837">
        <v>1</v>
      </c>
      <c r="F31" s="850">
        <v>154.36000000000001</v>
      </c>
    </row>
    <row r="32" spans="1:6" ht="14.4" customHeight="1" x14ac:dyDescent="0.3">
      <c r="A32" s="857" t="s">
        <v>2033</v>
      </c>
      <c r="B32" s="849"/>
      <c r="C32" s="837">
        <v>0</v>
      </c>
      <c r="D32" s="849">
        <v>7940.62</v>
      </c>
      <c r="E32" s="837">
        <v>1</v>
      </c>
      <c r="F32" s="850">
        <v>7940.62</v>
      </c>
    </row>
    <row r="33" spans="1:6" ht="14.4" customHeight="1" x14ac:dyDescent="0.3">
      <c r="A33" s="857" t="s">
        <v>2034</v>
      </c>
      <c r="B33" s="849"/>
      <c r="C33" s="837">
        <v>0</v>
      </c>
      <c r="D33" s="849">
        <v>1137.78</v>
      </c>
      <c r="E33" s="837">
        <v>1</v>
      </c>
      <c r="F33" s="850">
        <v>1137.78</v>
      </c>
    </row>
    <row r="34" spans="1:6" ht="14.4" customHeight="1" thickBot="1" x14ac:dyDescent="0.35">
      <c r="A34" s="858" t="s">
        <v>2010</v>
      </c>
      <c r="B34" s="853"/>
      <c r="C34" s="854">
        <v>0</v>
      </c>
      <c r="D34" s="853">
        <v>347.38</v>
      </c>
      <c r="E34" s="854">
        <v>1</v>
      </c>
      <c r="F34" s="855">
        <v>347.38</v>
      </c>
    </row>
    <row r="35" spans="1:6" ht="14.4" customHeight="1" thickBot="1" x14ac:dyDescent="0.35">
      <c r="A35" s="771" t="s">
        <v>3</v>
      </c>
      <c r="B35" s="772">
        <v>2400321.1800000002</v>
      </c>
      <c r="C35" s="773">
        <v>0.54585163163136896</v>
      </c>
      <c r="D35" s="772">
        <v>1997066.3900000006</v>
      </c>
      <c r="E35" s="773">
        <v>0.45414836836863137</v>
      </c>
      <c r="F35" s="774">
        <v>4397387.5699999994</v>
      </c>
    </row>
    <row r="36" spans="1:6" ht="14.4" customHeight="1" thickBot="1" x14ac:dyDescent="0.35"/>
    <row r="37" spans="1:6" ht="14.4" customHeight="1" x14ac:dyDescent="0.3">
      <c r="A37" s="856" t="s">
        <v>3263</v>
      </c>
      <c r="B37" s="225">
        <v>927410.56999999948</v>
      </c>
      <c r="C37" s="830">
        <v>0.66414420069111868</v>
      </c>
      <c r="D37" s="225">
        <v>468988.84000000008</v>
      </c>
      <c r="E37" s="830">
        <v>0.33585579930888126</v>
      </c>
      <c r="F37" s="848">
        <v>1396399.4099999997</v>
      </c>
    </row>
    <row r="38" spans="1:6" ht="14.4" customHeight="1" x14ac:dyDescent="0.3">
      <c r="A38" s="857" t="s">
        <v>3264</v>
      </c>
      <c r="B38" s="849">
        <v>701203.45999999973</v>
      </c>
      <c r="C38" s="837">
        <v>0.85320141077836276</v>
      </c>
      <c r="D38" s="849">
        <v>120646.40000000001</v>
      </c>
      <c r="E38" s="837">
        <v>0.14679858922163722</v>
      </c>
      <c r="F38" s="850">
        <v>821849.85999999975</v>
      </c>
    </row>
    <row r="39" spans="1:6" ht="14.4" customHeight="1" x14ac:dyDescent="0.3">
      <c r="A39" s="857" t="s">
        <v>3265</v>
      </c>
      <c r="B39" s="849">
        <v>408551.75000000017</v>
      </c>
      <c r="C39" s="837">
        <v>0.40550192943850016</v>
      </c>
      <c r="D39" s="849">
        <v>598969.35000000009</v>
      </c>
      <c r="E39" s="837">
        <v>0.59449807056149984</v>
      </c>
      <c r="F39" s="850">
        <v>1007521.1000000003</v>
      </c>
    </row>
    <row r="40" spans="1:6" ht="14.4" customHeight="1" x14ac:dyDescent="0.3">
      <c r="A40" s="857" t="s">
        <v>3266</v>
      </c>
      <c r="B40" s="849">
        <v>330606.56999999989</v>
      </c>
      <c r="C40" s="837">
        <v>0.33243632613394719</v>
      </c>
      <c r="D40" s="849">
        <v>663889.35000000033</v>
      </c>
      <c r="E40" s="837">
        <v>0.66756367386605286</v>
      </c>
      <c r="F40" s="850">
        <v>994495.92000000016</v>
      </c>
    </row>
    <row r="41" spans="1:6" ht="14.4" customHeight="1" x14ac:dyDescent="0.3">
      <c r="A41" s="857" t="s">
        <v>1617</v>
      </c>
      <c r="B41" s="849">
        <v>16754.260000000002</v>
      </c>
      <c r="C41" s="837">
        <v>0.98229849825693694</v>
      </c>
      <c r="D41" s="849">
        <v>301.92</v>
      </c>
      <c r="E41" s="837">
        <v>1.770150174306322E-2</v>
      </c>
      <c r="F41" s="850">
        <v>17056.18</v>
      </c>
    </row>
    <row r="42" spans="1:6" ht="14.4" customHeight="1" x14ac:dyDescent="0.3">
      <c r="A42" s="857" t="s">
        <v>1603</v>
      </c>
      <c r="B42" s="849">
        <v>8341</v>
      </c>
      <c r="C42" s="837">
        <v>0.60943666016143017</v>
      </c>
      <c r="D42" s="849">
        <v>5345.41</v>
      </c>
      <c r="E42" s="837">
        <v>0.39056333983856978</v>
      </c>
      <c r="F42" s="850">
        <v>13686.41</v>
      </c>
    </row>
    <row r="43" spans="1:6" ht="14.4" customHeight="1" x14ac:dyDescent="0.3">
      <c r="A43" s="857" t="s">
        <v>1610</v>
      </c>
      <c r="B43" s="849">
        <v>1980</v>
      </c>
      <c r="C43" s="837">
        <v>0.3664183164743896</v>
      </c>
      <c r="D43" s="849">
        <v>3423.66</v>
      </c>
      <c r="E43" s="837">
        <v>0.6335816835256104</v>
      </c>
      <c r="F43" s="850">
        <v>5403.66</v>
      </c>
    </row>
    <row r="44" spans="1:6" ht="14.4" customHeight="1" x14ac:dyDescent="0.3">
      <c r="A44" s="857" t="s">
        <v>1609</v>
      </c>
      <c r="B44" s="849">
        <v>1232</v>
      </c>
      <c r="C44" s="837">
        <v>6.9744600030003781E-2</v>
      </c>
      <c r="D44" s="849">
        <v>16432.449999999997</v>
      </c>
      <c r="E44" s="837">
        <v>0.93025539996999618</v>
      </c>
      <c r="F44" s="850">
        <v>17664.449999999997</v>
      </c>
    </row>
    <row r="45" spans="1:6" ht="14.4" customHeight="1" x14ac:dyDescent="0.3">
      <c r="A45" s="857" t="s">
        <v>3267</v>
      </c>
      <c r="B45" s="849">
        <v>905.84999999999991</v>
      </c>
      <c r="C45" s="837">
        <v>0.31916242984134363</v>
      </c>
      <c r="D45" s="849">
        <v>1932.36</v>
      </c>
      <c r="E45" s="837">
        <v>0.68083757015865631</v>
      </c>
      <c r="F45" s="850">
        <v>2838.21</v>
      </c>
    </row>
    <row r="46" spans="1:6" ht="14.4" customHeight="1" x14ac:dyDescent="0.3">
      <c r="A46" s="857" t="s">
        <v>3268</v>
      </c>
      <c r="B46" s="849">
        <v>860.09999999999991</v>
      </c>
      <c r="C46" s="837">
        <v>0.73469492350665</v>
      </c>
      <c r="D46" s="849">
        <v>310.58999999999997</v>
      </c>
      <c r="E46" s="837">
        <v>0.26530507649335011</v>
      </c>
      <c r="F46" s="850">
        <v>1170.6899999999998</v>
      </c>
    </row>
    <row r="47" spans="1:6" ht="14.4" customHeight="1" x14ac:dyDescent="0.3">
      <c r="A47" s="857" t="s">
        <v>1578</v>
      </c>
      <c r="B47" s="849">
        <v>309.94</v>
      </c>
      <c r="C47" s="837">
        <v>0.14270782973041418</v>
      </c>
      <c r="D47" s="849">
        <v>1861.91</v>
      </c>
      <c r="E47" s="837">
        <v>0.85729217026958593</v>
      </c>
      <c r="F47" s="850">
        <v>2171.85</v>
      </c>
    </row>
    <row r="48" spans="1:6" ht="14.4" customHeight="1" x14ac:dyDescent="0.3">
      <c r="A48" s="857" t="s">
        <v>1625</v>
      </c>
      <c r="B48" s="849">
        <v>273.59000000000003</v>
      </c>
      <c r="C48" s="837">
        <v>0.3084615818253566</v>
      </c>
      <c r="D48" s="849">
        <v>613.36</v>
      </c>
      <c r="E48" s="837">
        <v>0.69153841817464345</v>
      </c>
      <c r="F48" s="850">
        <v>886.95</v>
      </c>
    </row>
    <row r="49" spans="1:6" ht="14.4" customHeight="1" x14ac:dyDescent="0.3">
      <c r="A49" s="857" t="s">
        <v>1585</v>
      </c>
      <c r="B49" s="849">
        <v>272.08</v>
      </c>
      <c r="C49" s="837">
        <v>1</v>
      </c>
      <c r="D49" s="849"/>
      <c r="E49" s="837">
        <v>0</v>
      </c>
      <c r="F49" s="850">
        <v>272.08</v>
      </c>
    </row>
    <row r="50" spans="1:6" ht="14.4" customHeight="1" x14ac:dyDescent="0.3">
      <c r="A50" s="857" t="s">
        <v>3269</v>
      </c>
      <c r="B50" s="849">
        <v>197.5</v>
      </c>
      <c r="C50" s="837">
        <v>1</v>
      </c>
      <c r="D50" s="849"/>
      <c r="E50" s="837">
        <v>0</v>
      </c>
      <c r="F50" s="850">
        <v>197.5</v>
      </c>
    </row>
    <row r="51" spans="1:6" ht="14.4" customHeight="1" x14ac:dyDescent="0.3">
      <c r="A51" s="857" t="s">
        <v>3270</v>
      </c>
      <c r="B51" s="849">
        <v>193.6</v>
      </c>
      <c r="C51" s="837">
        <v>1</v>
      </c>
      <c r="D51" s="849"/>
      <c r="E51" s="837">
        <v>0</v>
      </c>
      <c r="F51" s="850">
        <v>193.6</v>
      </c>
    </row>
    <row r="52" spans="1:6" ht="14.4" customHeight="1" x14ac:dyDescent="0.3">
      <c r="A52" s="857" t="s">
        <v>1614</v>
      </c>
      <c r="B52" s="849">
        <v>176.32</v>
      </c>
      <c r="C52" s="837">
        <v>0.25</v>
      </c>
      <c r="D52" s="849">
        <v>528.96</v>
      </c>
      <c r="E52" s="837">
        <v>0.75000000000000011</v>
      </c>
      <c r="F52" s="850">
        <v>705.28</v>
      </c>
    </row>
    <row r="53" spans="1:6" ht="14.4" customHeight="1" x14ac:dyDescent="0.3">
      <c r="A53" s="857" t="s">
        <v>1566</v>
      </c>
      <c r="B53" s="849">
        <v>165</v>
      </c>
      <c r="C53" s="837">
        <v>0.23056285283103237</v>
      </c>
      <c r="D53" s="849">
        <v>550.64</v>
      </c>
      <c r="E53" s="837">
        <v>0.76943714716896761</v>
      </c>
      <c r="F53" s="850">
        <v>715.64</v>
      </c>
    </row>
    <row r="54" spans="1:6" ht="14.4" customHeight="1" x14ac:dyDescent="0.3">
      <c r="A54" s="857" t="s">
        <v>3271</v>
      </c>
      <c r="B54" s="849">
        <v>155.56</v>
      </c>
      <c r="C54" s="837">
        <v>0.56730243244228873</v>
      </c>
      <c r="D54" s="849">
        <v>118.65</v>
      </c>
      <c r="E54" s="837">
        <v>0.43269756755771122</v>
      </c>
      <c r="F54" s="850">
        <v>274.21000000000004</v>
      </c>
    </row>
    <row r="55" spans="1:6" ht="14.4" customHeight="1" x14ac:dyDescent="0.3">
      <c r="A55" s="857" t="s">
        <v>1558</v>
      </c>
      <c r="B55" s="849">
        <v>153.19999999999999</v>
      </c>
      <c r="C55" s="837">
        <v>0.22813914700976887</v>
      </c>
      <c r="D55" s="849">
        <v>518.32000000000005</v>
      </c>
      <c r="E55" s="837">
        <v>0.77186085299023122</v>
      </c>
      <c r="F55" s="850">
        <v>671.52</v>
      </c>
    </row>
    <row r="56" spans="1:6" ht="14.4" customHeight="1" x14ac:dyDescent="0.3">
      <c r="A56" s="857" t="s">
        <v>1567</v>
      </c>
      <c r="B56" s="849">
        <v>152.13999999999999</v>
      </c>
      <c r="C56" s="837">
        <v>0.89652327637006479</v>
      </c>
      <c r="D56" s="849">
        <v>17.559999999999999</v>
      </c>
      <c r="E56" s="837">
        <v>0.10347672362993518</v>
      </c>
      <c r="F56" s="850">
        <v>169.7</v>
      </c>
    </row>
    <row r="57" spans="1:6" ht="14.4" customHeight="1" x14ac:dyDescent="0.3">
      <c r="A57" s="857" t="s">
        <v>3272</v>
      </c>
      <c r="B57" s="849">
        <v>109.17</v>
      </c>
      <c r="C57" s="837">
        <v>1</v>
      </c>
      <c r="D57" s="849"/>
      <c r="E57" s="837">
        <v>0</v>
      </c>
      <c r="F57" s="850">
        <v>109.17</v>
      </c>
    </row>
    <row r="58" spans="1:6" ht="14.4" customHeight="1" x14ac:dyDescent="0.3">
      <c r="A58" s="857" t="s">
        <v>3273</v>
      </c>
      <c r="B58" s="849">
        <v>97.96</v>
      </c>
      <c r="C58" s="837">
        <v>6.5792213200083272E-2</v>
      </c>
      <c r="D58" s="849">
        <v>1390.97</v>
      </c>
      <c r="E58" s="837">
        <v>0.93420778679991667</v>
      </c>
      <c r="F58" s="850">
        <v>1488.93</v>
      </c>
    </row>
    <row r="59" spans="1:6" ht="14.4" customHeight="1" x14ac:dyDescent="0.3">
      <c r="A59" s="857" t="s">
        <v>3274</v>
      </c>
      <c r="B59" s="849">
        <v>83.25</v>
      </c>
      <c r="C59" s="837">
        <v>1</v>
      </c>
      <c r="D59" s="849"/>
      <c r="E59" s="837">
        <v>0</v>
      </c>
      <c r="F59" s="850">
        <v>83.25</v>
      </c>
    </row>
    <row r="60" spans="1:6" ht="14.4" customHeight="1" x14ac:dyDescent="0.3">
      <c r="A60" s="857" t="s">
        <v>1591</v>
      </c>
      <c r="B60" s="849">
        <v>70.5</v>
      </c>
      <c r="C60" s="837">
        <v>2.7922782614206165E-2</v>
      </c>
      <c r="D60" s="849">
        <v>2454.3199999999997</v>
      </c>
      <c r="E60" s="837">
        <v>0.97207721738579389</v>
      </c>
      <c r="F60" s="850">
        <v>2524.8199999999997</v>
      </c>
    </row>
    <row r="61" spans="1:6" ht="14.4" customHeight="1" x14ac:dyDescent="0.3">
      <c r="A61" s="857" t="s">
        <v>1606</v>
      </c>
      <c r="B61" s="849">
        <v>65.81</v>
      </c>
      <c r="C61" s="837">
        <v>0.24996201762382259</v>
      </c>
      <c r="D61" s="849">
        <v>197.47</v>
      </c>
      <c r="E61" s="837">
        <v>0.75003798237617758</v>
      </c>
      <c r="F61" s="850">
        <v>263.27999999999997</v>
      </c>
    </row>
    <row r="62" spans="1:6" ht="14.4" customHeight="1" x14ac:dyDescent="0.3">
      <c r="A62" s="857" t="s">
        <v>3275</v>
      </c>
      <c r="B62" s="849"/>
      <c r="C62" s="837">
        <v>0</v>
      </c>
      <c r="D62" s="849">
        <v>5383.6</v>
      </c>
      <c r="E62" s="837">
        <v>1</v>
      </c>
      <c r="F62" s="850">
        <v>5383.6</v>
      </c>
    </row>
    <row r="63" spans="1:6" ht="14.4" customHeight="1" x14ac:dyDescent="0.3">
      <c r="A63" s="857" t="s">
        <v>3276</v>
      </c>
      <c r="B63" s="849"/>
      <c r="C63" s="837">
        <v>0</v>
      </c>
      <c r="D63" s="849">
        <v>1887.9</v>
      </c>
      <c r="E63" s="837">
        <v>1</v>
      </c>
      <c r="F63" s="850">
        <v>1887.9</v>
      </c>
    </row>
    <row r="64" spans="1:6" ht="14.4" customHeight="1" x14ac:dyDescent="0.3">
      <c r="A64" s="857" t="s">
        <v>1615</v>
      </c>
      <c r="B64" s="849"/>
      <c r="C64" s="837">
        <v>0</v>
      </c>
      <c r="D64" s="849">
        <v>881.59999999999991</v>
      </c>
      <c r="E64" s="837">
        <v>1</v>
      </c>
      <c r="F64" s="850">
        <v>881.59999999999991</v>
      </c>
    </row>
    <row r="65" spans="1:6" ht="14.4" customHeight="1" x14ac:dyDescent="0.3">
      <c r="A65" s="857" t="s">
        <v>1559</v>
      </c>
      <c r="B65" s="849"/>
      <c r="C65" s="837">
        <v>0</v>
      </c>
      <c r="D65" s="849">
        <v>453.18</v>
      </c>
      <c r="E65" s="837">
        <v>1</v>
      </c>
      <c r="F65" s="850">
        <v>453.18</v>
      </c>
    </row>
    <row r="66" spans="1:6" ht="14.4" customHeight="1" x14ac:dyDescent="0.3">
      <c r="A66" s="857" t="s">
        <v>3277</v>
      </c>
      <c r="B66" s="849"/>
      <c r="C66" s="837">
        <v>0</v>
      </c>
      <c r="D66" s="849">
        <v>186.54</v>
      </c>
      <c r="E66" s="837">
        <v>1</v>
      </c>
      <c r="F66" s="850">
        <v>186.54</v>
      </c>
    </row>
    <row r="67" spans="1:6" ht="14.4" customHeight="1" x14ac:dyDescent="0.3">
      <c r="A67" s="857" t="s">
        <v>1600</v>
      </c>
      <c r="B67" s="849"/>
      <c r="C67" s="837"/>
      <c r="D67" s="849">
        <v>0</v>
      </c>
      <c r="E67" s="837"/>
      <c r="F67" s="850">
        <v>0</v>
      </c>
    </row>
    <row r="68" spans="1:6" ht="14.4" customHeight="1" x14ac:dyDescent="0.3">
      <c r="A68" s="857" t="s">
        <v>3278</v>
      </c>
      <c r="B68" s="849"/>
      <c r="C68" s="837"/>
      <c r="D68" s="849">
        <v>0</v>
      </c>
      <c r="E68" s="837"/>
      <c r="F68" s="850">
        <v>0</v>
      </c>
    </row>
    <row r="69" spans="1:6" ht="14.4" customHeight="1" x14ac:dyDescent="0.3">
      <c r="A69" s="857" t="s">
        <v>3279</v>
      </c>
      <c r="B69" s="849"/>
      <c r="C69" s="837">
        <v>0</v>
      </c>
      <c r="D69" s="849">
        <v>1020.24</v>
      </c>
      <c r="E69" s="837">
        <v>1</v>
      </c>
      <c r="F69" s="850">
        <v>1020.24</v>
      </c>
    </row>
    <row r="70" spans="1:6" ht="14.4" customHeight="1" x14ac:dyDescent="0.3">
      <c r="A70" s="857" t="s">
        <v>3280</v>
      </c>
      <c r="B70" s="849"/>
      <c r="C70" s="837">
        <v>0</v>
      </c>
      <c r="D70" s="849">
        <v>68.19</v>
      </c>
      <c r="E70" s="837">
        <v>1</v>
      </c>
      <c r="F70" s="850">
        <v>68.19</v>
      </c>
    </row>
    <row r="71" spans="1:6" ht="14.4" customHeight="1" x14ac:dyDescent="0.3">
      <c r="A71" s="857" t="s">
        <v>3281</v>
      </c>
      <c r="B71" s="849"/>
      <c r="C71" s="837">
        <v>0</v>
      </c>
      <c r="D71" s="849">
        <v>79.11</v>
      </c>
      <c r="E71" s="837">
        <v>1</v>
      </c>
      <c r="F71" s="850">
        <v>79.11</v>
      </c>
    </row>
    <row r="72" spans="1:6" ht="14.4" customHeight="1" x14ac:dyDescent="0.3">
      <c r="A72" s="857" t="s">
        <v>3282</v>
      </c>
      <c r="B72" s="849"/>
      <c r="C72" s="837">
        <v>0</v>
      </c>
      <c r="D72" s="849">
        <v>1637.01</v>
      </c>
      <c r="E72" s="837">
        <v>1</v>
      </c>
      <c r="F72" s="850">
        <v>1637.01</v>
      </c>
    </row>
    <row r="73" spans="1:6" ht="14.4" customHeight="1" x14ac:dyDescent="0.3">
      <c r="A73" s="857" t="s">
        <v>1561</v>
      </c>
      <c r="B73" s="849"/>
      <c r="C73" s="837">
        <v>0</v>
      </c>
      <c r="D73" s="849">
        <v>1385.62</v>
      </c>
      <c r="E73" s="837">
        <v>1</v>
      </c>
      <c r="F73" s="850">
        <v>1385.62</v>
      </c>
    </row>
    <row r="74" spans="1:6" ht="14.4" customHeight="1" x14ac:dyDescent="0.3">
      <c r="A74" s="857" t="s">
        <v>1619</v>
      </c>
      <c r="B74" s="849"/>
      <c r="C74" s="837">
        <v>0</v>
      </c>
      <c r="D74" s="849">
        <v>1688.2800000000002</v>
      </c>
      <c r="E74" s="837">
        <v>1</v>
      </c>
      <c r="F74" s="850">
        <v>1688.2800000000002</v>
      </c>
    </row>
    <row r="75" spans="1:6" ht="14.4" customHeight="1" x14ac:dyDescent="0.3">
      <c r="A75" s="857" t="s">
        <v>3283</v>
      </c>
      <c r="B75" s="849"/>
      <c r="C75" s="837">
        <v>0</v>
      </c>
      <c r="D75" s="849">
        <v>1481.28</v>
      </c>
      <c r="E75" s="837">
        <v>1</v>
      </c>
      <c r="F75" s="850">
        <v>1481.28</v>
      </c>
    </row>
    <row r="76" spans="1:6" ht="14.4" customHeight="1" x14ac:dyDescent="0.3">
      <c r="A76" s="857" t="s">
        <v>1613</v>
      </c>
      <c r="B76" s="849"/>
      <c r="C76" s="837">
        <v>0</v>
      </c>
      <c r="D76" s="849">
        <v>255</v>
      </c>
      <c r="E76" s="837">
        <v>1</v>
      </c>
      <c r="F76" s="850">
        <v>255</v>
      </c>
    </row>
    <row r="77" spans="1:6" ht="14.4" customHeight="1" x14ac:dyDescent="0.3">
      <c r="A77" s="857" t="s">
        <v>3284</v>
      </c>
      <c r="B77" s="849"/>
      <c r="C77" s="837">
        <v>0</v>
      </c>
      <c r="D77" s="849">
        <v>999.90000000000009</v>
      </c>
      <c r="E77" s="837">
        <v>1</v>
      </c>
      <c r="F77" s="850">
        <v>999.90000000000009</v>
      </c>
    </row>
    <row r="78" spans="1:6" ht="14.4" customHeight="1" x14ac:dyDescent="0.3">
      <c r="A78" s="857" t="s">
        <v>3285</v>
      </c>
      <c r="B78" s="849"/>
      <c r="C78" s="837">
        <v>0</v>
      </c>
      <c r="D78" s="849">
        <v>8242.2400000000016</v>
      </c>
      <c r="E78" s="837">
        <v>1</v>
      </c>
      <c r="F78" s="850">
        <v>8242.2400000000016</v>
      </c>
    </row>
    <row r="79" spans="1:6" ht="14.4" customHeight="1" x14ac:dyDescent="0.3">
      <c r="A79" s="857" t="s">
        <v>3286</v>
      </c>
      <c r="B79" s="849"/>
      <c r="C79" s="837">
        <v>0</v>
      </c>
      <c r="D79" s="849">
        <v>214.68</v>
      </c>
      <c r="E79" s="837">
        <v>1</v>
      </c>
      <c r="F79" s="850">
        <v>214.68</v>
      </c>
    </row>
    <row r="80" spans="1:6" ht="14.4" customHeight="1" x14ac:dyDescent="0.3">
      <c r="A80" s="857" t="s">
        <v>3287</v>
      </c>
      <c r="B80" s="849"/>
      <c r="C80" s="837">
        <v>0</v>
      </c>
      <c r="D80" s="849">
        <v>705.28</v>
      </c>
      <c r="E80" s="837">
        <v>1</v>
      </c>
      <c r="F80" s="850">
        <v>705.28</v>
      </c>
    </row>
    <row r="81" spans="1:6" ht="14.4" customHeight="1" x14ac:dyDescent="0.3">
      <c r="A81" s="857" t="s">
        <v>3288</v>
      </c>
      <c r="B81" s="849"/>
      <c r="C81" s="837">
        <v>0</v>
      </c>
      <c r="D81" s="849">
        <v>426</v>
      </c>
      <c r="E81" s="837">
        <v>1</v>
      </c>
      <c r="F81" s="850">
        <v>426</v>
      </c>
    </row>
    <row r="82" spans="1:6" ht="14.4" customHeight="1" x14ac:dyDescent="0.3">
      <c r="A82" s="857" t="s">
        <v>3289</v>
      </c>
      <c r="B82" s="849"/>
      <c r="C82" s="837">
        <v>0</v>
      </c>
      <c r="D82" s="849">
        <v>77.790000000000006</v>
      </c>
      <c r="E82" s="837">
        <v>1</v>
      </c>
      <c r="F82" s="850">
        <v>77.790000000000006</v>
      </c>
    </row>
    <row r="83" spans="1:6" ht="14.4" customHeight="1" x14ac:dyDescent="0.3">
      <c r="A83" s="857" t="s">
        <v>3290</v>
      </c>
      <c r="B83" s="849"/>
      <c r="C83" s="837">
        <v>0</v>
      </c>
      <c r="D83" s="849">
        <v>264</v>
      </c>
      <c r="E83" s="837">
        <v>1</v>
      </c>
      <c r="F83" s="850">
        <v>264</v>
      </c>
    </row>
    <row r="84" spans="1:6" ht="14.4" customHeight="1" x14ac:dyDescent="0.3">
      <c r="A84" s="857" t="s">
        <v>3291</v>
      </c>
      <c r="B84" s="849"/>
      <c r="C84" s="837">
        <v>0</v>
      </c>
      <c r="D84" s="849">
        <v>802.48</v>
      </c>
      <c r="E84" s="837">
        <v>1</v>
      </c>
      <c r="F84" s="850">
        <v>802.48</v>
      </c>
    </row>
    <row r="85" spans="1:6" ht="14.4" customHeight="1" x14ac:dyDescent="0.3">
      <c r="A85" s="857" t="s">
        <v>3292</v>
      </c>
      <c r="B85" s="849"/>
      <c r="C85" s="837">
        <v>0</v>
      </c>
      <c r="D85" s="849">
        <v>434.19</v>
      </c>
      <c r="E85" s="837">
        <v>1</v>
      </c>
      <c r="F85" s="850">
        <v>434.19</v>
      </c>
    </row>
    <row r="86" spans="1:6" ht="14.4" customHeight="1" x14ac:dyDescent="0.3">
      <c r="A86" s="857" t="s">
        <v>3293</v>
      </c>
      <c r="B86" s="849"/>
      <c r="C86" s="837">
        <v>0</v>
      </c>
      <c r="D86" s="849">
        <v>8861.0999999999985</v>
      </c>
      <c r="E86" s="837">
        <v>1</v>
      </c>
      <c r="F86" s="850">
        <v>8861.0999999999985</v>
      </c>
    </row>
    <row r="87" spans="1:6" ht="14.4" customHeight="1" x14ac:dyDescent="0.3">
      <c r="A87" s="857" t="s">
        <v>1611</v>
      </c>
      <c r="B87" s="849"/>
      <c r="C87" s="837">
        <v>0</v>
      </c>
      <c r="D87" s="849">
        <v>644.24</v>
      </c>
      <c r="E87" s="837">
        <v>1</v>
      </c>
      <c r="F87" s="850">
        <v>644.24</v>
      </c>
    </row>
    <row r="88" spans="1:6" ht="14.4" customHeight="1" x14ac:dyDescent="0.3">
      <c r="A88" s="857" t="s">
        <v>3294</v>
      </c>
      <c r="B88" s="849">
        <v>0</v>
      </c>
      <c r="C88" s="837">
        <v>0</v>
      </c>
      <c r="D88" s="849">
        <v>3769.1299999999997</v>
      </c>
      <c r="E88" s="837">
        <v>1</v>
      </c>
      <c r="F88" s="850">
        <v>3769.1299999999997</v>
      </c>
    </row>
    <row r="89" spans="1:6" ht="14.4" customHeight="1" x14ac:dyDescent="0.3">
      <c r="A89" s="857" t="s">
        <v>1612</v>
      </c>
      <c r="B89" s="849"/>
      <c r="C89" s="837">
        <v>0</v>
      </c>
      <c r="D89" s="849">
        <v>22036.380000000008</v>
      </c>
      <c r="E89" s="837">
        <v>1</v>
      </c>
      <c r="F89" s="850">
        <v>22036.380000000008</v>
      </c>
    </row>
    <row r="90" spans="1:6" ht="14.4" customHeight="1" x14ac:dyDescent="0.3">
      <c r="A90" s="857" t="s">
        <v>1622</v>
      </c>
      <c r="B90" s="849"/>
      <c r="C90" s="837"/>
      <c r="D90" s="849">
        <v>0</v>
      </c>
      <c r="E90" s="837"/>
      <c r="F90" s="850">
        <v>0</v>
      </c>
    </row>
    <row r="91" spans="1:6" ht="14.4" customHeight="1" x14ac:dyDescent="0.3">
      <c r="A91" s="857" t="s">
        <v>3295</v>
      </c>
      <c r="B91" s="849"/>
      <c r="C91" s="837">
        <v>0</v>
      </c>
      <c r="D91" s="849">
        <v>40587.179999999993</v>
      </c>
      <c r="E91" s="837">
        <v>1</v>
      </c>
      <c r="F91" s="850">
        <v>40587.179999999993</v>
      </c>
    </row>
    <row r="92" spans="1:6" ht="14.4" customHeight="1" x14ac:dyDescent="0.3">
      <c r="A92" s="857" t="s">
        <v>3296</v>
      </c>
      <c r="B92" s="849"/>
      <c r="C92" s="837">
        <v>0</v>
      </c>
      <c r="D92" s="849">
        <v>145.11000000000001</v>
      </c>
      <c r="E92" s="837">
        <v>1</v>
      </c>
      <c r="F92" s="850">
        <v>145.11000000000001</v>
      </c>
    </row>
    <row r="93" spans="1:6" ht="14.4" customHeight="1" x14ac:dyDescent="0.3">
      <c r="A93" s="857" t="s">
        <v>3297</v>
      </c>
      <c r="B93" s="849"/>
      <c r="C93" s="837">
        <v>0</v>
      </c>
      <c r="D93" s="849">
        <v>423.75</v>
      </c>
      <c r="E93" s="837">
        <v>1</v>
      </c>
      <c r="F93" s="850">
        <v>423.75</v>
      </c>
    </row>
    <row r="94" spans="1:6" ht="14.4" customHeight="1" x14ac:dyDescent="0.3">
      <c r="A94" s="857" t="s">
        <v>1608</v>
      </c>
      <c r="B94" s="849">
        <v>0</v>
      </c>
      <c r="C94" s="837"/>
      <c r="D94" s="849">
        <v>0</v>
      </c>
      <c r="E94" s="837"/>
      <c r="F94" s="850">
        <v>0</v>
      </c>
    </row>
    <row r="95" spans="1:6" ht="14.4" customHeight="1" thickBot="1" x14ac:dyDescent="0.35">
      <c r="A95" s="858" t="s">
        <v>3298</v>
      </c>
      <c r="B95" s="853"/>
      <c r="C95" s="854">
        <v>0</v>
      </c>
      <c r="D95" s="853">
        <v>3532.8999999999992</v>
      </c>
      <c r="E95" s="854">
        <v>1</v>
      </c>
      <c r="F95" s="855">
        <v>3532.8999999999992</v>
      </c>
    </row>
    <row r="96" spans="1:6" ht="14.4" customHeight="1" thickBot="1" x14ac:dyDescent="0.35">
      <c r="A96" s="771" t="s">
        <v>3</v>
      </c>
      <c r="B96" s="772">
        <v>2400321.1799999988</v>
      </c>
      <c r="C96" s="773">
        <v>0.54585163163136841</v>
      </c>
      <c r="D96" s="772">
        <v>1997066.3900000004</v>
      </c>
      <c r="E96" s="773">
        <v>0.45414836836863115</v>
      </c>
      <c r="F96" s="774">
        <v>4397387.5700000012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{42FB61D9-5CD8-4201-8ACE-1B2783ABDD81}</x14:id>
        </ext>
      </extLst>
    </cfRule>
  </conditionalFormatting>
  <conditionalFormatting sqref="F37:F9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{FEDB9CA2-FE37-4F92-998C-E8A4D90F6802}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FB61D9-5CD8-4201-8ACE-1B2783ABDD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FEDB9CA2-FE37-4F92-998C-E8A4D90F680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F37:F95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3335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2351</v>
      </c>
      <c r="G3" s="47">
        <f>SUBTOTAL(9,G6:G1048576)</f>
        <v>2400321.1799999978</v>
      </c>
      <c r="H3" s="48">
        <f>IF(M3=0,0,G3/M3)</f>
        <v>0.54585163163136796</v>
      </c>
      <c r="I3" s="47">
        <f>SUBTOTAL(9,I6:I1048576)</f>
        <v>2923</v>
      </c>
      <c r="J3" s="47">
        <f>SUBTOTAL(9,J6:J1048576)</f>
        <v>1997066.3900000008</v>
      </c>
      <c r="K3" s="48">
        <f>IF(M3=0,0,J3/M3)</f>
        <v>0.45414836836863104</v>
      </c>
      <c r="L3" s="47">
        <f>SUBTOTAL(9,L6:L1048576)</f>
        <v>5274</v>
      </c>
      <c r="M3" s="49">
        <f>SUBTOTAL(9,M6:M1048576)</f>
        <v>4397387.5700000031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2002</v>
      </c>
      <c r="B6" s="825" t="s">
        <v>1640</v>
      </c>
      <c r="C6" s="825" t="s">
        <v>2393</v>
      </c>
      <c r="D6" s="825" t="s">
        <v>2394</v>
      </c>
      <c r="E6" s="825" t="s">
        <v>2395</v>
      </c>
      <c r="F6" s="225">
        <v>1</v>
      </c>
      <c r="G6" s="225">
        <v>96.75</v>
      </c>
      <c r="H6" s="830">
        <v>1</v>
      </c>
      <c r="I6" s="225"/>
      <c r="J6" s="225"/>
      <c r="K6" s="830">
        <v>0</v>
      </c>
      <c r="L6" s="225">
        <v>1</v>
      </c>
      <c r="M6" s="848">
        <v>96.75</v>
      </c>
    </row>
    <row r="7" spans="1:13" ht="14.4" customHeight="1" x14ac:dyDescent="0.3">
      <c r="A7" s="831" t="s">
        <v>2002</v>
      </c>
      <c r="B7" s="832" t="s">
        <v>1640</v>
      </c>
      <c r="C7" s="832" t="s">
        <v>2396</v>
      </c>
      <c r="D7" s="832" t="s">
        <v>2394</v>
      </c>
      <c r="E7" s="832" t="s">
        <v>2397</v>
      </c>
      <c r="F7" s="849">
        <v>1</v>
      </c>
      <c r="G7" s="849">
        <v>56.45</v>
      </c>
      <c r="H7" s="837">
        <v>1</v>
      </c>
      <c r="I7" s="849"/>
      <c r="J7" s="849"/>
      <c r="K7" s="837">
        <v>0</v>
      </c>
      <c r="L7" s="849">
        <v>1</v>
      </c>
      <c r="M7" s="850">
        <v>56.45</v>
      </c>
    </row>
    <row r="8" spans="1:13" ht="14.4" customHeight="1" x14ac:dyDescent="0.3">
      <c r="A8" s="831" t="s">
        <v>2002</v>
      </c>
      <c r="B8" s="832" t="s">
        <v>1658</v>
      </c>
      <c r="C8" s="832" t="s">
        <v>2388</v>
      </c>
      <c r="D8" s="832" t="s">
        <v>2389</v>
      </c>
      <c r="E8" s="832" t="s">
        <v>2390</v>
      </c>
      <c r="F8" s="849"/>
      <c r="G8" s="849"/>
      <c r="H8" s="837">
        <v>0</v>
      </c>
      <c r="I8" s="849">
        <v>1</v>
      </c>
      <c r="J8" s="849">
        <v>1385.62</v>
      </c>
      <c r="K8" s="837">
        <v>1</v>
      </c>
      <c r="L8" s="849">
        <v>1</v>
      </c>
      <c r="M8" s="850">
        <v>1385.62</v>
      </c>
    </row>
    <row r="9" spans="1:13" ht="14.4" customHeight="1" x14ac:dyDescent="0.3">
      <c r="A9" s="831" t="s">
        <v>2002</v>
      </c>
      <c r="B9" s="832" t="s">
        <v>1740</v>
      </c>
      <c r="C9" s="832" t="s">
        <v>2399</v>
      </c>
      <c r="D9" s="832" t="s">
        <v>1742</v>
      </c>
      <c r="E9" s="832" t="s">
        <v>2400</v>
      </c>
      <c r="F9" s="849"/>
      <c r="G9" s="849"/>
      <c r="H9" s="837">
        <v>0</v>
      </c>
      <c r="I9" s="849">
        <v>2</v>
      </c>
      <c r="J9" s="849">
        <v>126.28</v>
      </c>
      <c r="K9" s="837">
        <v>1</v>
      </c>
      <c r="L9" s="849">
        <v>2</v>
      </c>
      <c r="M9" s="850">
        <v>126.28</v>
      </c>
    </row>
    <row r="10" spans="1:13" ht="14.4" customHeight="1" x14ac:dyDescent="0.3">
      <c r="A10" s="831" t="s">
        <v>2002</v>
      </c>
      <c r="B10" s="832" t="s">
        <v>1740</v>
      </c>
      <c r="C10" s="832" t="s">
        <v>1744</v>
      </c>
      <c r="D10" s="832" t="s">
        <v>1742</v>
      </c>
      <c r="E10" s="832" t="s">
        <v>1745</v>
      </c>
      <c r="F10" s="849"/>
      <c r="G10" s="849"/>
      <c r="H10" s="837">
        <v>0</v>
      </c>
      <c r="I10" s="849">
        <v>1</v>
      </c>
      <c r="J10" s="849">
        <v>49.08</v>
      </c>
      <c r="K10" s="837">
        <v>1</v>
      </c>
      <c r="L10" s="849">
        <v>1</v>
      </c>
      <c r="M10" s="850">
        <v>49.08</v>
      </c>
    </row>
    <row r="11" spans="1:13" ht="14.4" customHeight="1" x14ac:dyDescent="0.3">
      <c r="A11" s="831" t="s">
        <v>2002</v>
      </c>
      <c r="B11" s="832" t="s">
        <v>3299</v>
      </c>
      <c r="C11" s="832" t="s">
        <v>2382</v>
      </c>
      <c r="D11" s="832" t="s">
        <v>2081</v>
      </c>
      <c r="E11" s="832" t="s">
        <v>2256</v>
      </c>
      <c r="F11" s="849"/>
      <c r="G11" s="849"/>
      <c r="H11" s="837">
        <v>0</v>
      </c>
      <c r="I11" s="849">
        <v>3</v>
      </c>
      <c r="J11" s="849">
        <v>511.56000000000006</v>
      </c>
      <c r="K11" s="837">
        <v>1</v>
      </c>
      <c r="L11" s="849">
        <v>3</v>
      </c>
      <c r="M11" s="850">
        <v>511.56000000000006</v>
      </c>
    </row>
    <row r="12" spans="1:13" ht="14.4" customHeight="1" x14ac:dyDescent="0.3">
      <c r="A12" s="831" t="s">
        <v>2002</v>
      </c>
      <c r="B12" s="832" t="s">
        <v>1892</v>
      </c>
      <c r="C12" s="832" t="s">
        <v>2379</v>
      </c>
      <c r="D12" s="832" t="s">
        <v>2380</v>
      </c>
      <c r="E12" s="832" t="s">
        <v>2381</v>
      </c>
      <c r="F12" s="849"/>
      <c r="G12" s="849"/>
      <c r="H12" s="837">
        <v>0</v>
      </c>
      <c r="I12" s="849">
        <v>1</v>
      </c>
      <c r="J12" s="849">
        <v>4.7</v>
      </c>
      <c r="K12" s="837">
        <v>1</v>
      </c>
      <c r="L12" s="849">
        <v>1</v>
      </c>
      <c r="M12" s="850">
        <v>4.7</v>
      </c>
    </row>
    <row r="13" spans="1:13" ht="14.4" customHeight="1" x14ac:dyDescent="0.3">
      <c r="A13" s="831" t="s">
        <v>2002</v>
      </c>
      <c r="B13" s="832" t="s">
        <v>3300</v>
      </c>
      <c r="C13" s="832" t="s">
        <v>2048</v>
      </c>
      <c r="D13" s="832" t="s">
        <v>2049</v>
      </c>
      <c r="E13" s="832" t="s">
        <v>2050</v>
      </c>
      <c r="F13" s="849"/>
      <c r="G13" s="849"/>
      <c r="H13" s="837">
        <v>0</v>
      </c>
      <c r="I13" s="849">
        <v>1</v>
      </c>
      <c r="J13" s="849">
        <v>141.25</v>
      </c>
      <c r="K13" s="837">
        <v>1</v>
      </c>
      <c r="L13" s="849">
        <v>1</v>
      </c>
      <c r="M13" s="850">
        <v>141.25</v>
      </c>
    </row>
    <row r="14" spans="1:13" ht="14.4" customHeight="1" x14ac:dyDescent="0.3">
      <c r="A14" s="831" t="s">
        <v>2002</v>
      </c>
      <c r="B14" s="832" t="s">
        <v>3301</v>
      </c>
      <c r="C14" s="832" t="s">
        <v>2384</v>
      </c>
      <c r="D14" s="832" t="s">
        <v>2385</v>
      </c>
      <c r="E14" s="832" t="s">
        <v>2386</v>
      </c>
      <c r="F14" s="849"/>
      <c r="G14" s="849"/>
      <c r="H14" s="837">
        <v>0</v>
      </c>
      <c r="I14" s="849">
        <v>1</v>
      </c>
      <c r="J14" s="849">
        <v>58.77</v>
      </c>
      <c r="K14" s="837">
        <v>1</v>
      </c>
      <c r="L14" s="849">
        <v>1</v>
      </c>
      <c r="M14" s="850">
        <v>58.77</v>
      </c>
    </row>
    <row r="15" spans="1:13" ht="14.4" customHeight="1" x14ac:dyDescent="0.3">
      <c r="A15" s="831" t="s">
        <v>2002</v>
      </c>
      <c r="B15" s="832" t="s">
        <v>3302</v>
      </c>
      <c r="C15" s="832" t="s">
        <v>2232</v>
      </c>
      <c r="D15" s="832" t="s">
        <v>2230</v>
      </c>
      <c r="E15" s="832" t="s">
        <v>982</v>
      </c>
      <c r="F15" s="849"/>
      <c r="G15" s="849"/>
      <c r="H15" s="837">
        <v>0</v>
      </c>
      <c r="I15" s="849">
        <v>1</v>
      </c>
      <c r="J15" s="849">
        <v>414.07</v>
      </c>
      <c r="K15" s="837">
        <v>1</v>
      </c>
      <c r="L15" s="849">
        <v>1</v>
      </c>
      <c r="M15" s="850">
        <v>414.07</v>
      </c>
    </row>
    <row r="16" spans="1:13" ht="14.4" customHeight="1" x14ac:dyDescent="0.3">
      <c r="A16" s="831" t="s">
        <v>2003</v>
      </c>
      <c r="B16" s="832" t="s">
        <v>1648</v>
      </c>
      <c r="C16" s="832" t="s">
        <v>2781</v>
      </c>
      <c r="D16" s="832" t="s">
        <v>869</v>
      </c>
      <c r="E16" s="832" t="s">
        <v>2782</v>
      </c>
      <c r="F16" s="849"/>
      <c r="G16" s="849"/>
      <c r="H16" s="837"/>
      <c r="I16" s="849">
        <v>1</v>
      </c>
      <c r="J16" s="849">
        <v>0</v>
      </c>
      <c r="K16" s="837"/>
      <c r="L16" s="849">
        <v>1</v>
      </c>
      <c r="M16" s="850">
        <v>0</v>
      </c>
    </row>
    <row r="17" spans="1:13" ht="14.4" customHeight="1" x14ac:dyDescent="0.3">
      <c r="A17" s="831" t="s">
        <v>2003</v>
      </c>
      <c r="B17" s="832" t="s">
        <v>1687</v>
      </c>
      <c r="C17" s="832" t="s">
        <v>2635</v>
      </c>
      <c r="D17" s="832" t="s">
        <v>2636</v>
      </c>
      <c r="E17" s="832" t="s">
        <v>1695</v>
      </c>
      <c r="F17" s="849"/>
      <c r="G17" s="849"/>
      <c r="H17" s="837">
        <v>0</v>
      </c>
      <c r="I17" s="849">
        <v>1</v>
      </c>
      <c r="J17" s="849">
        <v>234.07</v>
      </c>
      <c r="K17" s="837">
        <v>1</v>
      </c>
      <c r="L17" s="849">
        <v>1</v>
      </c>
      <c r="M17" s="850">
        <v>234.07</v>
      </c>
    </row>
    <row r="18" spans="1:13" ht="14.4" customHeight="1" x14ac:dyDescent="0.3">
      <c r="A18" s="831" t="s">
        <v>2003</v>
      </c>
      <c r="B18" s="832" t="s">
        <v>3303</v>
      </c>
      <c r="C18" s="832" t="s">
        <v>2630</v>
      </c>
      <c r="D18" s="832" t="s">
        <v>2631</v>
      </c>
      <c r="E18" s="832" t="s">
        <v>2632</v>
      </c>
      <c r="F18" s="849"/>
      <c r="G18" s="849"/>
      <c r="H18" s="837">
        <v>0</v>
      </c>
      <c r="I18" s="849">
        <v>1</v>
      </c>
      <c r="J18" s="849">
        <v>96.84</v>
      </c>
      <c r="K18" s="837">
        <v>1</v>
      </c>
      <c r="L18" s="849">
        <v>1</v>
      </c>
      <c r="M18" s="850">
        <v>96.84</v>
      </c>
    </row>
    <row r="19" spans="1:13" ht="14.4" customHeight="1" x14ac:dyDescent="0.3">
      <c r="A19" s="831" t="s">
        <v>2003</v>
      </c>
      <c r="B19" s="832" t="s">
        <v>3303</v>
      </c>
      <c r="C19" s="832" t="s">
        <v>2633</v>
      </c>
      <c r="D19" s="832" t="s">
        <v>2631</v>
      </c>
      <c r="E19" s="832" t="s">
        <v>2634</v>
      </c>
      <c r="F19" s="849"/>
      <c r="G19" s="849"/>
      <c r="H19" s="837">
        <v>0</v>
      </c>
      <c r="I19" s="849">
        <v>1</v>
      </c>
      <c r="J19" s="849">
        <v>193.68</v>
      </c>
      <c r="K19" s="837">
        <v>1</v>
      </c>
      <c r="L19" s="849">
        <v>1</v>
      </c>
      <c r="M19" s="850">
        <v>193.68</v>
      </c>
    </row>
    <row r="20" spans="1:13" ht="14.4" customHeight="1" x14ac:dyDescent="0.3">
      <c r="A20" s="831" t="s">
        <v>2003</v>
      </c>
      <c r="B20" s="832" t="s">
        <v>1829</v>
      </c>
      <c r="C20" s="832" t="s">
        <v>1830</v>
      </c>
      <c r="D20" s="832" t="s">
        <v>761</v>
      </c>
      <c r="E20" s="832" t="s">
        <v>1831</v>
      </c>
      <c r="F20" s="849"/>
      <c r="G20" s="849"/>
      <c r="H20" s="837">
        <v>0</v>
      </c>
      <c r="I20" s="849">
        <v>30</v>
      </c>
      <c r="J20" s="849">
        <v>1360.41</v>
      </c>
      <c r="K20" s="837">
        <v>1</v>
      </c>
      <c r="L20" s="849">
        <v>30</v>
      </c>
      <c r="M20" s="850">
        <v>1360.41</v>
      </c>
    </row>
    <row r="21" spans="1:13" ht="14.4" customHeight="1" x14ac:dyDescent="0.3">
      <c r="A21" s="831" t="s">
        <v>2003</v>
      </c>
      <c r="B21" s="832" t="s">
        <v>3304</v>
      </c>
      <c r="C21" s="832" t="s">
        <v>2659</v>
      </c>
      <c r="D21" s="832" t="s">
        <v>2660</v>
      </c>
      <c r="E21" s="832" t="s">
        <v>2661</v>
      </c>
      <c r="F21" s="849">
        <v>12</v>
      </c>
      <c r="G21" s="849">
        <v>24467.16</v>
      </c>
      <c r="H21" s="837">
        <v>1</v>
      </c>
      <c r="I21" s="849"/>
      <c r="J21" s="849"/>
      <c r="K21" s="837">
        <v>0</v>
      </c>
      <c r="L21" s="849">
        <v>12</v>
      </c>
      <c r="M21" s="850">
        <v>24467.16</v>
      </c>
    </row>
    <row r="22" spans="1:13" ht="14.4" customHeight="1" x14ac:dyDescent="0.3">
      <c r="A22" s="831" t="s">
        <v>2003</v>
      </c>
      <c r="B22" s="832" t="s">
        <v>3304</v>
      </c>
      <c r="C22" s="832" t="s">
        <v>2662</v>
      </c>
      <c r="D22" s="832" t="s">
        <v>2660</v>
      </c>
      <c r="E22" s="832" t="s">
        <v>2663</v>
      </c>
      <c r="F22" s="849">
        <v>25</v>
      </c>
      <c r="G22" s="849">
        <v>13816</v>
      </c>
      <c r="H22" s="837">
        <v>1</v>
      </c>
      <c r="I22" s="849"/>
      <c r="J22" s="849"/>
      <c r="K22" s="837">
        <v>0</v>
      </c>
      <c r="L22" s="849">
        <v>25</v>
      </c>
      <c r="M22" s="850">
        <v>13816</v>
      </c>
    </row>
    <row r="23" spans="1:13" ht="14.4" customHeight="1" x14ac:dyDescent="0.3">
      <c r="A23" s="831" t="s">
        <v>2003</v>
      </c>
      <c r="B23" s="832" t="s">
        <v>3304</v>
      </c>
      <c r="C23" s="832" t="s">
        <v>2664</v>
      </c>
      <c r="D23" s="832" t="s">
        <v>2660</v>
      </c>
      <c r="E23" s="832" t="s">
        <v>2665</v>
      </c>
      <c r="F23" s="849">
        <v>2</v>
      </c>
      <c r="G23" s="849">
        <v>711.58</v>
      </c>
      <c r="H23" s="837">
        <v>1</v>
      </c>
      <c r="I23" s="849"/>
      <c r="J23" s="849"/>
      <c r="K23" s="837">
        <v>0</v>
      </c>
      <c r="L23" s="849">
        <v>2</v>
      </c>
      <c r="M23" s="850">
        <v>711.58</v>
      </c>
    </row>
    <row r="24" spans="1:13" ht="14.4" customHeight="1" x14ac:dyDescent="0.3">
      <c r="A24" s="831" t="s">
        <v>2003</v>
      </c>
      <c r="B24" s="832" t="s">
        <v>3304</v>
      </c>
      <c r="C24" s="832" t="s">
        <v>2666</v>
      </c>
      <c r="D24" s="832" t="s">
        <v>2660</v>
      </c>
      <c r="E24" s="832" t="s">
        <v>2667</v>
      </c>
      <c r="F24" s="849">
        <v>31</v>
      </c>
      <c r="G24" s="849">
        <v>31603.260000000002</v>
      </c>
      <c r="H24" s="837">
        <v>1</v>
      </c>
      <c r="I24" s="849"/>
      <c r="J24" s="849"/>
      <c r="K24" s="837">
        <v>0</v>
      </c>
      <c r="L24" s="849">
        <v>31</v>
      </c>
      <c r="M24" s="850">
        <v>31603.260000000002</v>
      </c>
    </row>
    <row r="25" spans="1:13" ht="14.4" customHeight="1" x14ac:dyDescent="0.3">
      <c r="A25" s="831" t="s">
        <v>2003</v>
      </c>
      <c r="B25" s="832" t="s">
        <v>3304</v>
      </c>
      <c r="C25" s="832" t="s">
        <v>2668</v>
      </c>
      <c r="D25" s="832" t="s">
        <v>2669</v>
      </c>
      <c r="E25" s="832" t="s">
        <v>2663</v>
      </c>
      <c r="F25" s="849">
        <v>5</v>
      </c>
      <c r="G25" s="849">
        <v>2763.2</v>
      </c>
      <c r="H25" s="837">
        <v>1</v>
      </c>
      <c r="I25" s="849"/>
      <c r="J25" s="849"/>
      <c r="K25" s="837">
        <v>0</v>
      </c>
      <c r="L25" s="849">
        <v>5</v>
      </c>
      <c r="M25" s="850">
        <v>2763.2</v>
      </c>
    </row>
    <row r="26" spans="1:13" ht="14.4" customHeight="1" x14ac:dyDescent="0.3">
      <c r="A26" s="831" t="s">
        <v>2003</v>
      </c>
      <c r="B26" s="832" t="s">
        <v>3304</v>
      </c>
      <c r="C26" s="832" t="s">
        <v>2670</v>
      </c>
      <c r="D26" s="832" t="s">
        <v>2671</v>
      </c>
      <c r="E26" s="832" t="s">
        <v>2661</v>
      </c>
      <c r="F26" s="849"/>
      <c r="G26" s="849"/>
      <c r="H26" s="837">
        <v>0</v>
      </c>
      <c r="I26" s="849">
        <v>6</v>
      </c>
      <c r="J26" s="849">
        <v>12233.58</v>
      </c>
      <c r="K26" s="837">
        <v>1</v>
      </c>
      <c r="L26" s="849">
        <v>6</v>
      </c>
      <c r="M26" s="850">
        <v>12233.58</v>
      </c>
    </row>
    <row r="27" spans="1:13" ht="14.4" customHeight="1" x14ac:dyDescent="0.3">
      <c r="A27" s="831" t="s">
        <v>2003</v>
      </c>
      <c r="B27" s="832" t="s">
        <v>3304</v>
      </c>
      <c r="C27" s="832" t="s">
        <v>2672</v>
      </c>
      <c r="D27" s="832" t="s">
        <v>2671</v>
      </c>
      <c r="E27" s="832" t="s">
        <v>2665</v>
      </c>
      <c r="F27" s="849"/>
      <c r="G27" s="849"/>
      <c r="H27" s="837">
        <v>0</v>
      </c>
      <c r="I27" s="849">
        <v>15</v>
      </c>
      <c r="J27" s="849">
        <v>5336.85</v>
      </c>
      <c r="K27" s="837">
        <v>1</v>
      </c>
      <c r="L27" s="849">
        <v>15</v>
      </c>
      <c r="M27" s="850">
        <v>5336.85</v>
      </c>
    </row>
    <row r="28" spans="1:13" ht="14.4" customHeight="1" x14ac:dyDescent="0.3">
      <c r="A28" s="831" t="s">
        <v>2003</v>
      </c>
      <c r="B28" s="832" t="s">
        <v>3304</v>
      </c>
      <c r="C28" s="832" t="s">
        <v>2673</v>
      </c>
      <c r="D28" s="832" t="s">
        <v>2671</v>
      </c>
      <c r="E28" s="832" t="s">
        <v>2663</v>
      </c>
      <c r="F28" s="849"/>
      <c r="G28" s="849"/>
      <c r="H28" s="837">
        <v>0</v>
      </c>
      <c r="I28" s="849">
        <v>19</v>
      </c>
      <c r="J28" s="849">
        <v>10500.16</v>
      </c>
      <c r="K28" s="837">
        <v>1</v>
      </c>
      <c r="L28" s="849">
        <v>19</v>
      </c>
      <c r="M28" s="850">
        <v>10500.16</v>
      </c>
    </row>
    <row r="29" spans="1:13" ht="14.4" customHeight="1" x14ac:dyDescent="0.3">
      <c r="A29" s="831" t="s">
        <v>2003</v>
      </c>
      <c r="B29" s="832" t="s">
        <v>3304</v>
      </c>
      <c r="C29" s="832" t="s">
        <v>2674</v>
      </c>
      <c r="D29" s="832" t="s">
        <v>2671</v>
      </c>
      <c r="E29" s="832" t="s">
        <v>2667</v>
      </c>
      <c r="F29" s="849"/>
      <c r="G29" s="849"/>
      <c r="H29" s="837">
        <v>0</v>
      </c>
      <c r="I29" s="849">
        <v>8</v>
      </c>
      <c r="J29" s="849">
        <v>8155.68</v>
      </c>
      <c r="K29" s="837">
        <v>1</v>
      </c>
      <c r="L29" s="849">
        <v>8</v>
      </c>
      <c r="M29" s="850">
        <v>8155.68</v>
      </c>
    </row>
    <row r="30" spans="1:13" ht="14.4" customHeight="1" x14ac:dyDescent="0.3">
      <c r="A30" s="831" t="s">
        <v>2003</v>
      </c>
      <c r="B30" s="832" t="s">
        <v>3304</v>
      </c>
      <c r="C30" s="832" t="s">
        <v>2675</v>
      </c>
      <c r="D30" s="832" t="s">
        <v>2669</v>
      </c>
      <c r="E30" s="832" t="s">
        <v>2665</v>
      </c>
      <c r="F30" s="849">
        <v>5</v>
      </c>
      <c r="G30" s="849">
        <v>1778.9500000000003</v>
      </c>
      <c r="H30" s="837">
        <v>1</v>
      </c>
      <c r="I30" s="849"/>
      <c r="J30" s="849"/>
      <c r="K30" s="837">
        <v>0</v>
      </c>
      <c r="L30" s="849">
        <v>5</v>
      </c>
      <c r="M30" s="850">
        <v>1778.9500000000003</v>
      </c>
    </row>
    <row r="31" spans="1:13" ht="14.4" customHeight="1" x14ac:dyDescent="0.3">
      <c r="A31" s="831" t="s">
        <v>2003</v>
      </c>
      <c r="B31" s="832" t="s">
        <v>3305</v>
      </c>
      <c r="C31" s="832" t="s">
        <v>2553</v>
      </c>
      <c r="D31" s="832" t="s">
        <v>2554</v>
      </c>
      <c r="E31" s="832" t="s">
        <v>2555</v>
      </c>
      <c r="F31" s="849">
        <v>2</v>
      </c>
      <c r="G31" s="849">
        <v>465.36</v>
      </c>
      <c r="H31" s="837">
        <v>1</v>
      </c>
      <c r="I31" s="849"/>
      <c r="J31" s="849"/>
      <c r="K31" s="837">
        <v>0</v>
      </c>
      <c r="L31" s="849">
        <v>2</v>
      </c>
      <c r="M31" s="850">
        <v>465.36</v>
      </c>
    </row>
    <row r="32" spans="1:13" ht="14.4" customHeight="1" x14ac:dyDescent="0.3">
      <c r="A32" s="831" t="s">
        <v>2003</v>
      </c>
      <c r="B32" s="832" t="s">
        <v>3305</v>
      </c>
      <c r="C32" s="832" t="s">
        <v>2559</v>
      </c>
      <c r="D32" s="832" t="s">
        <v>2554</v>
      </c>
      <c r="E32" s="832" t="s">
        <v>2560</v>
      </c>
      <c r="F32" s="849">
        <v>6</v>
      </c>
      <c r="G32" s="849">
        <v>11633.82</v>
      </c>
      <c r="H32" s="837">
        <v>1</v>
      </c>
      <c r="I32" s="849"/>
      <c r="J32" s="849"/>
      <c r="K32" s="837">
        <v>0</v>
      </c>
      <c r="L32" s="849">
        <v>6</v>
      </c>
      <c r="M32" s="850">
        <v>11633.82</v>
      </c>
    </row>
    <row r="33" spans="1:13" ht="14.4" customHeight="1" x14ac:dyDescent="0.3">
      <c r="A33" s="831" t="s">
        <v>2003</v>
      </c>
      <c r="B33" s="832" t="s">
        <v>3305</v>
      </c>
      <c r="C33" s="832" t="s">
        <v>2561</v>
      </c>
      <c r="D33" s="832" t="s">
        <v>2554</v>
      </c>
      <c r="E33" s="832" t="s">
        <v>2562</v>
      </c>
      <c r="F33" s="849">
        <v>12</v>
      </c>
      <c r="G33" s="849">
        <v>17450.760000000002</v>
      </c>
      <c r="H33" s="837">
        <v>1</v>
      </c>
      <c r="I33" s="849"/>
      <c r="J33" s="849"/>
      <c r="K33" s="837">
        <v>0</v>
      </c>
      <c r="L33" s="849">
        <v>12</v>
      </c>
      <c r="M33" s="850">
        <v>17450.760000000002</v>
      </c>
    </row>
    <row r="34" spans="1:13" ht="14.4" customHeight="1" x14ac:dyDescent="0.3">
      <c r="A34" s="831" t="s">
        <v>2003</v>
      </c>
      <c r="B34" s="832" t="s">
        <v>3305</v>
      </c>
      <c r="C34" s="832" t="s">
        <v>2563</v>
      </c>
      <c r="D34" s="832" t="s">
        <v>2554</v>
      </c>
      <c r="E34" s="832" t="s">
        <v>2564</v>
      </c>
      <c r="F34" s="849">
        <v>8</v>
      </c>
      <c r="G34" s="849">
        <v>3878</v>
      </c>
      <c r="H34" s="837">
        <v>1</v>
      </c>
      <c r="I34" s="849"/>
      <c r="J34" s="849"/>
      <c r="K34" s="837">
        <v>0</v>
      </c>
      <c r="L34" s="849">
        <v>8</v>
      </c>
      <c r="M34" s="850">
        <v>3878</v>
      </c>
    </row>
    <row r="35" spans="1:13" ht="14.4" customHeight="1" x14ac:dyDescent="0.3">
      <c r="A35" s="831" t="s">
        <v>2003</v>
      </c>
      <c r="B35" s="832" t="s">
        <v>3305</v>
      </c>
      <c r="C35" s="832" t="s">
        <v>2565</v>
      </c>
      <c r="D35" s="832" t="s">
        <v>2554</v>
      </c>
      <c r="E35" s="832" t="s">
        <v>2566</v>
      </c>
      <c r="F35" s="849">
        <v>7</v>
      </c>
      <c r="G35" s="849">
        <v>6786.3600000000006</v>
      </c>
      <c r="H35" s="837">
        <v>1</v>
      </c>
      <c r="I35" s="849"/>
      <c r="J35" s="849"/>
      <c r="K35" s="837">
        <v>0</v>
      </c>
      <c r="L35" s="849">
        <v>7</v>
      </c>
      <c r="M35" s="850">
        <v>6786.3600000000006</v>
      </c>
    </row>
    <row r="36" spans="1:13" ht="14.4" customHeight="1" x14ac:dyDescent="0.3">
      <c r="A36" s="831" t="s">
        <v>2003</v>
      </c>
      <c r="B36" s="832" t="s">
        <v>3305</v>
      </c>
      <c r="C36" s="832" t="s">
        <v>2567</v>
      </c>
      <c r="D36" s="832" t="s">
        <v>2568</v>
      </c>
      <c r="E36" s="832" t="s">
        <v>2569</v>
      </c>
      <c r="F36" s="849">
        <v>6</v>
      </c>
      <c r="G36" s="849">
        <v>2908.5</v>
      </c>
      <c r="H36" s="837">
        <v>1</v>
      </c>
      <c r="I36" s="849"/>
      <c r="J36" s="849"/>
      <c r="K36" s="837">
        <v>0</v>
      </c>
      <c r="L36" s="849">
        <v>6</v>
      </c>
      <c r="M36" s="850">
        <v>2908.5</v>
      </c>
    </row>
    <row r="37" spans="1:13" ht="14.4" customHeight="1" x14ac:dyDescent="0.3">
      <c r="A37" s="831" t="s">
        <v>2003</v>
      </c>
      <c r="B37" s="832" t="s">
        <v>3305</v>
      </c>
      <c r="C37" s="832" t="s">
        <v>2570</v>
      </c>
      <c r="D37" s="832" t="s">
        <v>2571</v>
      </c>
      <c r="E37" s="832" t="s">
        <v>2572</v>
      </c>
      <c r="F37" s="849">
        <v>18</v>
      </c>
      <c r="G37" s="849">
        <v>17450.64</v>
      </c>
      <c r="H37" s="837">
        <v>1</v>
      </c>
      <c r="I37" s="849"/>
      <c r="J37" s="849"/>
      <c r="K37" s="837">
        <v>0</v>
      </c>
      <c r="L37" s="849">
        <v>18</v>
      </c>
      <c r="M37" s="850">
        <v>17450.64</v>
      </c>
    </row>
    <row r="38" spans="1:13" ht="14.4" customHeight="1" x14ac:dyDescent="0.3">
      <c r="A38" s="831" t="s">
        <v>2003</v>
      </c>
      <c r="B38" s="832" t="s">
        <v>3305</v>
      </c>
      <c r="C38" s="832" t="s">
        <v>2573</v>
      </c>
      <c r="D38" s="832" t="s">
        <v>2574</v>
      </c>
      <c r="E38" s="832" t="s">
        <v>2569</v>
      </c>
      <c r="F38" s="849"/>
      <c r="G38" s="849"/>
      <c r="H38" s="837">
        <v>0</v>
      </c>
      <c r="I38" s="849">
        <v>18</v>
      </c>
      <c r="J38" s="849">
        <v>8725.5</v>
      </c>
      <c r="K38" s="837">
        <v>1</v>
      </c>
      <c r="L38" s="849">
        <v>18</v>
      </c>
      <c r="M38" s="850">
        <v>8725.5</v>
      </c>
    </row>
    <row r="39" spans="1:13" ht="14.4" customHeight="1" x14ac:dyDescent="0.3">
      <c r="A39" s="831" t="s">
        <v>2003</v>
      </c>
      <c r="B39" s="832" t="s">
        <v>3305</v>
      </c>
      <c r="C39" s="832" t="s">
        <v>2577</v>
      </c>
      <c r="D39" s="832" t="s">
        <v>2574</v>
      </c>
      <c r="E39" s="832" t="s">
        <v>2578</v>
      </c>
      <c r="F39" s="849"/>
      <c r="G39" s="849"/>
      <c r="H39" s="837">
        <v>0</v>
      </c>
      <c r="I39" s="849">
        <v>8</v>
      </c>
      <c r="J39" s="849">
        <v>7755.84</v>
      </c>
      <c r="K39" s="837">
        <v>1</v>
      </c>
      <c r="L39" s="849">
        <v>8</v>
      </c>
      <c r="M39" s="850">
        <v>7755.84</v>
      </c>
    </row>
    <row r="40" spans="1:13" ht="14.4" customHeight="1" x14ac:dyDescent="0.3">
      <c r="A40" s="831" t="s">
        <v>2003</v>
      </c>
      <c r="B40" s="832" t="s">
        <v>3305</v>
      </c>
      <c r="C40" s="832" t="s">
        <v>2579</v>
      </c>
      <c r="D40" s="832" t="s">
        <v>2574</v>
      </c>
      <c r="E40" s="832" t="s">
        <v>2580</v>
      </c>
      <c r="F40" s="849"/>
      <c r="G40" s="849"/>
      <c r="H40" s="837">
        <v>0</v>
      </c>
      <c r="I40" s="849">
        <v>24</v>
      </c>
      <c r="J40" s="849">
        <v>46535.28</v>
      </c>
      <c r="K40" s="837">
        <v>1</v>
      </c>
      <c r="L40" s="849">
        <v>24</v>
      </c>
      <c r="M40" s="850">
        <v>46535.28</v>
      </c>
    </row>
    <row r="41" spans="1:13" ht="14.4" customHeight="1" x14ac:dyDescent="0.3">
      <c r="A41" s="831" t="s">
        <v>2003</v>
      </c>
      <c r="B41" s="832" t="s">
        <v>3305</v>
      </c>
      <c r="C41" s="832" t="s">
        <v>2581</v>
      </c>
      <c r="D41" s="832" t="s">
        <v>2574</v>
      </c>
      <c r="E41" s="832" t="s">
        <v>2582</v>
      </c>
      <c r="F41" s="849"/>
      <c r="G41" s="849"/>
      <c r="H41" s="837">
        <v>0</v>
      </c>
      <c r="I41" s="849">
        <v>10</v>
      </c>
      <c r="J41" s="849">
        <v>14542.300000000001</v>
      </c>
      <c r="K41" s="837">
        <v>1</v>
      </c>
      <c r="L41" s="849">
        <v>10</v>
      </c>
      <c r="M41" s="850">
        <v>14542.300000000001</v>
      </c>
    </row>
    <row r="42" spans="1:13" ht="14.4" customHeight="1" x14ac:dyDescent="0.3">
      <c r="A42" s="831" t="s">
        <v>2003</v>
      </c>
      <c r="B42" s="832" t="s">
        <v>3306</v>
      </c>
      <c r="C42" s="832" t="s">
        <v>2523</v>
      </c>
      <c r="D42" s="832" t="s">
        <v>2524</v>
      </c>
      <c r="E42" s="832" t="s">
        <v>2525</v>
      </c>
      <c r="F42" s="849">
        <v>23</v>
      </c>
      <c r="G42" s="849">
        <v>17342.919999999998</v>
      </c>
      <c r="H42" s="837">
        <v>1</v>
      </c>
      <c r="I42" s="849"/>
      <c r="J42" s="849"/>
      <c r="K42" s="837">
        <v>0</v>
      </c>
      <c r="L42" s="849">
        <v>23</v>
      </c>
      <c r="M42" s="850">
        <v>17342.919999999998</v>
      </c>
    </row>
    <row r="43" spans="1:13" ht="14.4" customHeight="1" x14ac:dyDescent="0.3">
      <c r="A43" s="831" t="s">
        <v>2003</v>
      </c>
      <c r="B43" s="832" t="s">
        <v>3306</v>
      </c>
      <c r="C43" s="832" t="s">
        <v>2526</v>
      </c>
      <c r="D43" s="832" t="s">
        <v>2524</v>
      </c>
      <c r="E43" s="832" t="s">
        <v>2527</v>
      </c>
      <c r="F43" s="849">
        <v>12</v>
      </c>
      <c r="G43" s="849">
        <v>13572.72</v>
      </c>
      <c r="H43" s="837">
        <v>1</v>
      </c>
      <c r="I43" s="849"/>
      <c r="J43" s="849"/>
      <c r="K43" s="837">
        <v>0</v>
      </c>
      <c r="L43" s="849">
        <v>12</v>
      </c>
      <c r="M43" s="850">
        <v>13572.72</v>
      </c>
    </row>
    <row r="44" spans="1:13" ht="14.4" customHeight="1" x14ac:dyDescent="0.3">
      <c r="A44" s="831" t="s">
        <v>2003</v>
      </c>
      <c r="B44" s="832" t="s">
        <v>3306</v>
      </c>
      <c r="C44" s="832" t="s">
        <v>2528</v>
      </c>
      <c r="D44" s="832" t="s">
        <v>2524</v>
      </c>
      <c r="E44" s="832" t="s">
        <v>2529</v>
      </c>
      <c r="F44" s="849">
        <v>40</v>
      </c>
      <c r="G44" s="849">
        <v>60323.199999999997</v>
      </c>
      <c r="H44" s="837">
        <v>1</v>
      </c>
      <c r="I44" s="849"/>
      <c r="J44" s="849"/>
      <c r="K44" s="837">
        <v>0</v>
      </c>
      <c r="L44" s="849">
        <v>40</v>
      </c>
      <c r="M44" s="850">
        <v>60323.199999999997</v>
      </c>
    </row>
    <row r="45" spans="1:13" ht="14.4" customHeight="1" x14ac:dyDescent="0.3">
      <c r="A45" s="831" t="s">
        <v>2003</v>
      </c>
      <c r="B45" s="832" t="s">
        <v>3306</v>
      </c>
      <c r="C45" s="832" t="s">
        <v>2530</v>
      </c>
      <c r="D45" s="832" t="s">
        <v>2531</v>
      </c>
      <c r="E45" s="832" t="s">
        <v>2525</v>
      </c>
      <c r="F45" s="849"/>
      <c r="G45" s="849"/>
      <c r="H45" s="837">
        <v>0</v>
      </c>
      <c r="I45" s="849">
        <v>18</v>
      </c>
      <c r="J45" s="849">
        <v>13572.72</v>
      </c>
      <c r="K45" s="837">
        <v>1</v>
      </c>
      <c r="L45" s="849">
        <v>18</v>
      </c>
      <c r="M45" s="850">
        <v>13572.72</v>
      </c>
    </row>
    <row r="46" spans="1:13" ht="14.4" customHeight="1" x14ac:dyDescent="0.3">
      <c r="A46" s="831" t="s">
        <v>2003</v>
      </c>
      <c r="B46" s="832" t="s">
        <v>3306</v>
      </c>
      <c r="C46" s="832" t="s">
        <v>2532</v>
      </c>
      <c r="D46" s="832" t="s">
        <v>2531</v>
      </c>
      <c r="E46" s="832" t="s">
        <v>2527</v>
      </c>
      <c r="F46" s="849"/>
      <c r="G46" s="849"/>
      <c r="H46" s="837">
        <v>0</v>
      </c>
      <c r="I46" s="849">
        <v>6</v>
      </c>
      <c r="J46" s="849">
        <v>6786.36</v>
      </c>
      <c r="K46" s="837">
        <v>1</v>
      </c>
      <c r="L46" s="849">
        <v>6</v>
      </c>
      <c r="M46" s="850">
        <v>6786.36</v>
      </c>
    </row>
    <row r="47" spans="1:13" ht="14.4" customHeight="1" x14ac:dyDescent="0.3">
      <c r="A47" s="831" t="s">
        <v>2003</v>
      </c>
      <c r="B47" s="832" t="s">
        <v>3306</v>
      </c>
      <c r="C47" s="832" t="s">
        <v>2533</v>
      </c>
      <c r="D47" s="832" t="s">
        <v>2531</v>
      </c>
      <c r="E47" s="832" t="s">
        <v>2529</v>
      </c>
      <c r="F47" s="849"/>
      <c r="G47" s="849"/>
      <c r="H47" s="837">
        <v>0</v>
      </c>
      <c r="I47" s="849">
        <v>6</v>
      </c>
      <c r="J47" s="849">
        <v>9048.48</v>
      </c>
      <c r="K47" s="837">
        <v>1</v>
      </c>
      <c r="L47" s="849">
        <v>6</v>
      </c>
      <c r="M47" s="850">
        <v>9048.48</v>
      </c>
    </row>
    <row r="48" spans="1:13" ht="14.4" customHeight="1" x14ac:dyDescent="0.3">
      <c r="A48" s="831" t="s">
        <v>2003</v>
      </c>
      <c r="B48" s="832" t="s">
        <v>1632</v>
      </c>
      <c r="C48" s="832" t="s">
        <v>1862</v>
      </c>
      <c r="D48" s="832" t="s">
        <v>1863</v>
      </c>
      <c r="E48" s="832" t="s">
        <v>1864</v>
      </c>
      <c r="F48" s="849"/>
      <c r="G48" s="849"/>
      <c r="H48" s="837"/>
      <c r="I48" s="849">
        <v>104</v>
      </c>
      <c r="J48" s="849">
        <v>0</v>
      </c>
      <c r="K48" s="837"/>
      <c r="L48" s="849">
        <v>104</v>
      </c>
      <c r="M48" s="850">
        <v>0</v>
      </c>
    </row>
    <row r="49" spans="1:13" ht="14.4" customHeight="1" x14ac:dyDescent="0.3">
      <c r="A49" s="831" t="s">
        <v>2003</v>
      </c>
      <c r="B49" s="832" t="s">
        <v>3307</v>
      </c>
      <c r="C49" s="832" t="s">
        <v>2610</v>
      </c>
      <c r="D49" s="832" t="s">
        <v>2611</v>
      </c>
      <c r="E49" s="832" t="s">
        <v>2612</v>
      </c>
      <c r="F49" s="849"/>
      <c r="G49" s="849"/>
      <c r="H49" s="837">
        <v>0</v>
      </c>
      <c r="I49" s="849">
        <v>4</v>
      </c>
      <c r="J49" s="849">
        <v>411.6</v>
      </c>
      <c r="K49" s="837">
        <v>1</v>
      </c>
      <c r="L49" s="849">
        <v>4</v>
      </c>
      <c r="M49" s="850">
        <v>411.6</v>
      </c>
    </row>
    <row r="50" spans="1:13" ht="14.4" customHeight="1" x14ac:dyDescent="0.3">
      <c r="A50" s="831" t="s">
        <v>2003</v>
      </c>
      <c r="B50" s="832" t="s">
        <v>1878</v>
      </c>
      <c r="C50" s="832" t="s">
        <v>2592</v>
      </c>
      <c r="D50" s="832" t="s">
        <v>1880</v>
      </c>
      <c r="E50" s="832" t="s">
        <v>2591</v>
      </c>
      <c r="F50" s="849"/>
      <c r="G50" s="849"/>
      <c r="H50" s="837">
        <v>0</v>
      </c>
      <c r="I50" s="849">
        <v>2</v>
      </c>
      <c r="J50" s="849">
        <v>1527.26</v>
      </c>
      <c r="K50" s="837">
        <v>1</v>
      </c>
      <c r="L50" s="849">
        <v>2</v>
      </c>
      <c r="M50" s="850">
        <v>1527.26</v>
      </c>
    </row>
    <row r="51" spans="1:13" ht="14.4" customHeight="1" x14ac:dyDescent="0.3">
      <c r="A51" s="831" t="s">
        <v>2003</v>
      </c>
      <c r="B51" s="832" t="s">
        <v>3308</v>
      </c>
      <c r="C51" s="832" t="s">
        <v>2680</v>
      </c>
      <c r="D51" s="832" t="s">
        <v>2681</v>
      </c>
      <c r="E51" s="832" t="s">
        <v>2682</v>
      </c>
      <c r="F51" s="849">
        <v>2</v>
      </c>
      <c r="G51" s="849">
        <v>1195.76</v>
      </c>
      <c r="H51" s="837">
        <v>1</v>
      </c>
      <c r="I51" s="849"/>
      <c r="J51" s="849"/>
      <c r="K51" s="837">
        <v>0</v>
      </c>
      <c r="L51" s="849">
        <v>2</v>
      </c>
      <c r="M51" s="850">
        <v>1195.76</v>
      </c>
    </row>
    <row r="52" spans="1:13" ht="14.4" customHeight="1" x14ac:dyDescent="0.3">
      <c r="A52" s="831" t="s">
        <v>2003</v>
      </c>
      <c r="B52" s="832" t="s">
        <v>3308</v>
      </c>
      <c r="C52" s="832" t="s">
        <v>2683</v>
      </c>
      <c r="D52" s="832" t="s">
        <v>2681</v>
      </c>
      <c r="E52" s="832" t="s">
        <v>2684</v>
      </c>
      <c r="F52" s="849">
        <v>3</v>
      </c>
      <c r="G52" s="849">
        <v>3587.25</v>
      </c>
      <c r="H52" s="837">
        <v>1</v>
      </c>
      <c r="I52" s="849"/>
      <c r="J52" s="849"/>
      <c r="K52" s="837">
        <v>0</v>
      </c>
      <c r="L52" s="849">
        <v>3</v>
      </c>
      <c r="M52" s="850">
        <v>3587.25</v>
      </c>
    </row>
    <row r="53" spans="1:13" ht="14.4" customHeight="1" x14ac:dyDescent="0.3">
      <c r="A53" s="831" t="s">
        <v>2003</v>
      </c>
      <c r="B53" s="832" t="s">
        <v>3308</v>
      </c>
      <c r="C53" s="832" t="s">
        <v>2685</v>
      </c>
      <c r="D53" s="832" t="s">
        <v>2686</v>
      </c>
      <c r="E53" s="832" t="s">
        <v>2682</v>
      </c>
      <c r="F53" s="849"/>
      <c r="G53" s="849"/>
      <c r="H53" s="837">
        <v>0</v>
      </c>
      <c r="I53" s="849">
        <v>18</v>
      </c>
      <c r="J53" s="849">
        <v>10761.84</v>
      </c>
      <c r="K53" s="837">
        <v>1</v>
      </c>
      <c r="L53" s="849">
        <v>18</v>
      </c>
      <c r="M53" s="850">
        <v>10761.84</v>
      </c>
    </row>
    <row r="54" spans="1:13" ht="14.4" customHeight="1" x14ac:dyDescent="0.3">
      <c r="A54" s="831" t="s">
        <v>2003</v>
      </c>
      <c r="B54" s="832" t="s">
        <v>3308</v>
      </c>
      <c r="C54" s="832" t="s">
        <v>2687</v>
      </c>
      <c r="D54" s="832" t="s">
        <v>2688</v>
      </c>
      <c r="E54" s="832" t="s">
        <v>2682</v>
      </c>
      <c r="F54" s="849">
        <v>1</v>
      </c>
      <c r="G54" s="849">
        <v>857.75</v>
      </c>
      <c r="H54" s="837">
        <v>1</v>
      </c>
      <c r="I54" s="849"/>
      <c r="J54" s="849"/>
      <c r="K54" s="837">
        <v>0</v>
      </c>
      <c r="L54" s="849">
        <v>1</v>
      </c>
      <c r="M54" s="850">
        <v>857.75</v>
      </c>
    </row>
    <row r="55" spans="1:13" ht="14.4" customHeight="1" x14ac:dyDescent="0.3">
      <c r="A55" s="831" t="s">
        <v>2003</v>
      </c>
      <c r="B55" s="832" t="s">
        <v>3308</v>
      </c>
      <c r="C55" s="832" t="s">
        <v>2689</v>
      </c>
      <c r="D55" s="832" t="s">
        <v>2688</v>
      </c>
      <c r="E55" s="832" t="s">
        <v>2684</v>
      </c>
      <c r="F55" s="849">
        <v>9</v>
      </c>
      <c r="G55" s="849">
        <v>15438.600000000002</v>
      </c>
      <c r="H55" s="837">
        <v>1</v>
      </c>
      <c r="I55" s="849"/>
      <c r="J55" s="849"/>
      <c r="K55" s="837">
        <v>0</v>
      </c>
      <c r="L55" s="849">
        <v>9</v>
      </c>
      <c r="M55" s="850">
        <v>15438.600000000002</v>
      </c>
    </row>
    <row r="56" spans="1:13" ht="14.4" customHeight="1" x14ac:dyDescent="0.3">
      <c r="A56" s="831" t="s">
        <v>2003</v>
      </c>
      <c r="B56" s="832" t="s">
        <v>3308</v>
      </c>
      <c r="C56" s="832" t="s">
        <v>2692</v>
      </c>
      <c r="D56" s="832" t="s">
        <v>2691</v>
      </c>
      <c r="E56" s="832" t="s">
        <v>2682</v>
      </c>
      <c r="F56" s="849">
        <v>6</v>
      </c>
      <c r="G56" s="849">
        <v>7717.14</v>
      </c>
      <c r="H56" s="837">
        <v>1</v>
      </c>
      <c r="I56" s="849"/>
      <c r="J56" s="849"/>
      <c r="K56" s="837">
        <v>0</v>
      </c>
      <c r="L56" s="849">
        <v>6</v>
      </c>
      <c r="M56" s="850">
        <v>7717.14</v>
      </c>
    </row>
    <row r="57" spans="1:13" ht="14.4" customHeight="1" x14ac:dyDescent="0.3">
      <c r="A57" s="831" t="s">
        <v>2003</v>
      </c>
      <c r="B57" s="832" t="s">
        <v>3308</v>
      </c>
      <c r="C57" s="832" t="s">
        <v>2690</v>
      </c>
      <c r="D57" s="832" t="s">
        <v>2691</v>
      </c>
      <c r="E57" s="832" t="s">
        <v>2684</v>
      </c>
      <c r="F57" s="849">
        <v>18</v>
      </c>
      <c r="G57" s="849">
        <v>30878.640000000003</v>
      </c>
      <c r="H57" s="837">
        <v>1</v>
      </c>
      <c r="I57" s="849"/>
      <c r="J57" s="849"/>
      <c r="K57" s="837">
        <v>0</v>
      </c>
      <c r="L57" s="849">
        <v>18</v>
      </c>
      <c r="M57" s="850">
        <v>30878.640000000003</v>
      </c>
    </row>
    <row r="58" spans="1:13" ht="14.4" customHeight="1" x14ac:dyDescent="0.3">
      <c r="A58" s="831" t="s">
        <v>2003</v>
      </c>
      <c r="B58" s="832" t="s">
        <v>3308</v>
      </c>
      <c r="C58" s="832" t="s">
        <v>2693</v>
      </c>
      <c r="D58" s="832" t="s">
        <v>2686</v>
      </c>
      <c r="E58" s="832" t="s">
        <v>2684</v>
      </c>
      <c r="F58" s="849"/>
      <c r="G58" s="849"/>
      <c r="H58" s="837">
        <v>0</v>
      </c>
      <c r="I58" s="849">
        <v>14</v>
      </c>
      <c r="J58" s="849">
        <v>16740.5</v>
      </c>
      <c r="K58" s="837">
        <v>1</v>
      </c>
      <c r="L58" s="849">
        <v>14</v>
      </c>
      <c r="M58" s="850">
        <v>16740.5</v>
      </c>
    </row>
    <row r="59" spans="1:13" ht="14.4" customHeight="1" x14ac:dyDescent="0.3">
      <c r="A59" s="831" t="s">
        <v>2003</v>
      </c>
      <c r="B59" s="832" t="s">
        <v>3308</v>
      </c>
      <c r="C59" s="832" t="s">
        <v>2694</v>
      </c>
      <c r="D59" s="832" t="s">
        <v>2686</v>
      </c>
      <c r="E59" s="832" t="s">
        <v>2695</v>
      </c>
      <c r="F59" s="849"/>
      <c r="G59" s="849"/>
      <c r="H59" s="837">
        <v>0</v>
      </c>
      <c r="I59" s="849">
        <v>10</v>
      </c>
      <c r="J59" s="849">
        <v>12866.2</v>
      </c>
      <c r="K59" s="837">
        <v>1</v>
      </c>
      <c r="L59" s="849">
        <v>10</v>
      </c>
      <c r="M59" s="850">
        <v>12866.2</v>
      </c>
    </row>
    <row r="60" spans="1:13" ht="14.4" customHeight="1" x14ac:dyDescent="0.3">
      <c r="A60" s="831" t="s">
        <v>2003</v>
      </c>
      <c r="B60" s="832" t="s">
        <v>3308</v>
      </c>
      <c r="C60" s="832" t="s">
        <v>2698</v>
      </c>
      <c r="D60" s="832" t="s">
        <v>2686</v>
      </c>
      <c r="E60" s="832" t="s">
        <v>2699</v>
      </c>
      <c r="F60" s="849"/>
      <c r="G60" s="849"/>
      <c r="H60" s="837">
        <v>0</v>
      </c>
      <c r="I60" s="849">
        <v>5</v>
      </c>
      <c r="J60" s="849">
        <v>12866.099999999999</v>
      </c>
      <c r="K60" s="837">
        <v>1</v>
      </c>
      <c r="L60" s="849">
        <v>5</v>
      </c>
      <c r="M60" s="850">
        <v>12866.099999999999</v>
      </c>
    </row>
    <row r="61" spans="1:13" ht="14.4" customHeight="1" x14ac:dyDescent="0.3">
      <c r="A61" s="831" t="s">
        <v>2003</v>
      </c>
      <c r="B61" s="832" t="s">
        <v>3308</v>
      </c>
      <c r="C61" s="832" t="s">
        <v>2696</v>
      </c>
      <c r="D61" s="832" t="s">
        <v>2686</v>
      </c>
      <c r="E61" s="832" t="s">
        <v>2697</v>
      </c>
      <c r="F61" s="849"/>
      <c r="G61" s="849"/>
      <c r="H61" s="837">
        <v>0</v>
      </c>
      <c r="I61" s="849">
        <v>5</v>
      </c>
      <c r="J61" s="849">
        <v>11957.400000000001</v>
      </c>
      <c r="K61" s="837">
        <v>1</v>
      </c>
      <c r="L61" s="849">
        <v>5</v>
      </c>
      <c r="M61" s="850">
        <v>11957.400000000001</v>
      </c>
    </row>
    <row r="62" spans="1:13" ht="14.4" customHeight="1" x14ac:dyDescent="0.3">
      <c r="A62" s="831" t="s">
        <v>2003</v>
      </c>
      <c r="B62" s="832" t="s">
        <v>3308</v>
      </c>
      <c r="C62" s="832" t="s">
        <v>2700</v>
      </c>
      <c r="D62" s="832" t="s">
        <v>2701</v>
      </c>
      <c r="E62" s="832" t="s">
        <v>2682</v>
      </c>
      <c r="F62" s="849">
        <v>1</v>
      </c>
      <c r="G62" s="849">
        <v>597.88</v>
      </c>
      <c r="H62" s="837">
        <v>1</v>
      </c>
      <c r="I62" s="849"/>
      <c r="J62" s="849"/>
      <c r="K62" s="837">
        <v>0</v>
      </c>
      <c r="L62" s="849">
        <v>1</v>
      </c>
      <c r="M62" s="850">
        <v>597.88</v>
      </c>
    </row>
    <row r="63" spans="1:13" ht="14.4" customHeight="1" x14ac:dyDescent="0.3">
      <c r="A63" s="831" t="s">
        <v>2003</v>
      </c>
      <c r="B63" s="832" t="s">
        <v>1892</v>
      </c>
      <c r="C63" s="832" t="s">
        <v>2507</v>
      </c>
      <c r="D63" s="832" t="s">
        <v>2508</v>
      </c>
      <c r="E63" s="832" t="s">
        <v>2509</v>
      </c>
      <c r="F63" s="849"/>
      <c r="G63" s="849"/>
      <c r="H63" s="837">
        <v>0</v>
      </c>
      <c r="I63" s="849">
        <v>3</v>
      </c>
      <c r="J63" s="849">
        <v>56.429999999999993</v>
      </c>
      <c r="K63" s="837">
        <v>1</v>
      </c>
      <c r="L63" s="849">
        <v>3</v>
      </c>
      <c r="M63" s="850">
        <v>56.429999999999993</v>
      </c>
    </row>
    <row r="64" spans="1:13" ht="14.4" customHeight="1" x14ac:dyDescent="0.3">
      <c r="A64" s="831" t="s">
        <v>2003</v>
      </c>
      <c r="B64" s="832" t="s">
        <v>1892</v>
      </c>
      <c r="C64" s="832" t="s">
        <v>2379</v>
      </c>
      <c r="D64" s="832" t="s">
        <v>2380</v>
      </c>
      <c r="E64" s="832" t="s">
        <v>2381</v>
      </c>
      <c r="F64" s="849"/>
      <c r="G64" s="849"/>
      <c r="H64" s="837">
        <v>0</v>
      </c>
      <c r="I64" s="849">
        <v>6</v>
      </c>
      <c r="J64" s="849">
        <v>28.200000000000003</v>
      </c>
      <c r="K64" s="837">
        <v>1</v>
      </c>
      <c r="L64" s="849">
        <v>6</v>
      </c>
      <c r="M64" s="850">
        <v>28.200000000000003</v>
      </c>
    </row>
    <row r="65" spans="1:13" ht="14.4" customHeight="1" x14ac:dyDescent="0.3">
      <c r="A65" s="831" t="s">
        <v>2003</v>
      </c>
      <c r="B65" s="832" t="s">
        <v>1900</v>
      </c>
      <c r="C65" s="832" t="s">
        <v>1901</v>
      </c>
      <c r="D65" s="832" t="s">
        <v>1269</v>
      </c>
      <c r="E65" s="832" t="s">
        <v>1902</v>
      </c>
      <c r="F65" s="849"/>
      <c r="G65" s="849"/>
      <c r="H65" s="837"/>
      <c r="I65" s="849">
        <v>1</v>
      </c>
      <c r="J65" s="849">
        <v>0</v>
      </c>
      <c r="K65" s="837"/>
      <c r="L65" s="849">
        <v>1</v>
      </c>
      <c r="M65" s="850">
        <v>0</v>
      </c>
    </row>
    <row r="66" spans="1:13" ht="14.4" customHeight="1" x14ac:dyDescent="0.3">
      <c r="A66" s="831" t="s">
        <v>2003</v>
      </c>
      <c r="B66" s="832" t="s">
        <v>1900</v>
      </c>
      <c r="C66" s="832" t="s">
        <v>1903</v>
      </c>
      <c r="D66" s="832" t="s">
        <v>1269</v>
      </c>
      <c r="E66" s="832" t="s">
        <v>1904</v>
      </c>
      <c r="F66" s="849"/>
      <c r="G66" s="849"/>
      <c r="H66" s="837"/>
      <c r="I66" s="849">
        <v>6</v>
      </c>
      <c r="J66" s="849">
        <v>0</v>
      </c>
      <c r="K66" s="837"/>
      <c r="L66" s="849">
        <v>6</v>
      </c>
      <c r="M66" s="850">
        <v>0</v>
      </c>
    </row>
    <row r="67" spans="1:13" ht="14.4" customHeight="1" x14ac:dyDescent="0.3">
      <c r="A67" s="831" t="s">
        <v>2003</v>
      </c>
      <c r="B67" s="832" t="s">
        <v>1905</v>
      </c>
      <c r="C67" s="832" t="s">
        <v>2534</v>
      </c>
      <c r="D67" s="832" t="s">
        <v>2535</v>
      </c>
      <c r="E67" s="832" t="s">
        <v>1928</v>
      </c>
      <c r="F67" s="849"/>
      <c r="G67" s="849"/>
      <c r="H67" s="837">
        <v>0</v>
      </c>
      <c r="I67" s="849">
        <v>21</v>
      </c>
      <c r="J67" s="849">
        <v>1385.79</v>
      </c>
      <c r="K67" s="837">
        <v>1</v>
      </c>
      <c r="L67" s="849">
        <v>21</v>
      </c>
      <c r="M67" s="850">
        <v>1385.79</v>
      </c>
    </row>
    <row r="68" spans="1:13" ht="14.4" customHeight="1" x14ac:dyDescent="0.3">
      <c r="A68" s="831" t="s">
        <v>2003</v>
      </c>
      <c r="B68" s="832" t="s">
        <v>1905</v>
      </c>
      <c r="C68" s="832" t="s">
        <v>1906</v>
      </c>
      <c r="D68" s="832" t="s">
        <v>812</v>
      </c>
      <c r="E68" s="832" t="s">
        <v>1907</v>
      </c>
      <c r="F68" s="849"/>
      <c r="G68" s="849"/>
      <c r="H68" s="837">
        <v>0</v>
      </c>
      <c r="I68" s="849">
        <v>6</v>
      </c>
      <c r="J68" s="849">
        <v>792</v>
      </c>
      <c r="K68" s="837">
        <v>1</v>
      </c>
      <c r="L68" s="849">
        <v>6</v>
      </c>
      <c r="M68" s="850">
        <v>792</v>
      </c>
    </row>
    <row r="69" spans="1:13" ht="14.4" customHeight="1" x14ac:dyDescent="0.3">
      <c r="A69" s="831" t="s">
        <v>2003</v>
      </c>
      <c r="B69" s="832" t="s">
        <v>1905</v>
      </c>
      <c r="C69" s="832" t="s">
        <v>2536</v>
      </c>
      <c r="D69" s="832" t="s">
        <v>2537</v>
      </c>
      <c r="E69" s="832" t="s">
        <v>2146</v>
      </c>
      <c r="F69" s="849">
        <v>2</v>
      </c>
      <c r="G69" s="849">
        <v>246.4</v>
      </c>
      <c r="H69" s="837">
        <v>1</v>
      </c>
      <c r="I69" s="849"/>
      <c r="J69" s="849"/>
      <c r="K69" s="837">
        <v>0</v>
      </c>
      <c r="L69" s="849">
        <v>2</v>
      </c>
      <c r="M69" s="850">
        <v>246.4</v>
      </c>
    </row>
    <row r="70" spans="1:13" ht="14.4" customHeight="1" x14ac:dyDescent="0.3">
      <c r="A70" s="831" t="s">
        <v>2003</v>
      </c>
      <c r="B70" s="832" t="s">
        <v>1908</v>
      </c>
      <c r="C70" s="832" t="s">
        <v>2546</v>
      </c>
      <c r="D70" s="832" t="s">
        <v>2547</v>
      </c>
      <c r="E70" s="832" t="s">
        <v>1928</v>
      </c>
      <c r="F70" s="849">
        <v>3</v>
      </c>
      <c r="G70" s="849">
        <v>396</v>
      </c>
      <c r="H70" s="837">
        <v>1</v>
      </c>
      <c r="I70" s="849"/>
      <c r="J70" s="849"/>
      <c r="K70" s="837">
        <v>0</v>
      </c>
      <c r="L70" s="849">
        <v>3</v>
      </c>
      <c r="M70" s="850">
        <v>396</v>
      </c>
    </row>
    <row r="71" spans="1:13" ht="14.4" customHeight="1" x14ac:dyDescent="0.3">
      <c r="A71" s="831" t="s">
        <v>2003</v>
      </c>
      <c r="B71" s="832" t="s">
        <v>1908</v>
      </c>
      <c r="C71" s="832" t="s">
        <v>2548</v>
      </c>
      <c r="D71" s="832" t="s">
        <v>1910</v>
      </c>
      <c r="E71" s="832" t="s">
        <v>2549</v>
      </c>
      <c r="F71" s="849"/>
      <c r="G71" s="849"/>
      <c r="H71" s="837">
        <v>0</v>
      </c>
      <c r="I71" s="849">
        <v>1</v>
      </c>
      <c r="J71" s="849">
        <v>61.59</v>
      </c>
      <c r="K71" s="837">
        <v>1</v>
      </c>
      <c r="L71" s="849">
        <v>1</v>
      </c>
      <c r="M71" s="850">
        <v>61.59</v>
      </c>
    </row>
    <row r="72" spans="1:13" ht="14.4" customHeight="1" x14ac:dyDescent="0.3">
      <c r="A72" s="831" t="s">
        <v>2003</v>
      </c>
      <c r="B72" s="832" t="s">
        <v>1908</v>
      </c>
      <c r="C72" s="832" t="s">
        <v>2550</v>
      </c>
      <c r="D72" s="832" t="s">
        <v>1910</v>
      </c>
      <c r="E72" s="832" t="s">
        <v>2551</v>
      </c>
      <c r="F72" s="849"/>
      <c r="G72" s="849"/>
      <c r="H72" s="837">
        <v>0</v>
      </c>
      <c r="I72" s="849">
        <v>3</v>
      </c>
      <c r="J72" s="849">
        <v>739.17</v>
      </c>
      <c r="K72" s="837">
        <v>1</v>
      </c>
      <c r="L72" s="849">
        <v>3</v>
      </c>
      <c r="M72" s="850">
        <v>739.17</v>
      </c>
    </row>
    <row r="73" spans="1:13" ht="14.4" customHeight="1" x14ac:dyDescent="0.3">
      <c r="A73" s="831" t="s">
        <v>2003</v>
      </c>
      <c r="B73" s="832" t="s">
        <v>1912</v>
      </c>
      <c r="C73" s="832" t="s">
        <v>2638</v>
      </c>
      <c r="D73" s="832" t="s">
        <v>2639</v>
      </c>
      <c r="E73" s="832" t="s">
        <v>1915</v>
      </c>
      <c r="F73" s="849"/>
      <c r="G73" s="849"/>
      <c r="H73" s="837">
        <v>0</v>
      </c>
      <c r="I73" s="849">
        <v>1</v>
      </c>
      <c r="J73" s="849">
        <v>161.06</v>
      </c>
      <c r="K73" s="837">
        <v>1</v>
      </c>
      <c r="L73" s="849">
        <v>1</v>
      </c>
      <c r="M73" s="850">
        <v>161.06</v>
      </c>
    </row>
    <row r="74" spans="1:13" ht="14.4" customHeight="1" x14ac:dyDescent="0.3">
      <c r="A74" s="831" t="s">
        <v>2003</v>
      </c>
      <c r="B74" s="832" t="s">
        <v>1916</v>
      </c>
      <c r="C74" s="832" t="s">
        <v>2745</v>
      </c>
      <c r="D74" s="832" t="s">
        <v>1918</v>
      </c>
      <c r="E74" s="832" t="s">
        <v>2746</v>
      </c>
      <c r="F74" s="849"/>
      <c r="G74" s="849"/>
      <c r="H74" s="837">
        <v>0</v>
      </c>
      <c r="I74" s="849">
        <v>19</v>
      </c>
      <c r="J74" s="849">
        <v>1530.0699999999997</v>
      </c>
      <c r="K74" s="837">
        <v>1</v>
      </c>
      <c r="L74" s="849">
        <v>19</v>
      </c>
      <c r="M74" s="850">
        <v>1530.0699999999997</v>
      </c>
    </row>
    <row r="75" spans="1:13" ht="14.4" customHeight="1" x14ac:dyDescent="0.3">
      <c r="A75" s="831" t="s">
        <v>2003</v>
      </c>
      <c r="B75" s="832" t="s">
        <v>1916</v>
      </c>
      <c r="C75" s="832" t="s">
        <v>1917</v>
      </c>
      <c r="D75" s="832" t="s">
        <v>1918</v>
      </c>
      <c r="E75" s="832" t="s">
        <v>1919</v>
      </c>
      <c r="F75" s="849"/>
      <c r="G75" s="849"/>
      <c r="H75" s="837">
        <v>0</v>
      </c>
      <c r="I75" s="849">
        <v>1</v>
      </c>
      <c r="J75" s="849">
        <v>400.17</v>
      </c>
      <c r="K75" s="837">
        <v>1</v>
      </c>
      <c r="L75" s="849">
        <v>1</v>
      </c>
      <c r="M75" s="850">
        <v>400.17</v>
      </c>
    </row>
    <row r="76" spans="1:13" ht="14.4" customHeight="1" x14ac:dyDescent="0.3">
      <c r="A76" s="831" t="s">
        <v>2003</v>
      </c>
      <c r="B76" s="832" t="s">
        <v>1916</v>
      </c>
      <c r="C76" s="832" t="s">
        <v>2747</v>
      </c>
      <c r="D76" s="832" t="s">
        <v>1918</v>
      </c>
      <c r="E76" s="832" t="s">
        <v>2748</v>
      </c>
      <c r="F76" s="849"/>
      <c r="G76" s="849"/>
      <c r="H76" s="837">
        <v>0</v>
      </c>
      <c r="I76" s="849">
        <v>1</v>
      </c>
      <c r="J76" s="849">
        <v>533.42999999999995</v>
      </c>
      <c r="K76" s="837">
        <v>1</v>
      </c>
      <c r="L76" s="849">
        <v>1</v>
      </c>
      <c r="M76" s="850">
        <v>533.42999999999995</v>
      </c>
    </row>
    <row r="77" spans="1:13" ht="14.4" customHeight="1" x14ac:dyDescent="0.3">
      <c r="A77" s="831" t="s">
        <v>2003</v>
      </c>
      <c r="B77" s="832" t="s">
        <v>3309</v>
      </c>
      <c r="C77" s="832" t="s">
        <v>2543</v>
      </c>
      <c r="D77" s="832" t="s">
        <v>2544</v>
      </c>
      <c r="E77" s="832" t="s">
        <v>2545</v>
      </c>
      <c r="F77" s="849"/>
      <c r="G77" s="849"/>
      <c r="H77" s="837">
        <v>0</v>
      </c>
      <c r="I77" s="849">
        <v>12</v>
      </c>
      <c r="J77" s="849">
        <v>6741.12</v>
      </c>
      <c r="K77" s="837">
        <v>1</v>
      </c>
      <c r="L77" s="849">
        <v>12</v>
      </c>
      <c r="M77" s="850">
        <v>6741.12</v>
      </c>
    </row>
    <row r="78" spans="1:13" ht="14.4" customHeight="1" x14ac:dyDescent="0.3">
      <c r="A78" s="831" t="s">
        <v>2003</v>
      </c>
      <c r="B78" s="832" t="s">
        <v>3300</v>
      </c>
      <c r="C78" s="832" t="s">
        <v>2048</v>
      </c>
      <c r="D78" s="832" t="s">
        <v>2049</v>
      </c>
      <c r="E78" s="832" t="s">
        <v>2050</v>
      </c>
      <c r="F78" s="849"/>
      <c r="G78" s="849"/>
      <c r="H78" s="837">
        <v>0</v>
      </c>
      <c r="I78" s="849">
        <v>1</v>
      </c>
      <c r="J78" s="849">
        <v>141.25</v>
      </c>
      <c r="K78" s="837">
        <v>1</v>
      </c>
      <c r="L78" s="849">
        <v>1</v>
      </c>
      <c r="M78" s="850">
        <v>141.25</v>
      </c>
    </row>
    <row r="79" spans="1:13" ht="14.4" customHeight="1" x14ac:dyDescent="0.3">
      <c r="A79" s="831" t="s">
        <v>2003</v>
      </c>
      <c r="B79" s="832" t="s">
        <v>3310</v>
      </c>
      <c r="C79" s="832" t="s">
        <v>2758</v>
      </c>
      <c r="D79" s="832" t="s">
        <v>2759</v>
      </c>
      <c r="E79" s="832" t="s">
        <v>2760</v>
      </c>
      <c r="F79" s="849">
        <v>1</v>
      </c>
      <c r="G79" s="849">
        <v>109.17</v>
      </c>
      <c r="H79" s="837">
        <v>1</v>
      </c>
      <c r="I79" s="849"/>
      <c r="J79" s="849"/>
      <c r="K79" s="837">
        <v>0</v>
      </c>
      <c r="L79" s="849">
        <v>1</v>
      </c>
      <c r="M79" s="850">
        <v>109.17</v>
      </c>
    </row>
    <row r="80" spans="1:13" ht="14.4" customHeight="1" x14ac:dyDescent="0.3">
      <c r="A80" s="831" t="s">
        <v>2003</v>
      </c>
      <c r="B80" s="832" t="s">
        <v>3302</v>
      </c>
      <c r="C80" s="832" t="s">
        <v>2232</v>
      </c>
      <c r="D80" s="832" t="s">
        <v>2230</v>
      </c>
      <c r="E80" s="832" t="s">
        <v>982</v>
      </c>
      <c r="F80" s="849"/>
      <c r="G80" s="849"/>
      <c r="H80" s="837">
        <v>0</v>
      </c>
      <c r="I80" s="849">
        <v>3</v>
      </c>
      <c r="J80" s="849">
        <v>1242.21</v>
      </c>
      <c r="K80" s="837">
        <v>1</v>
      </c>
      <c r="L80" s="849">
        <v>3</v>
      </c>
      <c r="M80" s="850">
        <v>1242.21</v>
      </c>
    </row>
    <row r="81" spans="1:13" ht="14.4" customHeight="1" x14ac:dyDescent="0.3">
      <c r="A81" s="831" t="s">
        <v>2003</v>
      </c>
      <c r="B81" s="832" t="s">
        <v>1858</v>
      </c>
      <c r="C81" s="832" t="s">
        <v>1859</v>
      </c>
      <c r="D81" s="832" t="s">
        <v>1860</v>
      </c>
      <c r="E81" s="832" t="s">
        <v>1861</v>
      </c>
      <c r="F81" s="849"/>
      <c r="G81" s="849"/>
      <c r="H81" s="837">
        <v>0</v>
      </c>
      <c r="I81" s="849">
        <v>2</v>
      </c>
      <c r="J81" s="849">
        <v>100.64</v>
      </c>
      <c r="K81" s="837">
        <v>1</v>
      </c>
      <c r="L81" s="849">
        <v>2</v>
      </c>
      <c r="M81" s="850">
        <v>100.64</v>
      </c>
    </row>
    <row r="82" spans="1:13" ht="14.4" customHeight="1" x14ac:dyDescent="0.3">
      <c r="A82" s="831" t="s">
        <v>2003</v>
      </c>
      <c r="B82" s="832" t="s">
        <v>1858</v>
      </c>
      <c r="C82" s="832" t="s">
        <v>2762</v>
      </c>
      <c r="D82" s="832" t="s">
        <v>2763</v>
      </c>
      <c r="E82" s="832" t="s">
        <v>2764</v>
      </c>
      <c r="F82" s="849">
        <v>10</v>
      </c>
      <c r="G82" s="849">
        <v>999.39999999999986</v>
      </c>
      <c r="H82" s="837">
        <v>1</v>
      </c>
      <c r="I82" s="849"/>
      <c r="J82" s="849"/>
      <c r="K82" s="837">
        <v>0</v>
      </c>
      <c r="L82" s="849">
        <v>10</v>
      </c>
      <c r="M82" s="850">
        <v>999.39999999999986</v>
      </c>
    </row>
    <row r="83" spans="1:13" ht="14.4" customHeight="1" x14ac:dyDescent="0.3">
      <c r="A83" s="831" t="s">
        <v>2003</v>
      </c>
      <c r="B83" s="832" t="s">
        <v>1858</v>
      </c>
      <c r="C83" s="832" t="s">
        <v>2770</v>
      </c>
      <c r="D83" s="832" t="s">
        <v>2766</v>
      </c>
      <c r="E83" s="832"/>
      <c r="F83" s="849">
        <v>2</v>
      </c>
      <c r="G83" s="849">
        <v>399.78</v>
      </c>
      <c r="H83" s="837">
        <v>1</v>
      </c>
      <c r="I83" s="849"/>
      <c r="J83" s="849"/>
      <c r="K83" s="837">
        <v>0</v>
      </c>
      <c r="L83" s="849">
        <v>2</v>
      </c>
      <c r="M83" s="850">
        <v>399.78</v>
      </c>
    </row>
    <row r="84" spans="1:13" ht="14.4" customHeight="1" x14ac:dyDescent="0.3">
      <c r="A84" s="831" t="s">
        <v>2003</v>
      </c>
      <c r="B84" s="832" t="s">
        <v>3311</v>
      </c>
      <c r="C84" s="832" t="s">
        <v>2777</v>
      </c>
      <c r="D84" s="832" t="s">
        <v>2778</v>
      </c>
      <c r="E84" s="832" t="s">
        <v>2779</v>
      </c>
      <c r="F84" s="849"/>
      <c r="G84" s="849"/>
      <c r="H84" s="837">
        <v>0</v>
      </c>
      <c r="I84" s="849">
        <v>4</v>
      </c>
      <c r="J84" s="849">
        <v>261.44</v>
      </c>
      <c r="K84" s="837">
        <v>1</v>
      </c>
      <c r="L84" s="849">
        <v>4</v>
      </c>
      <c r="M84" s="850">
        <v>261.44</v>
      </c>
    </row>
    <row r="85" spans="1:13" ht="14.4" customHeight="1" x14ac:dyDescent="0.3">
      <c r="A85" s="831" t="s">
        <v>2004</v>
      </c>
      <c r="B85" s="832" t="s">
        <v>1648</v>
      </c>
      <c r="C85" s="832" t="s">
        <v>3197</v>
      </c>
      <c r="D85" s="832" t="s">
        <v>869</v>
      </c>
      <c r="E85" s="832" t="s">
        <v>3198</v>
      </c>
      <c r="F85" s="849"/>
      <c r="G85" s="849"/>
      <c r="H85" s="837"/>
      <c r="I85" s="849">
        <v>2</v>
      </c>
      <c r="J85" s="849">
        <v>0</v>
      </c>
      <c r="K85" s="837"/>
      <c r="L85" s="849">
        <v>2</v>
      </c>
      <c r="M85" s="850">
        <v>0</v>
      </c>
    </row>
    <row r="86" spans="1:13" ht="14.4" customHeight="1" x14ac:dyDescent="0.3">
      <c r="A86" s="831" t="s">
        <v>2004</v>
      </c>
      <c r="B86" s="832" t="s">
        <v>1687</v>
      </c>
      <c r="C86" s="832" t="s">
        <v>3173</v>
      </c>
      <c r="D86" s="832" t="s">
        <v>1237</v>
      </c>
      <c r="E86" s="832" t="s">
        <v>1689</v>
      </c>
      <c r="F86" s="849">
        <v>4</v>
      </c>
      <c r="G86" s="849">
        <v>110</v>
      </c>
      <c r="H86" s="837">
        <v>1</v>
      </c>
      <c r="I86" s="849"/>
      <c r="J86" s="849"/>
      <c r="K86" s="837">
        <v>0</v>
      </c>
      <c r="L86" s="849">
        <v>4</v>
      </c>
      <c r="M86" s="850">
        <v>110</v>
      </c>
    </row>
    <row r="87" spans="1:13" ht="14.4" customHeight="1" x14ac:dyDescent="0.3">
      <c r="A87" s="831" t="s">
        <v>2004</v>
      </c>
      <c r="B87" s="832" t="s">
        <v>1687</v>
      </c>
      <c r="C87" s="832" t="s">
        <v>2635</v>
      </c>
      <c r="D87" s="832" t="s">
        <v>2636</v>
      </c>
      <c r="E87" s="832" t="s">
        <v>1695</v>
      </c>
      <c r="F87" s="849"/>
      <c r="G87" s="849"/>
      <c r="H87" s="837">
        <v>0</v>
      </c>
      <c r="I87" s="849">
        <v>1</v>
      </c>
      <c r="J87" s="849">
        <v>234.07</v>
      </c>
      <c r="K87" s="837">
        <v>1</v>
      </c>
      <c r="L87" s="849">
        <v>1</v>
      </c>
      <c r="M87" s="850">
        <v>234.07</v>
      </c>
    </row>
    <row r="88" spans="1:13" ht="14.4" customHeight="1" x14ac:dyDescent="0.3">
      <c r="A88" s="831" t="s">
        <v>2004</v>
      </c>
      <c r="B88" s="832" t="s">
        <v>3312</v>
      </c>
      <c r="C88" s="832" t="s">
        <v>3184</v>
      </c>
      <c r="D88" s="832" t="s">
        <v>3185</v>
      </c>
      <c r="E88" s="832" t="s">
        <v>3186</v>
      </c>
      <c r="F88" s="849">
        <v>2</v>
      </c>
      <c r="G88" s="849">
        <v>193.6</v>
      </c>
      <c r="H88" s="837">
        <v>1</v>
      </c>
      <c r="I88" s="849"/>
      <c r="J88" s="849"/>
      <c r="K88" s="837">
        <v>0</v>
      </c>
      <c r="L88" s="849">
        <v>2</v>
      </c>
      <c r="M88" s="850">
        <v>193.6</v>
      </c>
    </row>
    <row r="89" spans="1:13" ht="14.4" customHeight="1" x14ac:dyDescent="0.3">
      <c r="A89" s="831" t="s">
        <v>2004</v>
      </c>
      <c r="B89" s="832" t="s">
        <v>1750</v>
      </c>
      <c r="C89" s="832" t="s">
        <v>3194</v>
      </c>
      <c r="D89" s="832" t="s">
        <v>3195</v>
      </c>
      <c r="E89" s="832" t="s">
        <v>3196</v>
      </c>
      <c r="F89" s="849"/>
      <c r="G89" s="849"/>
      <c r="H89" s="837">
        <v>0</v>
      </c>
      <c r="I89" s="849">
        <v>2</v>
      </c>
      <c r="J89" s="849">
        <v>299.04000000000002</v>
      </c>
      <c r="K89" s="837">
        <v>1</v>
      </c>
      <c r="L89" s="849">
        <v>2</v>
      </c>
      <c r="M89" s="850">
        <v>299.04000000000002</v>
      </c>
    </row>
    <row r="90" spans="1:13" ht="14.4" customHeight="1" x14ac:dyDescent="0.3">
      <c r="A90" s="831" t="s">
        <v>2004</v>
      </c>
      <c r="B90" s="832" t="s">
        <v>3303</v>
      </c>
      <c r="C90" s="832" t="s">
        <v>2630</v>
      </c>
      <c r="D90" s="832" t="s">
        <v>2631</v>
      </c>
      <c r="E90" s="832" t="s">
        <v>2632</v>
      </c>
      <c r="F90" s="849"/>
      <c r="G90" s="849"/>
      <c r="H90" s="837">
        <v>0</v>
      </c>
      <c r="I90" s="849">
        <v>15</v>
      </c>
      <c r="J90" s="849">
        <v>1136.28</v>
      </c>
      <c r="K90" s="837">
        <v>1</v>
      </c>
      <c r="L90" s="849">
        <v>15</v>
      </c>
      <c r="M90" s="850">
        <v>1136.28</v>
      </c>
    </row>
    <row r="91" spans="1:13" ht="14.4" customHeight="1" x14ac:dyDescent="0.3">
      <c r="A91" s="831" t="s">
        <v>2004</v>
      </c>
      <c r="B91" s="832" t="s">
        <v>3303</v>
      </c>
      <c r="C91" s="832" t="s">
        <v>2633</v>
      </c>
      <c r="D91" s="832" t="s">
        <v>2631</v>
      </c>
      <c r="E91" s="832" t="s">
        <v>2634</v>
      </c>
      <c r="F91" s="849"/>
      <c r="G91" s="849"/>
      <c r="H91" s="837">
        <v>0</v>
      </c>
      <c r="I91" s="849">
        <v>8</v>
      </c>
      <c r="J91" s="849">
        <v>1496.7200000000003</v>
      </c>
      <c r="K91" s="837">
        <v>1</v>
      </c>
      <c r="L91" s="849">
        <v>8</v>
      </c>
      <c r="M91" s="850">
        <v>1496.7200000000003</v>
      </c>
    </row>
    <row r="92" spans="1:13" ht="14.4" customHeight="1" x14ac:dyDescent="0.3">
      <c r="A92" s="831" t="s">
        <v>2004</v>
      </c>
      <c r="B92" s="832" t="s">
        <v>1829</v>
      </c>
      <c r="C92" s="832" t="s">
        <v>1830</v>
      </c>
      <c r="D92" s="832" t="s">
        <v>761</v>
      </c>
      <c r="E92" s="832" t="s">
        <v>1831</v>
      </c>
      <c r="F92" s="849"/>
      <c r="G92" s="849"/>
      <c r="H92" s="837">
        <v>0</v>
      </c>
      <c r="I92" s="849">
        <v>1</v>
      </c>
      <c r="J92" s="849">
        <v>48.42</v>
      </c>
      <c r="K92" s="837">
        <v>1</v>
      </c>
      <c r="L92" s="849">
        <v>1</v>
      </c>
      <c r="M92" s="850">
        <v>48.42</v>
      </c>
    </row>
    <row r="93" spans="1:13" ht="14.4" customHeight="1" x14ac:dyDescent="0.3">
      <c r="A93" s="831" t="s">
        <v>2004</v>
      </c>
      <c r="B93" s="832" t="s">
        <v>1829</v>
      </c>
      <c r="C93" s="832" t="s">
        <v>3174</v>
      </c>
      <c r="D93" s="832" t="s">
        <v>3175</v>
      </c>
      <c r="E93" s="832" t="s">
        <v>3176</v>
      </c>
      <c r="F93" s="849">
        <v>2</v>
      </c>
      <c r="G93" s="849">
        <v>70.5</v>
      </c>
      <c r="H93" s="837">
        <v>1</v>
      </c>
      <c r="I93" s="849"/>
      <c r="J93" s="849"/>
      <c r="K93" s="837">
        <v>0</v>
      </c>
      <c r="L93" s="849">
        <v>2</v>
      </c>
      <c r="M93" s="850">
        <v>70.5</v>
      </c>
    </row>
    <row r="94" spans="1:13" ht="14.4" customHeight="1" x14ac:dyDescent="0.3">
      <c r="A94" s="831" t="s">
        <v>2004</v>
      </c>
      <c r="B94" s="832" t="s">
        <v>3304</v>
      </c>
      <c r="C94" s="832" t="s">
        <v>2659</v>
      </c>
      <c r="D94" s="832" t="s">
        <v>2660</v>
      </c>
      <c r="E94" s="832" t="s">
        <v>2661</v>
      </c>
      <c r="F94" s="849">
        <v>8</v>
      </c>
      <c r="G94" s="849">
        <v>16311.439999999999</v>
      </c>
      <c r="H94" s="837">
        <v>1</v>
      </c>
      <c r="I94" s="849"/>
      <c r="J94" s="849"/>
      <c r="K94" s="837">
        <v>0</v>
      </c>
      <c r="L94" s="849">
        <v>8</v>
      </c>
      <c r="M94" s="850">
        <v>16311.439999999999</v>
      </c>
    </row>
    <row r="95" spans="1:13" ht="14.4" customHeight="1" x14ac:dyDescent="0.3">
      <c r="A95" s="831" t="s">
        <v>2004</v>
      </c>
      <c r="B95" s="832" t="s">
        <v>3304</v>
      </c>
      <c r="C95" s="832" t="s">
        <v>2662</v>
      </c>
      <c r="D95" s="832" t="s">
        <v>2660</v>
      </c>
      <c r="E95" s="832" t="s">
        <v>2663</v>
      </c>
      <c r="F95" s="849">
        <v>14</v>
      </c>
      <c r="G95" s="849">
        <v>7736.9599999999991</v>
      </c>
      <c r="H95" s="837">
        <v>1</v>
      </c>
      <c r="I95" s="849"/>
      <c r="J95" s="849"/>
      <c r="K95" s="837">
        <v>0</v>
      </c>
      <c r="L95" s="849">
        <v>14</v>
      </c>
      <c r="M95" s="850">
        <v>7736.9599999999991</v>
      </c>
    </row>
    <row r="96" spans="1:13" ht="14.4" customHeight="1" x14ac:dyDescent="0.3">
      <c r="A96" s="831" t="s">
        <v>2004</v>
      </c>
      <c r="B96" s="832" t="s">
        <v>3304</v>
      </c>
      <c r="C96" s="832" t="s">
        <v>2664</v>
      </c>
      <c r="D96" s="832" t="s">
        <v>2660</v>
      </c>
      <c r="E96" s="832" t="s">
        <v>2665</v>
      </c>
      <c r="F96" s="849">
        <v>2</v>
      </c>
      <c r="G96" s="849">
        <v>711.58</v>
      </c>
      <c r="H96" s="837">
        <v>1</v>
      </c>
      <c r="I96" s="849"/>
      <c r="J96" s="849"/>
      <c r="K96" s="837">
        <v>0</v>
      </c>
      <c r="L96" s="849">
        <v>2</v>
      </c>
      <c r="M96" s="850">
        <v>711.58</v>
      </c>
    </row>
    <row r="97" spans="1:13" ht="14.4" customHeight="1" x14ac:dyDescent="0.3">
      <c r="A97" s="831" t="s">
        <v>2004</v>
      </c>
      <c r="B97" s="832" t="s">
        <v>3304</v>
      </c>
      <c r="C97" s="832" t="s">
        <v>2666</v>
      </c>
      <c r="D97" s="832" t="s">
        <v>2660</v>
      </c>
      <c r="E97" s="832" t="s">
        <v>2667</v>
      </c>
      <c r="F97" s="849">
        <v>15</v>
      </c>
      <c r="G97" s="849">
        <v>15291.900000000001</v>
      </c>
      <c r="H97" s="837">
        <v>1</v>
      </c>
      <c r="I97" s="849"/>
      <c r="J97" s="849"/>
      <c r="K97" s="837">
        <v>0</v>
      </c>
      <c r="L97" s="849">
        <v>15</v>
      </c>
      <c r="M97" s="850">
        <v>15291.900000000001</v>
      </c>
    </row>
    <row r="98" spans="1:13" ht="14.4" customHeight="1" x14ac:dyDescent="0.3">
      <c r="A98" s="831" t="s">
        <v>2004</v>
      </c>
      <c r="B98" s="832" t="s">
        <v>3304</v>
      </c>
      <c r="C98" s="832" t="s">
        <v>2864</v>
      </c>
      <c r="D98" s="832" t="s">
        <v>2669</v>
      </c>
      <c r="E98" s="832" t="s">
        <v>2667</v>
      </c>
      <c r="F98" s="849">
        <v>6</v>
      </c>
      <c r="G98" s="849">
        <v>6116.76</v>
      </c>
      <c r="H98" s="837">
        <v>1</v>
      </c>
      <c r="I98" s="849"/>
      <c r="J98" s="849"/>
      <c r="K98" s="837">
        <v>0</v>
      </c>
      <c r="L98" s="849">
        <v>6</v>
      </c>
      <c r="M98" s="850">
        <v>6116.76</v>
      </c>
    </row>
    <row r="99" spans="1:13" ht="14.4" customHeight="1" x14ac:dyDescent="0.3">
      <c r="A99" s="831" t="s">
        <v>2004</v>
      </c>
      <c r="B99" s="832" t="s">
        <v>3304</v>
      </c>
      <c r="C99" s="832" t="s">
        <v>2668</v>
      </c>
      <c r="D99" s="832" t="s">
        <v>2669</v>
      </c>
      <c r="E99" s="832" t="s">
        <v>2663</v>
      </c>
      <c r="F99" s="849">
        <v>15</v>
      </c>
      <c r="G99" s="849">
        <v>8289.5999999999985</v>
      </c>
      <c r="H99" s="837">
        <v>1</v>
      </c>
      <c r="I99" s="849"/>
      <c r="J99" s="849"/>
      <c r="K99" s="837">
        <v>0</v>
      </c>
      <c r="L99" s="849">
        <v>15</v>
      </c>
      <c r="M99" s="850">
        <v>8289.5999999999985</v>
      </c>
    </row>
    <row r="100" spans="1:13" ht="14.4" customHeight="1" x14ac:dyDescent="0.3">
      <c r="A100" s="831" t="s">
        <v>2004</v>
      </c>
      <c r="B100" s="832" t="s">
        <v>3304</v>
      </c>
      <c r="C100" s="832" t="s">
        <v>2670</v>
      </c>
      <c r="D100" s="832" t="s">
        <v>2671</v>
      </c>
      <c r="E100" s="832" t="s">
        <v>2661</v>
      </c>
      <c r="F100" s="849"/>
      <c r="G100" s="849"/>
      <c r="H100" s="837">
        <v>0</v>
      </c>
      <c r="I100" s="849">
        <v>10</v>
      </c>
      <c r="J100" s="849">
        <v>20389.3</v>
      </c>
      <c r="K100" s="837">
        <v>1</v>
      </c>
      <c r="L100" s="849">
        <v>10</v>
      </c>
      <c r="M100" s="850">
        <v>20389.3</v>
      </c>
    </row>
    <row r="101" spans="1:13" ht="14.4" customHeight="1" x14ac:dyDescent="0.3">
      <c r="A101" s="831" t="s">
        <v>2004</v>
      </c>
      <c r="B101" s="832" t="s">
        <v>3304</v>
      </c>
      <c r="C101" s="832" t="s">
        <v>2672</v>
      </c>
      <c r="D101" s="832" t="s">
        <v>2671</v>
      </c>
      <c r="E101" s="832" t="s">
        <v>2665</v>
      </c>
      <c r="F101" s="849"/>
      <c r="G101" s="849"/>
      <c r="H101" s="837">
        <v>0</v>
      </c>
      <c r="I101" s="849">
        <v>18</v>
      </c>
      <c r="J101" s="849">
        <v>6404.2200000000012</v>
      </c>
      <c r="K101" s="837">
        <v>1</v>
      </c>
      <c r="L101" s="849">
        <v>18</v>
      </c>
      <c r="M101" s="850">
        <v>6404.2200000000012</v>
      </c>
    </row>
    <row r="102" spans="1:13" ht="14.4" customHeight="1" x14ac:dyDescent="0.3">
      <c r="A102" s="831" t="s">
        <v>2004</v>
      </c>
      <c r="B102" s="832" t="s">
        <v>3304</v>
      </c>
      <c r="C102" s="832" t="s">
        <v>2673</v>
      </c>
      <c r="D102" s="832" t="s">
        <v>2671</v>
      </c>
      <c r="E102" s="832" t="s">
        <v>2663</v>
      </c>
      <c r="F102" s="849"/>
      <c r="G102" s="849"/>
      <c r="H102" s="837">
        <v>0</v>
      </c>
      <c r="I102" s="849">
        <v>52</v>
      </c>
      <c r="J102" s="849">
        <v>28737.280000000002</v>
      </c>
      <c r="K102" s="837">
        <v>1</v>
      </c>
      <c r="L102" s="849">
        <v>52</v>
      </c>
      <c r="M102" s="850">
        <v>28737.280000000002</v>
      </c>
    </row>
    <row r="103" spans="1:13" ht="14.4" customHeight="1" x14ac:dyDescent="0.3">
      <c r="A103" s="831" t="s">
        <v>2004</v>
      </c>
      <c r="B103" s="832" t="s">
        <v>3304</v>
      </c>
      <c r="C103" s="832" t="s">
        <v>2674</v>
      </c>
      <c r="D103" s="832" t="s">
        <v>2671</v>
      </c>
      <c r="E103" s="832" t="s">
        <v>2667</v>
      </c>
      <c r="F103" s="849"/>
      <c r="G103" s="849"/>
      <c r="H103" s="837">
        <v>0</v>
      </c>
      <c r="I103" s="849">
        <v>50</v>
      </c>
      <c r="J103" s="849">
        <v>50973</v>
      </c>
      <c r="K103" s="837">
        <v>1</v>
      </c>
      <c r="L103" s="849">
        <v>50</v>
      </c>
      <c r="M103" s="850">
        <v>50973</v>
      </c>
    </row>
    <row r="104" spans="1:13" ht="14.4" customHeight="1" x14ac:dyDescent="0.3">
      <c r="A104" s="831" t="s">
        <v>2004</v>
      </c>
      <c r="B104" s="832" t="s">
        <v>3304</v>
      </c>
      <c r="C104" s="832" t="s">
        <v>2675</v>
      </c>
      <c r="D104" s="832" t="s">
        <v>2669</v>
      </c>
      <c r="E104" s="832" t="s">
        <v>2665</v>
      </c>
      <c r="F104" s="849">
        <v>20</v>
      </c>
      <c r="G104" s="849">
        <v>7115.8</v>
      </c>
      <c r="H104" s="837">
        <v>1</v>
      </c>
      <c r="I104" s="849"/>
      <c r="J104" s="849"/>
      <c r="K104" s="837">
        <v>0</v>
      </c>
      <c r="L104" s="849">
        <v>20</v>
      </c>
      <c r="M104" s="850">
        <v>7115.8</v>
      </c>
    </row>
    <row r="105" spans="1:13" ht="14.4" customHeight="1" x14ac:dyDescent="0.3">
      <c r="A105" s="831" t="s">
        <v>2004</v>
      </c>
      <c r="B105" s="832" t="s">
        <v>3305</v>
      </c>
      <c r="C105" s="832" t="s">
        <v>2553</v>
      </c>
      <c r="D105" s="832" t="s">
        <v>2554</v>
      </c>
      <c r="E105" s="832" t="s">
        <v>2555</v>
      </c>
      <c r="F105" s="849">
        <v>6</v>
      </c>
      <c r="G105" s="849">
        <v>1396.08</v>
      </c>
      <c r="H105" s="837">
        <v>1</v>
      </c>
      <c r="I105" s="849"/>
      <c r="J105" s="849"/>
      <c r="K105" s="837">
        <v>0</v>
      </c>
      <c r="L105" s="849">
        <v>6</v>
      </c>
      <c r="M105" s="850">
        <v>1396.08</v>
      </c>
    </row>
    <row r="106" spans="1:13" ht="14.4" customHeight="1" x14ac:dyDescent="0.3">
      <c r="A106" s="831" t="s">
        <v>2004</v>
      </c>
      <c r="B106" s="832" t="s">
        <v>3305</v>
      </c>
      <c r="C106" s="832" t="s">
        <v>2797</v>
      </c>
      <c r="D106" s="832" t="s">
        <v>2568</v>
      </c>
      <c r="E106" s="832" t="s">
        <v>2582</v>
      </c>
      <c r="F106" s="849">
        <v>15</v>
      </c>
      <c r="G106" s="849">
        <v>21813.450000000004</v>
      </c>
      <c r="H106" s="837">
        <v>1</v>
      </c>
      <c r="I106" s="849"/>
      <c r="J106" s="849"/>
      <c r="K106" s="837">
        <v>0</v>
      </c>
      <c r="L106" s="849">
        <v>15</v>
      </c>
      <c r="M106" s="850">
        <v>21813.450000000004</v>
      </c>
    </row>
    <row r="107" spans="1:13" ht="14.4" customHeight="1" x14ac:dyDescent="0.3">
      <c r="A107" s="831" t="s">
        <v>2004</v>
      </c>
      <c r="B107" s="832" t="s">
        <v>3305</v>
      </c>
      <c r="C107" s="832" t="s">
        <v>2559</v>
      </c>
      <c r="D107" s="832" t="s">
        <v>2554</v>
      </c>
      <c r="E107" s="832" t="s">
        <v>2560</v>
      </c>
      <c r="F107" s="849">
        <v>6</v>
      </c>
      <c r="G107" s="849">
        <v>11633.82</v>
      </c>
      <c r="H107" s="837">
        <v>1</v>
      </c>
      <c r="I107" s="849"/>
      <c r="J107" s="849"/>
      <c r="K107" s="837">
        <v>0</v>
      </c>
      <c r="L107" s="849">
        <v>6</v>
      </c>
      <c r="M107" s="850">
        <v>11633.82</v>
      </c>
    </row>
    <row r="108" spans="1:13" ht="14.4" customHeight="1" x14ac:dyDescent="0.3">
      <c r="A108" s="831" t="s">
        <v>2004</v>
      </c>
      <c r="B108" s="832" t="s">
        <v>3305</v>
      </c>
      <c r="C108" s="832" t="s">
        <v>2561</v>
      </c>
      <c r="D108" s="832" t="s">
        <v>2554</v>
      </c>
      <c r="E108" s="832" t="s">
        <v>2562</v>
      </c>
      <c r="F108" s="849">
        <v>18</v>
      </c>
      <c r="G108" s="849">
        <v>26176.140000000003</v>
      </c>
      <c r="H108" s="837">
        <v>1</v>
      </c>
      <c r="I108" s="849"/>
      <c r="J108" s="849"/>
      <c r="K108" s="837">
        <v>0</v>
      </c>
      <c r="L108" s="849">
        <v>18</v>
      </c>
      <c r="M108" s="850">
        <v>26176.140000000003</v>
      </c>
    </row>
    <row r="109" spans="1:13" ht="14.4" customHeight="1" x14ac:dyDescent="0.3">
      <c r="A109" s="831" t="s">
        <v>2004</v>
      </c>
      <c r="B109" s="832" t="s">
        <v>3305</v>
      </c>
      <c r="C109" s="832" t="s">
        <v>2563</v>
      </c>
      <c r="D109" s="832" t="s">
        <v>2554</v>
      </c>
      <c r="E109" s="832" t="s">
        <v>2564</v>
      </c>
      <c r="F109" s="849">
        <v>18</v>
      </c>
      <c r="G109" s="849">
        <v>8725.5</v>
      </c>
      <c r="H109" s="837">
        <v>1</v>
      </c>
      <c r="I109" s="849"/>
      <c r="J109" s="849"/>
      <c r="K109" s="837">
        <v>0</v>
      </c>
      <c r="L109" s="849">
        <v>18</v>
      </c>
      <c r="M109" s="850">
        <v>8725.5</v>
      </c>
    </row>
    <row r="110" spans="1:13" ht="14.4" customHeight="1" x14ac:dyDescent="0.3">
      <c r="A110" s="831" t="s">
        <v>2004</v>
      </c>
      <c r="B110" s="832" t="s">
        <v>3305</v>
      </c>
      <c r="C110" s="832" t="s">
        <v>2565</v>
      </c>
      <c r="D110" s="832" t="s">
        <v>2554</v>
      </c>
      <c r="E110" s="832" t="s">
        <v>2566</v>
      </c>
      <c r="F110" s="849">
        <v>6</v>
      </c>
      <c r="G110" s="849">
        <v>5816.88</v>
      </c>
      <c r="H110" s="837">
        <v>1</v>
      </c>
      <c r="I110" s="849"/>
      <c r="J110" s="849"/>
      <c r="K110" s="837">
        <v>0</v>
      </c>
      <c r="L110" s="849">
        <v>6</v>
      </c>
      <c r="M110" s="850">
        <v>5816.88</v>
      </c>
    </row>
    <row r="111" spans="1:13" ht="14.4" customHeight="1" x14ac:dyDescent="0.3">
      <c r="A111" s="831" t="s">
        <v>2004</v>
      </c>
      <c r="B111" s="832" t="s">
        <v>3305</v>
      </c>
      <c r="C111" s="832" t="s">
        <v>2800</v>
      </c>
      <c r="D111" s="832" t="s">
        <v>2571</v>
      </c>
      <c r="E111" s="832" t="s">
        <v>2801</v>
      </c>
      <c r="F111" s="849">
        <v>30</v>
      </c>
      <c r="G111" s="849">
        <v>58169.1</v>
      </c>
      <c r="H111" s="837">
        <v>1</v>
      </c>
      <c r="I111" s="849"/>
      <c r="J111" s="849"/>
      <c r="K111" s="837">
        <v>0</v>
      </c>
      <c r="L111" s="849">
        <v>30</v>
      </c>
      <c r="M111" s="850">
        <v>58169.1</v>
      </c>
    </row>
    <row r="112" spans="1:13" ht="14.4" customHeight="1" x14ac:dyDescent="0.3">
      <c r="A112" s="831" t="s">
        <v>2004</v>
      </c>
      <c r="B112" s="832" t="s">
        <v>3305</v>
      </c>
      <c r="C112" s="832" t="s">
        <v>2834</v>
      </c>
      <c r="D112" s="832" t="s">
        <v>2571</v>
      </c>
      <c r="E112" s="832" t="s">
        <v>2835</v>
      </c>
      <c r="F112" s="849">
        <v>10</v>
      </c>
      <c r="G112" s="849">
        <v>4847.5</v>
      </c>
      <c r="H112" s="837">
        <v>1</v>
      </c>
      <c r="I112" s="849"/>
      <c r="J112" s="849"/>
      <c r="K112" s="837">
        <v>0</v>
      </c>
      <c r="L112" s="849">
        <v>10</v>
      </c>
      <c r="M112" s="850">
        <v>4847.5</v>
      </c>
    </row>
    <row r="113" spans="1:13" ht="14.4" customHeight="1" x14ac:dyDescent="0.3">
      <c r="A113" s="831" t="s">
        <v>2004</v>
      </c>
      <c r="B113" s="832" t="s">
        <v>3305</v>
      </c>
      <c r="C113" s="832" t="s">
        <v>2570</v>
      </c>
      <c r="D113" s="832" t="s">
        <v>2571</v>
      </c>
      <c r="E113" s="832" t="s">
        <v>2572</v>
      </c>
      <c r="F113" s="849">
        <v>6</v>
      </c>
      <c r="G113" s="849">
        <v>5816.88</v>
      </c>
      <c r="H113" s="837">
        <v>1</v>
      </c>
      <c r="I113" s="849"/>
      <c r="J113" s="849"/>
      <c r="K113" s="837">
        <v>0</v>
      </c>
      <c r="L113" s="849">
        <v>6</v>
      </c>
      <c r="M113" s="850">
        <v>5816.88</v>
      </c>
    </row>
    <row r="114" spans="1:13" ht="14.4" customHeight="1" x14ac:dyDescent="0.3">
      <c r="A114" s="831" t="s">
        <v>2004</v>
      </c>
      <c r="B114" s="832" t="s">
        <v>3305</v>
      </c>
      <c r="C114" s="832" t="s">
        <v>2573</v>
      </c>
      <c r="D114" s="832" t="s">
        <v>2574</v>
      </c>
      <c r="E114" s="832" t="s">
        <v>2569</v>
      </c>
      <c r="F114" s="849"/>
      <c r="G114" s="849"/>
      <c r="H114" s="837">
        <v>0</v>
      </c>
      <c r="I114" s="849">
        <v>14</v>
      </c>
      <c r="J114" s="849">
        <v>6786.5</v>
      </c>
      <c r="K114" s="837">
        <v>1</v>
      </c>
      <c r="L114" s="849">
        <v>14</v>
      </c>
      <c r="M114" s="850">
        <v>6786.5</v>
      </c>
    </row>
    <row r="115" spans="1:13" ht="14.4" customHeight="1" x14ac:dyDescent="0.3">
      <c r="A115" s="831" t="s">
        <v>2004</v>
      </c>
      <c r="B115" s="832" t="s">
        <v>3305</v>
      </c>
      <c r="C115" s="832" t="s">
        <v>2577</v>
      </c>
      <c r="D115" s="832" t="s">
        <v>2574</v>
      </c>
      <c r="E115" s="832" t="s">
        <v>2578</v>
      </c>
      <c r="F115" s="849"/>
      <c r="G115" s="849"/>
      <c r="H115" s="837">
        <v>0</v>
      </c>
      <c r="I115" s="849">
        <v>11</v>
      </c>
      <c r="J115" s="849">
        <v>10664.279999999999</v>
      </c>
      <c r="K115" s="837">
        <v>1</v>
      </c>
      <c r="L115" s="849">
        <v>11</v>
      </c>
      <c r="M115" s="850">
        <v>10664.279999999999</v>
      </c>
    </row>
    <row r="116" spans="1:13" ht="14.4" customHeight="1" x14ac:dyDescent="0.3">
      <c r="A116" s="831" t="s">
        <v>2004</v>
      </c>
      <c r="B116" s="832" t="s">
        <v>3305</v>
      </c>
      <c r="C116" s="832" t="s">
        <v>2579</v>
      </c>
      <c r="D116" s="832" t="s">
        <v>2574</v>
      </c>
      <c r="E116" s="832" t="s">
        <v>2580</v>
      </c>
      <c r="F116" s="849"/>
      <c r="G116" s="849"/>
      <c r="H116" s="837">
        <v>0</v>
      </c>
      <c r="I116" s="849">
        <v>17</v>
      </c>
      <c r="J116" s="849">
        <v>32962.49</v>
      </c>
      <c r="K116" s="837">
        <v>1</v>
      </c>
      <c r="L116" s="849">
        <v>17</v>
      </c>
      <c r="M116" s="850">
        <v>32962.49</v>
      </c>
    </row>
    <row r="117" spans="1:13" ht="14.4" customHeight="1" x14ac:dyDescent="0.3">
      <c r="A117" s="831" t="s">
        <v>2004</v>
      </c>
      <c r="B117" s="832" t="s">
        <v>3306</v>
      </c>
      <c r="C117" s="832" t="s">
        <v>2523</v>
      </c>
      <c r="D117" s="832" t="s">
        <v>2524</v>
      </c>
      <c r="E117" s="832" t="s">
        <v>2525</v>
      </c>
      <c r="F117" s="849">
        <v>9</v>
      </c>
      <c r="G117" s="849">
        <v>6786.36</v>
      </c>
      <c r="H117" s="837">
        <v>1</v>
      </c>
      <c r="I117" s="849"/>
      <c r="J117" s="849"/>
      <c r="K117" s="837">
        <v>0</v>
      </c>
      <c r="L117" s="849">
        <v>9</v>
      </c>
      <c r="M117" s="850">
        <v>6786.36</v>
      </c>
    </row>
    <row r="118" spans="1:13" ht="14.4" customHeight="1" x14ac:dyDescent="0.3">
      <c r="A118" s="831" t="s">
        <v>2004</v>
      </c>
      <c r="B118" s="832" t="s">
        <v>3306</v>
      </c>
      <c r="C118" s="832" t="s">
        <v>2526</v>
      </c>
      <c r="D118" s="832" t="s">
        <v>2524</v>
      </c>
      <c r="E118" s="832" t="s">
        <v>2527</v>
      </c>
      <c r="F118" s="849">
        <v>10</v>
      </c>
      <c r="G118" s="849">
        <v>11310.599999999999</v>
      </c>
      <c r="H118" s="837">
        <v>1</v>
      </c>
      <c r="I118" s="849"/>
      <c r="J118" s="849"/>
      <c r="K118" s="837">
        <v>0</v>
      </c>
      <c r="L118" s="849">
        <v>10</v>
      </c>
      <c r="M118" s="850">
        <v>11310.599999999999</v>
      </c>
    </row>
    <row r="119" spans="1:13" ht="14.4" customHeight="1" x14ac:dyDescent="0.3">
      <c r="A119" s="831" t="s">
        <v>2004</v>
      </c>
      <c r="B119" s="832" t="s">
        <v>3306</v>
      </c>
      <c r="C119" s="832" t="s">
        <v>2528</v>
      </c>
      <c r="D119" s="832" t="s">
        <v>2524</v>
      </c>
      <c r="E119" s="832" t="s">
        <v>2529</v>
      </c>
      <c r="F119" s="849">
        <v>21</v>
      </c>
      <c r="G119" s="849">
        <v>31669.679999999997</v>
      </c>
      <c r="H119" s="837">
        <v>1</v>
      </c>
      <c r="I119" s="849"/>
      <c r="J119" s="849"/>
      <c r="K119" s="837">
        <v>0</v>
      </c>
      <c r="L119" s="849">
        <v>21</v>
      </c>
      <c r="M119" s="850">
        <v>31669.679999999997</v>
      </c>
    </row>
    <row r="120" spans="1:13" ht="14.4" customHeight="1" x14ac:dyDescent="0.3">
      <c r="A120" s="831" t="s">
        <v>2004</v>
      </c>
      <c r="B120" s="832" t="s">
        <v>3306</v>
      </c>
      <c r="C120" s="832" t="s">
        <v>3136</v>
      </c>
      <c r="D120" s="832" t="s">
        <v>2927</v>
      </c>
      <c r="E120" s="832" t="s">
        <v>2529</v>
      </c>
      <c r="F120" s="849">
        <v>6</v>
      </c>
      <c r="G120" s="849">
        <v>7755.9000000000005</v>
      </c>
      <c r="H120" s="837">
        <v>1</v>
      </c>
      <c r="I120" s="849"/>
      <c r="J120" s="849"/>
      <c r="K120" s="837">
        <v>0</v>
      </c>
      <c r="L120" s="849">
        <v>6</v>
      </c>
      <c r="M120" s="850">
        <v>7755.9000000000005</v>
      </c>
    </row>
    <row r="121" spans="1:13" ht="14.4" customHeight="1" x14ac:dyDescent="0.3">
      <c r="A121" s="831" t="s">
        <v>2004</v>
      </c>
      <c r="B121" s="832" t="s">
        <v>3306</v>
      </c>
      <c r="C121" s="832" t="s">
        <v>2926</v>
      </c>
      <c r="D121" s="832" t="s">
        <v>2927</v>
      </c>
      <c r="E121" s="832" t="s">
        <v>2525</v>
      </c>
      <c r="F121" s="849">
        <v>10</v>
      </c>
      <c r="G121" s="849">
        <v>6463.2000000000007</v>
      </c>
      <c r="H121" s="837">
        <v>1</v>
      </c>
      <c r="I121" s="849"/>
      <c r="J121" s="849"/>
      <c r="K121" s="837">
        <v>0</v>
      </c>
      <c r="L121" s="849">
        <v>10</v>
      </c>
      <c r="M121" s="850">
        <v>6463.2000000000007</v>
      </c>
    </row>
    <row r="122" spans="1:13" ht="14.4" customHeight="1" x14ac:dyDescent="0.3">
      <c r="A122" s="831" t="s">
        <v>2004</v>
      </c>
      <c r="B122" s="832" t="s">
        <v>3306</v>
      </c>
      <c r="C122" s="832" t="s">
        <v>2530</v>
      </c>
      <c r="D122" s="832" t="s">
        <v>2531</v>
      </c>
      <c r="E122" s="832" t="s">
        <v>2525</v>
      </c>
      <c r="F122" s="849"/>
      <c r="G122" s="849"/>
      <c r="H122" s="837">
        <v>0</v>
      </c>
      <c r="I122" s="849">
        <v>12</v>
      </c>
      <c r="J122" s="849">
        <v>9048.48</v>
      </c>
      <c r="K122" s="837">
        <v>1</v>
      </c>
      <c r="L122" s="849">
        <v>12</v>
      </c>
      <c r="M122" s="850">
        <v>9048.48</v>
      </c>
    </row>
    <row r="123" spans="1:13" ht="14.4" customHeight="1" x14ac:dyDescent="0.3">
      <c r="A123" s="831" t="s">
        <v>2004</v>
      </c>
      <c r="B123" s="832" t="s">
        <v>3306</v>
      </c>
      <c r="C123" s="832" t="s">
        <v>2532</v>
      </c>
      <c r="D123" s="832" t="s">
        <v>2531</v>
      </c>
      <c r="E123" s="832" t="s">
        <v>2527</v>
      </c>
      <c r="F123" s="849"/>
      <c r="G123" s="849"/>
      <c r="H123" s="837">
        <v>0</v>
      </c>
      <c r="I123" s="849">
        <v>5</v>
      </c>
      <c r="J123" s="849">
        <v>5655.2999999999993</v>
      </c>
      <c r="K123" s="837">
        <v>1</v>
      </c>
      <c r="L123" s="849">
        <v>5</v>
      </c>
      <c r="M123" s="850">
        <v>5655.2999999999993</v>
      </c>
    </row>
    <row r="124" spans="1:13" ht="14.4" customHeight="1" x14ac:dyDescent="0.3">
      <c r="A124" s="831" t="s">
        <v>2004</v>
      </c>
      <c r="B124" s="832" t="s">
        <v>3306</v>
      </c>
      <c r="C124" s="832" t="s">
        <v>2533</v>
      </c>
      <c r="D124" s="832" t="s">
        <v>2531</v>
      </c>
      <c r="E124" s="832" t="s">
        <v>2529</v>
      </c>
      <c r="F124" s="849"/>
      <c r="G124" s="849"/>
      <c r="H124" s="837">
        <v>0</v>
      </c>
      <c r="I124" s="849">
        <v>10</v>
      </c>
      <c r="J124" s="849">
        <v>15080.8</v>
      </c>
      <c r="K124" s="837">
        <v>1</v>
      </c>
      <c r="L124" s="849">
        <v>10</v>
      </c>
      <c r="M124" s="850">
        <v>15080.8</v>
      </c>
    </row>
    <row r="125" spans="1:13" ht="14.4" customHeight="1" x14ac:dyDescent="0.3">
      <c r="A125" s="831" t="s">
        <v>2004</v>
      </c>
      <c r="B125" s="832" t="s">
        <v>3306</v>
      </c>
      <c r="C125" s="832" t="s">
        <v>3137</v>
      </c>
      <c r="D125" s="832" t="s">
        <v>3138</v>
      </c>
      <c r="E125" s="832" t="s">
        <v>2527</v>
      </c>
      <c r="F125" s="849">
        <v>5</v>
      </c>
      <c r="G125" s="849">
        <v>5655.2999999999993</v>
      </c>
      <c r="H125" s="837">
        <v>1</v>
      </c>
      <c r="I125" s="849"/>
      <c r="J125" s="849"/>
      <c r="K125" s="837">
        <v>0</v>
      </c>
      <c r="L125" s="849">
        <v>5</v>
      </c>
      <c r="M125" s="850">
        <v>5655.2999999999993</v>
      </c>
    </row>
    <row r="126" spans="1:13" ht="14.4" customHeight="1" x14ac:dyDescent="0.3">
      <c r="A126" s="831" t="s">
        <v>2004</v>
      </c>
      <c r="B126" s="832" t="s">
        <v>1632</v>
      </c>
      <c r="C126" s="832" t="s">
        <v>1862</v>
      </c>
      <c r="D126" s="832" t="s">
        <v>1863</v>
      </c>
      <c r="E126" s="832" t="s">
        <v>1864</v>
      </c>
      <c r="F126" s="849"/>
      <c r="G126" s="849"/>
      <c r="H126" s="837"/>
      <c r="I126" s="849">
        <v>53</v>
      </c>
      <c r="J126" s="849">
        <v>0</v>
      </c>
      <c r="K126" s="837"/>
      <c r="L126" s="849">
        <v>53</v>
      </c>
      <c r="M126" s="850">
        <v>0</v>
      </c>
    </row>
    <row r="127" spans="1:13" ht="14.4" customHeight="1" x14ac:dyDescent="0.3">
      <c r="A127" s="831" t="s">
        <v>2004</v>
      </c>
      <c r="B127" s="832" t="s">
        <v>3313</v>
      </c>
      <c r="C127" s="832" t="s">
        <v>2218</v>
      </c>
      <c r="D127" s="832" t="s">
        <v>2219</v>
      </c>
      <c r="E127" s="832" t="s">
        <v>2220</v>
      </c>
      <c r="F127" s="849">
        <v>4</v>
      </c>
      <c r="G127" s="849">
        <v>241.56</v>
      </c>
      <c r="H127" s="837">
        <v>1</v>
      </c>
      <c r="I127" s="849"/>
      <c r="J127" s="849"/>
      <c r="K127" s="837">
        <v>0</v>
      </c>
      <c r="L127" s="849">
        <v>4</v>
      </c>
      <c r="M127" s="850">
        <v>241.56</v>
      </c>
    </row>
    <row r="128" spans="1:13" ht="14.4" customHeight="1" x14ac:dyDescent="0.3">
      <c r="A128" s="831" t="s">
        <v>2004</v>
      </c>
      <c r="B128" s="832" t="s">
        <v>3307</v>
      </c>
      <c r="C128" s="832" t="s">
        <v>2610</v>
      </c>
      <c r="D128" s="832" t="s">
        <v>2611</v>
      </c>
      <c r="E128" s="832" t="s">
        <v>2612</v>
      </c>
      <c r="F128" s="849"/>
      <c r="G128" s="849"/>
      <c r="H128" s="837">
        <v>0</v>
      </c>
      <c r="I128" s="849">
        <v>4</v>
      </c>
      <c r="J128" s="849">
        <v>411.6</v>
      </c>
      <c r="K128" s="837">
        <v>1</v>
      </c>
      <c r="L128" s="849">
        <v>4</v>
      </c>
      <c r="M128" s="850">
        <v>411.6</v>
      </c>
    </row>
    <row r="129" spans="1:13" ht="14.4" customHeight="1" x14ac:dyDescent="0.3">
      <c r="A129" s="831" t="s">
        <v>2004</v>
      </c>
      <c r="B129" s="832" t="s">
        <v>3307</v>
      </c>
      <c r="C129" s="832" t="s">
        <v>2804</v>
      </c>
      <c r="D129" s="832" t="s">
        <v>2805</v>
      </c>
      <c r="E129" s="832" t="s">
        <v>2806</v>
      </c>
      <c r="F129" s="849"/>
      <c r="G129" s="849"/>
      <c r="H129" s="837">
        <v>0</v>
      </c>
      <c r="I129" s="849">
        <v>1</v>
      </c>
      <c r="J129" s="849">
        <v>68.599999999999994</v>
      </c>
      <c r="K129" s="837">
        <v>1</v>
      </c>
      <c r="L129" s="849">
        <v>1</v>
      </c>
      <c r="M129" s="850">
        <v>68.599999999999994</v>
      </c>
    </row>
    <row r="130" spans="1:13" ht="14.4" customHeight="1" x14ac:dyDescent="0.3">
      <c r="A130" s="831" t="s">
        <v>2004</v>
      </c>
      <c r="B130" s="832" t="s">
        <v>3308</v>
      </c>
      <c r="C130" s="832" t="s">
        <v>2680</v>
      </c>
      <c r="D130" s="832" t="s">
        <v>2681</v>
      </c>
      <c r="E130" s="832" t="s">
        <v>2682</v>
      </c>
      <c r="F130" s="849">
        <v>2</v>
      </c>
      <c r="G130" s="849">
        <v>1195.76</v>
      </c>
      <c r="H130" s="837">
        <v>1</v>
      </c>
      <c r="I130" s="849"/>
      <c r="J130" s="849"/>
      <c r="K130" s="837">
        <v>0</v>
      </c>
      <c r="L130" s="849">
        <v>2</v>
      </c>
      <c r="M130" s="850">
        <v>1195.76</v>
      </c>
    </row>
    <row r="131" spans="1:13" ht="14.4" customHeight="1" x14ac:dyDescent="0.3">
      <c r="A131" s="831" t="s">
        <v>2004</v>
      </c>
      <c r="B131" s="832" t="s">
        <v>3308</v>
      </c>
      <c r="C131" s="832" t="s">
        <v>2683</v>
      </c>
      <c r="D131" s="832" t="s">
        <v>2681</v>
      </c>
      <c r="E131" s="832" t="s">
        <v>2684</v>
      </c>
      <c r="F131" s="849">
        <v>12</v>
      </c>
      <c r="G131" s="849">
        <v>14349</v>
      </c>
      <c r="H131" s="837">
        <v>1</v>
      </c>
      <c r="I131" s="849"/>
      <c r="J131" s="849"/>
      <c r="K131" s="837">
        <v>0</v>
      </c>
      <c r="L131" s="849">
        <v>12</v>
      </c>
      <c r="M131" s="850">
        <v>14349</v>
      </c>
    </row>
    <row r="132" spans="1:13" ht="14.4" customHeight="1" x14ac:dyDescent="0.3">
      <c r="A132" s="831" t="s">
        <v>2004</v>
      </c>
      <c r="B132" s="832" t="s">
        <v>3308</v>
      </c>
      <c r="C132" s="832" t="s">
        <v>2685</v>
      </c>
      <c r="D132" s="832" t="s">
        <v>2686</v>
      </c>
      <c r="E132" s="832" t="s">
        <v>2682</v>
      </c>
      <c r="F132" s="849"/>
      <c r="G132" s="849"/>
      <c r="H132" s="837">
        <v>0</v>
      </c>
      <c r="I132" s="849">
        <v>9</v>
      </c>
      <c r="J132" s="849">
        <v>5380.92</v>
      </c>
      <c r="K132" s="837">
        <v>1</v>
      </c>
      <c r="L132" s="849">
        <v>9</v>
      </c>
      <c r="M132" s="850">
        <v>5380.92</v>
      </c>
    </row>
    <row r="133" spans="1:13" ht="14.4" customHeight="1" x14ac:dyDescent="0.3">
      <c r="A133" s="831" t="s">
        <v>2004</v>
      </c>
      <c r="B133" s="832" t="s">
        <v>3308</v>
      </c>
      <c r="C133" s="832" t="s">
        <v>2689</v>
      </c>
      <c r="D133" s="832" t="s">
        <v>2688</v>
      </c>
      <c r="E133" s="832" t="s">
        <v>2684</v>
      </c>
      <c r="F133" s="849">
        <v>26</v>
      </c>
      <c r="G133" s="849">
        <v>44600.400000000009</v>
      </c>
      <c r="H133" s="837">
        <v>1</v>
      </c>
      <c r="I133" s="849"/>
      <c r="J133" s="849"/>
      <c r="K133" s="837">
        <v>0</v>
      </c>
      <c r="L133" s="849">
        <v>26</v>
      </c>
      <c r="M133" s="850">
        <v>44600.400000000009</v>
      </c>
    </row>
    <row r="134" spans="1:13" ht="14.4" customHeight="1" x14ac:dyDescent="0.3">
      <c r="A134" s="831" t="s">
        <v>2004</v>
      </c>
      <c r="B134" s="832" t="s">
        <v>3308</v>
      </c>
      <c r="C134" s="832" t="s">
        <v>2690</v>
      </c>
      <c r="D134" s="832" t="s">
        <v>2691</v>
      </c>
      <c r="E134" s="832" t="s">
        <v>2684</v>
      </c>
      <c r="F134" s="849">
        <v>28</v>
      </c>
      <c r="G134" s="849">
        <v>48033.44000000001</v>
      </c>
      <c r="H134" s="837">
        <v>1</v>
      </c>
      <c r="I134" s="849"/>
      <c r="J134" s="849"/>
      <c r="K134" s="837">
        <v>0</v>
      </c>
      <c r="L134" s="849">
        <v>28</v>
      </c>
      <c r="M134" s="850">
        <v>48033.44000000001</v>
      </c>
    </row>
    <row r="135" spans="1:13" ht="14.4" customHeight="1" x14ac:dyDescent="0.3">
      <c r="A135" s="831" t="s">
        <v>2004</v>
      </c>
      <c r="B135" s="832" t="s">
        <v>3308</v>
      </c>
      <c r="C135" s="832" t="s">
        <v>2693</v>
      </c>
      <c r="D135" s="832" t="s">
        <v>2686</v>
      </c>
      <c r="E135" s="832" t="s">
        <v>2684</v>
      </c>
      <c r="F135" s="849"/>
      <c r="G135" s="849"/>
      <c r="H135" s="837">
        <v>0</v>
      </c>
      <c r="I135" s="849">
        <v>48</v>
      </c>
      <c r="J135" s="849">
        <v>57396</v>
      </c>
      <c r="K135" s="837">
        <v>1</v>
      </c>
      <c r="L135" s="849">
        <v>48</v>
      </c>
      <c r="M135" s="850">
        <v>57396</v>
      </c>
    </row>
    <row r="136" spans="1:13" ht="14.4" customHeight="1" x14ac:dyDescent="0.3">
      <c r="A136" s="831" t="s">
        <v>2004</v>
      </c>
      <c r="B136" s="832" t="s">
        <v>3308</v>
      </c>
      <c r="C136" s="832" t="s">
        <v>2694</v>
      </c>
      <c r="D136" s="832" t="s">
        <v>2686</v>
      </c>
      <c r="E136" s="832" t="s">
        <v>2695</v>
      </c>
      <c r="F136" s="849"/>
      <c r="G136" s="849"/>
      <c r="H136" s="837">
        <v>0</v>
      </c>
      <c r="I136" s="849">
        <v>15</v>
      </c>
      <c r="J136" s="849">
        <v>19299.299999999996</v>
      </c>
      <c r="K136" s="837">
        <v>1</v>
      </c>
      <c r="L136" s="849">
        <v>15</v>
      </c>
      <c r="M136" s="850">
        <v>19299.299999999996</v>
      </c>
    </row>
    <row r="137" spans="1:13" ht="14.4" customHeight="1" x14ac:dyDescent="0.3">
      <c r="A137" s="831" t="s">
        <v>2004</v>
      </c>
      <c r="B137" s="832" t="s">
        <v>3308</v>
      </c>
      <c r="C137" s="832" t="s">
        <v>2698</v>
      </c>
      <c r="D137" s="832" t="s">
        <v>2686</v>
      </c>
      <c r="E137" s="832" t="s">
        <v>2699</v>
      </c>
      <c r="F137" s="849"/>
      <c r="G137" s="849"/>
      <c r="H137" s="837">
        <v>0</v>
      </c>
      <c r="I137" s="849">
        <v>33</v>
      </c>
      <c r="J137" s="849">
        <v>84916.25999999998</v>
      </c>
      <c r="K137" s="837">
        <v>1</v>
      </c>
      <c r="L137" s="849">
        <v>33</v>
      </c>
      <c r="M137" s="850">
        <v>84916.25999999998</v>
      </c>
    </row>
    <row r="138" spans="1:13" ht="14.4" customHeight="1" x14ac:dyDescent="0.3">
      <c r="A138" s="831" t="s">
        <v>2004</v>
      </c>
      <c r="B138" s="832" t="s">
        <v>3308</v>
      </c>
      <c r="C138" s="832" t="s">
        <v>2696</v>
      </c>
      <c r="D138" s="832" t="s">
        <v>2686</v>
      </c>
      <c r="E138" s="832" t="s">
        <v>2697</v>
      </c>
      <c r="F138" s="849"/>
      <c r="G138" s="849"/>
      <c r="H138" s="837">
        <v>0</v>
      </c>
      <c r="I138" s="849">
        <v>10</v>
      </c>
      <c r="J138" s="849">
        <v>23914.800000000003</v>
      </c>
      <c r="K138" s="837">
        <v>1</v>
      </c>
      <c r="L138" s="849">
        <v>10</v>
      </c>
      <c r="M138" s="850">
        <v>23914.800000000003</v>
      </c>
    </row>
    <row r="139" spans="1:13" ht="14.4" customHeight="1" x14ac:dyDescent="0.3">
      <c r="A139" s="831" t="s">
        <v>2004</v>
      </c>
      <c r="B139" s="832" t="s">
        <v>3308</v>
      </c>
      <c r="C139" s="832" t="s">
        <v>2981</v>
      </c>
      <c r="D139" s="832" t="s">
        <v>2982</v>
      </c>
      <c r="E139" s="832" t="s">
        <v>2682</v>
      </c>
      <c r="F139" s="849">
        <v>1</v>
      </c>
      <c r="G139" s="849">
        <v>1286.19</v>
      </c>
      <c r="H139" s="837">
        <v>1</v>
      </c>
      <c r="I139" s="849"/>
      <c r="J139" s="849"/>
      <c r="K139" s="837">
        <v>0</v>
      </c>
      <c r="L139" s="849">
        <v>1</v>
      </c>
      <c r="M139" s="850">
        <v>1286.19</v>
      </c>
    </row>
    <row r="140" spans="1:13" ht="14.4" customHeight="1" x14ac:dyDescent="0.3">
      <c r="A140" s="831" t="s">
        <v>2004</v>
      </c>
      <c r="B140" s="832" t="s">
        <v>1892</v>
      </c>
      <c r="C140" s="832" t="s">
        <v>1893</v>
      </c>
      <c r="D140" s="832" t="s">
        <v>1894</v>
      </c>
      <c r="E140" s="832" t="s">
        <v>1895</v>
      </c>
      <c r="F140" s="849"/>
      <c r="G140" s="849"/>
      <c r="H140" s="837">
        <v>0</v>
      </c>
      <c r="I140" s="849">
        <v>1</v>
      </c>
      <c r="J140" s="849">
        <v>9.4</v>
      </c>
      <c r="K140" s="837">
        <v>1</v>
      </c>
      <c r="L140" s="849">
        <v>1</v>
      </c>
      <c r="M140" s="850">
        <v>9.4</v>
      </c>
    </row>
    <row r="141" spans="1:13" ht="14.4" customHeight="1" x14ac:dyDescent="0.3">
      <c r="A141" s="831" t="s">
        <v>2004</v>
      </c>
      <c r="B141" s="832" t="s">
        <v>1892</v>
      </c>
      <c r="C141" s="832" t="s">
        <v>2507</v>
      </c>
      <c r="D141" s="832" t="s">
        <v>2508</v>
      </c>
      <c r="E141" s="832" t="s">
        <v>2509</v>
      </c>
      <c r="F141" s="849"/>
      <c r="G141" s="849"/>
      <c r="H141" s="837">
        <v>0</v>
      </c>
      <c r="I141" s="849">
        <v>3</v>
      </c>
      <c r="J141" s="849">
        <v>56.429999999999993</v>
      </c>
      <c r="K141" s="837">
        <v>1</v>
      </c>
      <c r="L141" s="849">
        <v>3</v>
      </c>
      <c r="M141" s="850">
        <v>56.429999999999993</v>
      </c>
    </row>
    <row r="142" spans="1:13" ht="14.4" customHeight="1" x14ac:dyDescent="0.3">
      <c r="A142" s="831" t="s">
        <v>2004</v>
      </c>
      <c r="B142" s="832" t="s">
        <v>1892</v>
      </c>
      <c r="C142" s="832" t="s">
        <v>3133</v>
      </c>
      <c r="D142" s="832" t="s">
        <v>3134</v>
      </c>
      <c r="E142" s="832" t="s">
        <v>3135</v>
      </c>
      <c r="F142" s="849">
        <v>2</v>
      </c>
      <c r="G142" s="849">
        <v>31.34</v>
      </c>
      <c r="H142" s="837">
        <v>1</v>
      </c>
      <c r="I142" s="849"/>
      <c r="J142" s="849"/>
      <c r="K142" s="837">
        <v>0</v>
      </c>
      <c r="L142" s="849">
        <v>2</v>
      </c>
      <c r="M142" s="850">
        <v>31.34</v>
      </c>
    </row>
    <row r="143" spans="1:13" ht="14.4" customHeight="1" x14ac:dyDescent="0.3">
      <c r="A143" s="831" t="s">
        <v>2004</v>
      </c>
      <c r="B143" s="832" t="s">
        <v>1900</v>
      </c>
      <c r="C143" s="832" t="s">
        <v>1901</v>
      </c>
      <c r="D143" s="832" t="s">
        <v>1269</v>
      </c>
      <c r="E143" s="832" t="s">
        <v>1902</v>
      </c>
      <c r="F143" s="849"/>
      <c r="G143" s="849"/>
      <c r="H143" s="837"/>
      <c r="I143" s="849">
        <v>3</v>
      </c>
      <c r="J143" s="849">
        <v>0</v>
      </c>
      <c r="K143" s="837"/>
      <c r="L143" s="849">
        <v>3</v>
      </c>
      <c r="M143" s="850">
        <v>0</v>
      </c>
    </row>
    <row r="144" spans="1:13" ht="14.4" customHeight="1" x14ac:dyDescent="0.3">
      <c r="A144" s="831" t="s">
        <v>2004</v>
      </c>
      <c r="B144" s="832" t="s">
        <v>1900</v>
      </c>
      <c r="C144" s="832" t="s">
        <v>3081</v>
      </c>
      <c r="D144" s="832" t="s">
        <v>3082</v>
      </c>
      <c r="E144" s="832" t="s">
        <v>1902</v>
      </c>
      <c r="F144" s="849">
        <v>3</v>
      </c>
      <c r="G144" s="849">
        <v>0</v>
      </c>
      <c r="H144" s="837"/>
      <c r="I144" s="849"/>
      <c r="J144" s="849"/>
      <c r="K144" s="837"/>
      <c r="L144" s="849">
        <v>3</v>
      </c>
      <c r="M144" s="850">
        <v>0</v>
      </c>
    </row>
    <row r="145" spans="1:13" ht="14.4" customHeight="1" x14ac:dyDescent="0.3">
      <c r="A145" s="831" t="s">
        <v>2004</v>
      </c>
      <c r="B145" s="832" t="s">
        <v>1900</v>
      </c>
      <c r="C145" s="832" t="s">
        <v>3192</v>
      </c>
      <c r="D145" s="832" t="s">
        <v>3085</v>
      </c>
      <c r="E145" s="832" t="s">
        <v>2122</v>
      </c>
      <c r="F145" s="849">
        <v>1</v>
      </c>
      <c r="G145" s="849">
        <v>0</v>
      </c>
      <c r="H145" s="837"/>
      <c r="I145" s="849"/>
      <c r="J145" s="849"/>
      <c r="K145" s="837"/>
      <c r="L145" s="849">
        <v>1</v>
      </c>
      <c r="M145" s="850">
        <v>0</v>
      </c>
    </row>
    <row r="146" spans="1:13" ht="14.4" customHeight="1" x14ac:dyDescent="0.3">
      <c r="A146" s="831" t="s">
        <v>2004</v>
      </c>
      <c r="B146" s="832" t="s">
        <v>1900</v>
      </c>
      <c r="C146" s="832" t="s">
        <v>1903</v>
      </c>
      <c r="D146" s="832" t="s">
        <v>1269</v>
      </c>
      <c r="E146" s="832" t="s">
        <v>1904</v>
      </c>
      <c r="F146" s="849"/>
      <c r="G146" s="849"/>
      <c r="H146" s="837"/>
      <c r="I146" s="849">
        <v>22</v>
      </c>
      <c r="J146" s="849">
        <v>0</v>
      </c>
      <c r="K146" s="837"/>
      <c r="L146" s="849">
        <v>22</v>
      </c>
      <c r="M146" s="850">
        <v>0</v>
      </c>
    </row>
    <row r="147" spans="1:13" ht="14.4" customHeight="1" x14ac:dyDescent="0.3">
      <c r="A147" s="831" t="s">
        <v>2004</v>
      </c>
      <c r="B147" s="832" t="s">
        <v>1900</v>
      </c>
      <c r="C147" s="832" t="s">
        <v>3083</v>
      </c>
      <c r="D147" s="832" t="s">
        <v>3029</v>
      </c>
      <c r="E147" s="832" t="s">
        <v>1902</v>
      </c>
      <c r="F147" s="849">
        <v>3</v>
      </c>
      <c r="G147" s="849">
        <v>0</v>
      </c>
      <c r="H147" s="837"/>
      <c r="I147" s="849"/>
      <c r="J147" s="849"/>
      <c r="K147" s="837"/>
      <c r="L147" s="849">
        <v>3</v>
      </c>
      <c r="M147" s="850">
        <v>0</v>
      </c>
    </row>
    <row r="148" spans="1:13" ht="14.4" customHeight="1" x14ac:dyDescent="0.3">
      <c r="A148" s="831" t="s">
        <v>2004</v>
      </c>
      <c r="B148" s="832" t="s">
        <v>1905</v>
      </c>
      <c r="C148" s="832" t="s">
        <v>2534</v>
      </c>
      <c r="D148" s="832" t="s">
        <v>2535</v>
      </c>
      <c r="E148" s="832" t="s">
        <v>1928</v>
      </c>
      <c r="F148" s="849"/>
      <c r="G148" s="849"/>
      <c r="H148" s="837">
        <v>0</v>
      </c>
      <c r="I148" s="849">
        <v>18</v>
      </c>
      <c r="J148" s="849">
        <v>1187.8199999999997</v>
      </c>
      <c r="K148" s="837">
        <v>1</v>
      </c>
      <c r="L148" s="849">
        <v>18</v>
      </c>
      <c r="M148" s="850">
        <v>1187.8199999999997</v>
      </c>
    </row>
    <row r="149" spans="1:13" ht="14.4" customHeight="1" x14ac:dyDescent="0.3">
      <c r="A149" s="831" t="s">
        <v>2004</v>
      </c>
      <c r="B149" s="832" t="s">
        <v>1905</v>
      </c>
      <c r="C149" s="832" t="s">
        <v>1906</v>
      </c>
      <c r="D149" s="832" t="s">
        <v>812</v>
      </c>
      <c r="E149" s="832" t="s">
        <v>1907</v>
      </c>
      <c r="F149" s="849"/>
      <c r="G149" s="849"/>
      <c r="H149" s="837">
        <v>0</v>
      </c>
      <c r="I149" s="849">
        <v>9</v>
      </c>
      <c r="J149" s="849">
        <v>1188</v>
      </c>
      <c r="K149" s="837">
        <v>1</v>
      </c>
      <c r="L149" s="849">
        <v>9</v>
      </c>
      <c r="M149" s="850">
        <v>1188</v>
      </c>
    </row>
    <row r="150" spans="1:13" ht="14.4" customHeight="1" x14ac:dyDescent="0.3">
      <c r="A150" s="831" t="s">
        <v>2004</v>
      </c>
      <c r="B150" s="832" t="s">
        <v>1912</v>
      </c>
      <c r="C150" s="832" t="s">
        <v>2638</v>
      </c>
      <c r="D150" s="832" t="s">
        <v>2639</v>
      </c>
      <c r="E150" s="832" t="s">
        <v>1915</v>
      </c>
      <c r="F150" s="849"/>
      <c r="G150" s="849"/>
      <c r="H150" s="837">
        <v>0</v>
      </c>
      <c r="I150" s="849">
        <v>1</v>
      </c>
      <c r="J150" s="849">
        <v>161.06</v>
      </c>
      <c r="K150" s="837">
        <v>1</v>
      </c>
      <c r="L150" s="849">
        <v>1</v>
      </c>
      <c r="M150" s="850">
        <v>161.06</v>
      </c>
    </row>
    <row r="151" spans="1:13" ht="14.4" customHeight="1" x14ac:dyDescent="0.3">
      <c r="A151" s="831" t="s">
        <v>2004</v>
      </c>
      <c r="B151" s="832" t="s">
        <v>1916</v>
      </c>
      <c r="C151" s="832" t="s">
        <v>2745</v>
      </c>
      <c r="D151" s="832" t="s">
        <v>1918</v>
      </c>
      <c r="E151" s="832" t="s">
        <v>2746</v>
      </c>
      <c r="F151" s="849"/>
      <c r="G151" s="849"/>
      <c r="H151" s="837">
        <v>0</v>
      </c>
      <c r="I151" s="849">
        <v>6</v>
      </c>
      <c r="J151" s="849">
        <v>483.18</v>
      </c>
      <c r="K151" s="837">
        <v>1</v>
      </c>
      <c r="L151" s="849">
        <v>6</v>
      </c>
      <c r="M151" s="850">
        <v>483.18</v>
      </c>
    </row>
    <row r="152" spans="1:13" ht="14.4" customHeight="1" x14ac:dyDescent="0.3">
      <c r="A152" s="831" t="s">
        <v>2004</v>
      </c>
      <c r="B152" s="832" t="s">
        <v>1916</v>
      </c>
      <c r="C152" s="832" t="s">
        <v>3190</v>
      </c>
      <c r="D152" s="832" t="s">
        <v>1918</v>
      </c>
      <c r="E152" s="832" t="s">
        <v>3191</v>
      </c>
      <c r="F152" s="849"/>
      <c r="G152" s="849"/>
      <c r="H152" s="837">
        <v>0</v>
      </c>
      <c r="I152" s="849">
        <v>5</v>
      </c>
      <c r="J152" s="849">
        <v>805.3</v>
      </c>
      <c r="K152" s="837">
        <v>1</v>
      </c>
      <c r="L152" s="849">
        <v>5</v>
      </c>
      <c r="M152" s="850">
        <v>805.3</v>
      </c>
    </row>
    <row r="153" spans="1:13" ht="14.4" customHeight="1" x14ac:dyDescent="0.3">
      <c r="A153" s="831" t="s">
        <v>2004</v>
      </c>
      <c r="B153" s="832" t="s">
        <v>1916</v>
      </c>
      <c r="C153" s="832" t="s">
        <v>1917</v>
      </c>
      <c r="D153" s="832" t="s">
        <v>1918</v>
      </c>
      <c r="E153" s="832" t="s">
        <v>1919</v>
      </c>
      <c r="F153" s="849"/>
      <c r="G153" s="849"/>
      <c r="H153" s="837">
        <v>0</v>
      </c>
      <c r="I153" s="849">
        <v>9</v>
      </c>
      <c r="J153" s="849">
        <v>3601.5299999999997</v>
      </c>
      <c r="K153" s="837">
        <v>1</v>
      </c>
      <c r="L153" s="849">
        <v>9</v>
      </c>
      <c r="M153" s="850">
        <v>3601.5299999999997</v>
      </c>
    </row>
    <row r="154" spans="1:13" ht="14.4" customHeight="1" x14ac:dyDescent="0.3">
      <c r="A154" s="831" t="s">
        <v>2004</v>
      </c>
      <c r="B154" s="832" t="s">
        <v>1916</v>
      </c>
      <c r="C154" s="832" t="s">
        <v>2747</v>
      </c>
      <c r="D154" s="832" t="s">
        <v>1918</v>
      </c>
      <c r="E154" s="832" t="s">
        <v>2748</v>
      </c>
      <c r="F154" s="849"/>
      <c r="G154" s="849"/>
      <c r="H154" s="837">
        <v>0</v>
      </c>
      <c r="I154" s="849">
        <v>8</v>
      </c>
      <c r="J154" s="849">
        <v>4267.4399999999996</v>
      </c>
      <c r="K154" s="837">
        <v>1</v>
      </c>
      <c r="L154" s="849">
        <v>8</v>
      </c>
      <c r="M154" s="850">
        <v>4267.4399999999996</v>
      </c>
    </row>
    <row r="155" spans="1:13" ht="14.4" customHeight="1" x14ac:dyDescent="0.3">
      <c r="A155" s="831" t="s">
        <v>2004</v>
      </c>
      <c r="B155" s="832" t="s">
        <v>3309</v>
      </c>
      <c r="C155" s="832" t="s">
        <v>2543</v>
      </c>
      <c r="D155" s="832" t="s">
        <v>2544</v>
      </c>
      <c r="E155" s="832" t="s">
        <v>2545</v>
      </c>
      <c r="F155" s="849"/>
      <c r="G155" s="849"/>
      <c r="H155" s="837">
        <v>0</v>
      </c>
      <c r="I155" s="849">
        <v>12</v>
      </c>
      <c r="J155" s="849">
        <v>6741.12</v>
      </c>
      <c r="K155" s="837">
        <v>1</v>
      </c>
      <c r="L155" s="849">
        <v>12</v>
      </c>
      <c r="M155" s="850">
        <v>6741.12</v>
      </c>
    </row>
    <row r="156" spans="1:13" ht="14.4" customHeight="1" x14ac:dyDescent="0.3">
      <c r="A156" s="831" t="s">
        <v>2004</v>
      </c>
      <c r="B156" s="832" t="s">
        <v>3300</v>
      </c>
      <c r="C156" s="832" t="s">
        <v>2048</v>
      </c>
      <c r="D156" s="832" t="s">
        <v>2049</v>
      </c>
      <c r="E156" s="832" t="s">
        <v>2050</v>
      </c>
      <c r="F156" s="849"/>
      <c r="G156" s="849"/>
      <c r="H156" s="837">
        <v>0</v>
      </c>
      <c r="I156" s="849">
        <v>1</v>
      </c>
      <c r="J156" s="849">
        <v>141.25</v>
      </c>
      <c r="K156" s="837">
        <v>1</v>
      </c>
      <c r="L156" s="849">
        <v>1</v>
      </c>
      <c r="M156" s="850">
        <v>141.25</v>
      </c>
    </row>
    <row r="157" spans="1:13" ht="14.4" customHeight="1" x14ac:dyDescent="0.3">
      <c r="A157" s="831" t="s">
        <v>2004</v>
      </c>
      <c r="B157" s="832" t="s">
        <v>1926</v>
      </c>
      <c r="C157" s="832" t="s">
        <v>3139</v>
      </c>
      <c r="D157" s="832" t="s">
        <v>3140</v>
      </c>
      <c r="E157" s="832" t="s">
        <v>3130</v>
      </c>
      <c r="F157" s="849">
        <v>1</v>
      </c>
      <c r="G157" s="849">
        <v>176.32</v>
      </c>
      <c r="H157" s="837">
        <v>1</v>
      </c>
      <c r="I157" s="849"/>
      <c r="J157" s="849"/>
      <c r="K157" s="837">
        <v>0</v>
      </c>
      <c r="L157" s="849">
        <v>1</v>
      </c>
      <c r="M157" s="850">
        <v>176.32</v>
      </c>
    </row>
    <row r="158" spans="1:13" ht="14.4" customHeight="1" x14ac:dyDescent="0.3">
      <c r="A158" s="831" t="s">
        <v>2004</v>
      </c>
      <c r="B158" s="832" t="s">
        <v>1929</v>
      </c>
      <c r="C158" s="832" t="s">
        <v>2276</v>
      </c>
      <c r="D158" s="832" t="s">
        <v>1931</v>
      </c>
      <c r="E158" s="832" t="s">
        <v>2277</v>
      </c>
      <c r="F158" s="849"/>
      <c r="G158" s="849"/>
      <c r="H158" s="837">
        <v>0</v>
      </c>
      <c r="I158" s="849">
        <v>2</v>
      </c>
      <c r="J158" s="849">
        <v>352.64</v>
      </c>
      <c r="K158" s="837">
        <v>1</v>
      </c>
      <c r="L158" s="849">
        <v>2</v>
      </c>
      <c r="M158" s="850">
        <v>352.64</v>
      </c>
    </row>
    <row r="159" spans="1:13" ht="14.4" customHeight="1" x14ac:dyDescent="0.3">
      <c r="A159" s="831" t="s">
        <v>2004</v>
      </c>
      <c r="B159" s="832" t="s">
        <v>3314</v>
      </c>
      <c r="C159" s="832" t="s">
        <v>3171</v>
      </c>
      <c r="D159" s="832" t="s">
        <v>3172</v>
      </c>
      <c r="E159" s="832" t="s">
        <v>2300</v>
      </c>
      <c r="F159" s="849"/>
      <c r="G159" s="849"/>
      <c r="H159" s="837">
        <v>0</v>
      </c>
      <c r="I159" s="849">
        <v>3</v>
      </c>
      <c r="J159" s="849">
        <v>528.96</v>
      </c>
      <c r="K159" s="837">
        <v>1</v>
      </c>
      <c r="L159" s="849">
        <v>3</v>
      </c>
      <c r="M159" s="850">
        <v>528.96</v>
      </c>
    </row>
    <row r="160" spans="1:13" ht="14.4" customHeight="1" x14ac:dyDescent="0.3">
      <c r="A160" s="831" t="s">
        <v>2004</v>
      </c>
      <c r="B160" s="832" t="s">
        <v>3301</v>
      </c>
      <c r="C160" s="832" t="s">
        <v>3141</v>
      </c>
      <c r="D160" s="832" t="s">
        <v>2385</v>
      </c>
      <c r="E160" s="832" t="s">
        <v>3142</v>
      </c>
      <c r="F160" s="849"/>
      <c r="G160" s="849"/>
      <c r="H160" s="837">
        <v>0</v>
      </c>
      <c r="I160" s="849">
        <v>7</v>
      </c>
      <c r="J160" s="849">
        <v>1234.24</v>
      </c>
      <c r="K160" s="837">
        <v>1</v>
      </c>
      <c r="L160" s="849">
        <v>7</v>
      </c>
      <c r="M160" s="850">
        <v>1234.24</v>
      </c>
    </row>
    <row r="161" spans="1:13" ht="14.4" customHeight="1" x14ac:dyDescent="0.3">
      <c r="A161" s="831" t="s">
        <v>2004</v>
      </c>
      <c r="B161" s="832" t="s">
        <v>3302</v>
      </c>
      <c r="C161" s="832" t="s">
        <v>2232</v>
      </c>
      <c r="D161" s="832" t="s">
        <v>2230</v>
      </c>
      <c r="E161" s="832" t="s">
        <v>982</v>
      </c>
      <c r="F161" s="849"/>
      <c r="G161" s="849"/>
      <c r="H161" s="837">
        <v>0</v>
      </c>
      <c r="I161" s="849">
        <v>8</v>
      </c>
      <c r="J161" s="849">
        <v>3312.56</v>
      </c>
      <c r="K161" s="837">
        <v>1</v>
      </c>
      <c r="L161" s="849">
        <v>8</v>
      </c>
      <c r="M161" s="850">
        <v>3312.56</v>
      </c>
    </row>
    <row r="162" spans="1:13" ht="14.4" customHeight="1" x14ac:dyDescent="0.3">
      <c r="A162" s="831" t="s">
        <v>2004</v>
      </c>
      <c r="B162" s="832" t="s">
        <v>1858</v>
      </c>
      <c r="C162" s="832" t="s">
        <v>2877</v>
      </c>
      <c r="D162" s="832" t="s">
        <v>2058</v>
      </c>
      <c r="E162" s="832" t="s">
        <v>2878</v>
      </c>
      <c r="F162" s="849">
        <v>6</v>
      </c>
      <c r="G162" s="849">
        <v>301.92</v>
      </c>
      <c r="H162" s="837">
        <v>1</v>
      </c>
      <c r="I162" s="849"/>
      <c r="J162" s="849"/>
      <c r="K162" s="837">
        <v>0</v>
      </c>
      <c r="L162" s="849">
        <v>6</v>
      </c>
      <c r="M162" s="850">
        <v>301.92</v>
      </c>
    </row>
    <row r="163" spans="1:13" ht="14.4" customHeight="1" x14ac:dyDescent="0.3">
      <c r="A163" s="831" t="s">
        <v>2004</v>
      </c>
      <c r="B163" s="832" t="s">
        <v>1858</v>
      </c>
      <c r="C163" s="832" t="s">
        <v>2879</v>
      </c>
      <c r="D163" s="832" t="s">
        <v>2775</v>
      </c>
      <c r="E163" s="832" t="s">
        <v>2878</v>
      </c>
      <c r="F163" s="849">
        <v>9</v>
      </c>
      <c r="G163" s="849">
        <v>452.88</v>
      </c>
      <c r="H163" s="837">
        <v>1</v>
      </c>
      <c r="I163" s="849"/>
      <c r="J163" s="849"/>
      <c r="K163" s="837">
        <v>0</v>
      </c>
      <c r="L163" s="849">
        <v>9</v>
      </c>
      <c r="M163" s="850">
        <v>452.88</v>
      </c>
    </row>
    <row r="164" spans="1:13" ht="14.4" customHeight="1" x14ac:dyDescent="0.3">
      <c r="A164" s="831" t="s">
        <v>2004</v>
      </c>
      <c r="B164" s="832" t="s">
        <v>1858</v>
      </c>
      <c r="C164" s="832" t="s">
        <v>1859</v>
      </c>
      <c r="D164" s="832" t="s">
        <v>1860</v>
      </c>
      <c r="E164" s="832" t="s">
        <v>1861</v>
      </c>
      <c r="F164" s="849"/>
      <c r="G164" s="849"/>
      <c r="H164" s="837">
        <v>0</v>
      </c>
      <c r="I164" s="849">
        <v>4</v>
      </c>
      <c r="J164" s="849">
        <v>201.28</v>
      </c>
      <c r="K164" s="837">
        <v>1</v>
      </c>
      <c r="L164" s="849">
        <v>4</v>
      </c>
      <c r="M164" s="850">
        <v>201.28</v>
      </c>
    </row>
    <row r="165" spans="1:13" ht="14.4" customHeight="1" x14ac:dyDescent="0.3">
      <c r="A165" s="831" t="s">
        <v>2004</v>
      </c>
      <c r="B165" s="832" t="s">
        <v>1858</v>
      </c>
      <c r="C165" s="832" t="s">
        <v>2762</v>
      </c>
      <c r="D165" s="832" t="s">
        <v>2763</v>
      </c>
      <c r="E165" s="832" t="s">
        <v>2764</v>
      </c>
      <c r="F165" s="849">
        <v>34</v>
      </c>
      <c r="G165" s="849">
        <v>3397.96</v>
      </c>
      <c r="H165" s="837">
        <v>1</v>
      </c>
      <c r="I165" s="849"/>
      <c r="J165" s="849"/>
      <c r="K165" s="837">
        <v>0</v>
      </c>
      <c r="L165" s="849">
        <v>34</v>
      </c>
      <c r="M165" s="850">
        <v>3397.96</v>
      </c>
    </row>
    <row r="166" spans="1:13" ht="14.4" customHeight="1" x14ac:dyDescent="0.3">
      <c r="A166" s="831" t="s">
        <v>2004</v>
      </c>
      <c r="B166" s="832" t="s">
        <v>1858</v>
      </c>
      <c r="C166" s="832" t="s">
        <v>2770</v>
      </c>
      <c r="D166" s="832" t="s">
        <v>2766</v>
      </c>
      <c r="E166" s="832"/>
      <c r="F166" s="849">
        <v>2</v>
      </c>
      <c r="G166" s="849">
        <v>399.78</v>
      </c>
      <c r="H166" s="837">
        <v>1</v>
      </c>
      <c r="I166" s="849"/>
      <c r="J166" s="849"/>
      <c r="K166" s="837">
        <v>0</v>
      </c>
      <c r="L166" s="849">
        <v>2</v>
      </c>
      <c r="M166" s="850">
        <v>399.78</v>
      </c>
    </row>
    <row r="167" spans="1:13" ht="14.4" customHeight="1" x14ac:dyDescent="0.3">
      <c r="A167" s="831" t="s">
        <v>2004</v>
      </c>
      <c r="B167" s="832" t="s">
        <v>3311</v>
      </c>
      <c r="C167" s="832" t="s">
        <v>2817</v>
      </c>
      <c r="D167" s="832" t="s">
        <v>2778</v>
      </c>
      <c r="E167" s="832" t="s">
        <v>2818</v>
      </c>
      <c r="F167" s="849"/>
      <c r="G167" s="849"/>
      <c r="H167" s="837">
        <v>0</v>
      </c>
      <c r="I167" s="849">
        <v>3</v>
      </c>
      <c r="J167" s="849">
        <v>65.37</v>
      </c>
      <c r="K167" s="837">
        <v>1</v>
      </c>
      <c r="L167" s="849">
        <v>3</v>
      </c>
      <c r="M167" s="850">
        <v>65.37</v>
      </c>
    </row>
    <row r="168" spans="1:13" ht="14.4" customHeight="1" x14ac:dyDescent="0.3">
      <c r="A168" s="831" t="s">
        <v>2004</v>
      </c>
      <c r="B168" s="832" t="s">
        <v>3311</v>
      </c>
      <c r="C168" s="832" t="s">
        <v>2777</v>
      </c>
      <c r="D168" s="832" t="s">
        <v>2778</v>
      </c>
      <c r="E168" s="832" t="s">
        <v>2779</v>
      </c>
      <c r="F168" s="849"/>
      <c r="G168" s="849"/>
      <c r="H168" s="837">
        <v>0</v>
      </c>
      <c r="I168" s="849">
        <v>1</v>
      </c>
      <c r="J168" s="849">
        <v>65.36</v>
      </c>
      <c r="K168" s="837">
        <v>1</v>
      </c>
      <c r="L168" s="849">
        <v>1</v>
      </c>
      <c r="M168" s="850">
        <v>65.36</v>
      </c>
    </row>
    <row r="169" spans="1:13" ht="14.4" customHeight="1" x14ac:dyDescent="0.3">
      <c r="A169" s="831" t="s">
        <v>2006</v>
      </c>
      <c r="B169" s="832" t="s">
        <v>1740</v>
      </c>
      <c r="C169" s="832" t="s">
        <v>2505</v>
      </c>
      <c r="D169" s="832" t="s">
        <v>1742</v>
      </c>
      <c r="E169" s="832" t="s">
        <v>2506</v>
      </c>
      <c r="F169" s="849"/>
      <c r="G169" s="849"/>
      <c r="H169" s="837">
        <v>0</v>
      </c>
      <c r="I169" s="849">
        <v>1</v>
      </c>
      <c r="J169" s="849">
        <v>126.27</v>
      </c>
      <c r="K169" s="837">
        <v>1</v>
      </c>
      <c r="L169" s="849">
        <v>1</v>
      </c>
      <c r="M169" s="850">
        <v>126.27</v>
      </c>
    </row>
    <row r="170" spans="1:13" ht="14.4" customHeight="1" x14ac:dyDescent="0.3">
      <c r="A170" s="831" t="s">
        <v>2006</v>
      </c>
      <c r="B170" s="832" t="s">
        <v>1829</v>
      </c>
      <c r="C170" s="832" t="s">
        <v>1830</v>
      </c>
      <c r="D170" s="832" t="s">
        <v>761</v>
      </c>
      <c r="E170" s="832" t="s">
        <v>1831</v>
      </c>
      <c r="F170" s="849"/>
      <c r="G170" s="849"/>
      <c r="H170" s="837">
        <v>0</v>
      </c>
      <c r="I170" s="849">
        <v>1</v>
      </c>
      <c r="J170" s="849">
        <v>48.42</v>
      </c>
      <c r="K170" s="837">
        <v>1</v>
      </c>
      <c r="L170" s="849">
        <v>1</v>
      </c>
      <c r="M170" s="850">
        <v>48.42</v>
      </c>
    </row>
    <row r="171" spans="1:13" ht="14.4" customHeight="1" x14ac:dyDescent="0.3">
      <c r="A171" s="831" t="s">
        <v>2008</v>
      </c>
      <c r="B171" s="832" t="s">
        <v>1698</v>
      </c>
      <c r="C171" s="832" t="s">
        <v>2076</v>
      </c>
      <c r="D171" s="832" t="s">
        <v>2077</v>
      </c>
      <c r="E171" s="832" t="s">
        <v>2078</v>
      </c>
      <c r="F171" s="849">
        <v>1</v>
      </c>
      <c r="G171" s="849">
        <v>117.03</v>
      </c>
      <c r="H171" s="837">
        <v>1</v>
      </c>
      <c r="I171" s="849"/>
      <c r="J171" s="849"/>
      <c r="K171" s="837">
        <v>0</v>
      </c>
      <c r="L171" s="849">
        <v>1</v>
      </c>
      <c r="M171" s="850">
        <v>117.03</v>
      </c>
    </row>
    <row r="172" spans="1:13" ht="14.4" customHeight="1" x14ac:dyDescent="0.3">
      <c r="A172" s="831" t="s">
        <v>2008</v>
      </c>
      <c r="B172" s="832" t="s">
        <v>3315</v>
      </c>
      <c r="C172" s="832" t="s">
        <v>2072</v>
      </c>
      <c r="D172" s="832" t="s">
        <v>2073</v>
      </c>
      <c r="E172" s="832" t="s">
        <v>2074</v>
      </c>
      <c r="F172" s="849"/>
      <c r="G172" s="849"/>
      <c r="H172" s="837">
        <v>0</v>
      </c>
      <c r="I172" s="849">
        <v>1</v>
      </c>
      <c r="J172" s="849">
        <v>93.27</v>
      </c>
      <c r="K172" s="837">
        <v>1</v>
      </c>
      <c r="L172" s="849">
        <v>1</v>
      </c>
      <c r="M172" s="850">
        <v>93.27</v>
      </c>
    </row>
    <row r="173" spans="1:13" ht="14.4" customHeight="1" x14ac:dyDescent="0.3">
      <c r="A173" s="831" t="s">
        <v>2008</v>
      </c>
      <c r="B173" s="832" t="s">
        <v>3316</v>
      </c>
      <c r="C173" s="832" t="s">
        <v>2094</v>
      </c>
      <c r="D173" s="832" t="s">
        <v>2095</v>
      </c>
      <c r="E173" s="832" t="s">
        <v>2096</v>
      </c>
      <c r="F173" s="849"/>
      <c r="G173" s="849"/>
      <c r="H173" s="837">
        <v>0</v>
      </c>
      <c r="I173" s="849">
        <v>2</v>
      </c>
      <c r="J173" s="849">
        <v>214.68</v>
      </c>
      <c r="K173" s="837">
        <v>1</v>
      </c>
      <c r="L173" s="849">
        <v>2</v>
      </c>
      <c r="M173" s="850">
        <v>214.68</v>
      </c>
    </row>
    <row r="174" spans="1:13" ht="14.4" customHeight="1" x14ac:dyDescent="0.3">
      <c r="A174" s="831" t="s">
        <v>2008</v>
      </c>
      <c r="B174" s="832" t="s">
        <v>3317</v>
      </c>
      <c r="C174" s="832" t="s">
        <v>2120</v>
      </c>
      <c r="D174" s="832" t="s">
        <v>2121</v>
      </c>
      <c r="E174" s="832" t="s">
        <v>2122</v>
      </c>
      <c r="F174" s="849"/>
      <c r="G174" s="849"/>
      <c r="H174" s="837">
        <v>0</v>
      </c>
      <c r="I174" s="849">
        <v>1</v>
      </c>
      <c r="J174" s="849">
        <v>310.58999999999997</v>
      </c>
      <c r="K174" s="837">
        <v>1</v>
      </c>
      <c r="L174" s="849">
        <v>1</v>
      </c>
      <c r="M174" s="850">
        <v>310.58999999999997</v>
      </c>
    </row>
    <row r="175" spans="1:13" ht="14.4" customHeight="1" x14ac:dyDescent="0.3">
      <c r="A175" s="831" t="s">
        <v>2008</v>
      </c>
      <c r="B175" s="832" t="s">
        <v>3299</v>
      </c>
      <c r="C175" s="832" t="s">
        <v>2080</v>
      </c>
      <c r="D175" s="832" t="s">
        <v>2081</v>
      </c>
      <c r="E175" s="832" t="s">
        <v>2082</v>
      </c>
      <c r="F175" s="849"/>
      <c r="G175" s="849"/>
      <c r="H175" s="837">
        <v>0</v>
      </c>
      <c r="I175" s="849">
        <v>1</v>
      </c>
      <c r="J175" s="849">
        <v>272.83</v>
      </c>
      <c r="K175" s="837">
        <v>1</v>
      </c>
      <c r="L175" s="849">
        <v>1</v>
      </c>
      <c r="M175" s="850">
        <v>272.83</v>
      </c>
    </row>
    <row r="176" spans="1:13" ht="14.4" customHeight="1" x14ac:dyDescent="0.3">
      <c r="A176" s="831" t="s">
        <v>2008</v>
      </c>
      <c r="B176" s="832" t="s">
        <v>3318</v>
      </c>
      <c r="C176" s="832" t="s">
        <v>2102</v>
      </c>
      <c r="D176" s="832" t="s">
        <v>2103</v>
      </c>
      <c r="E176" s="832" t="s">
        <v>2104</v>
      </c>
      <c r="F176" s="849">
        <v>1</v>
      </c>
      <c r="G176" s="849">
        <v>98.75</v>
      </c>
      <c r="H176" s="837">
        <v>1</v>
      </c>
      <c r="I176" s="849"/>
      <c r="J176" s="849"/>
      <c r="K176" s="837">
        <v>0</v>
      </c>
      <c r="L176" s="849">
        <v>1</v>
      </c>
      <c r="M176" s="850">
        <v>98.75</v>
      </c>
    </row>
    <row r="177" spans="1:13" ht="14.4" customHeight="1" x14ac:dyDescent="0.3">
      <c r="A177" s="831" t="s">
        <v>2008</v>
      </c>
      <c r="B177" s="832" t="s">
        <v>3303</v>
      </c>
      <c r="C177" s="832" t="s">
        <v>2630</v>
      </c>
      <c r="D177" s="832" t="s">
        <v>2631</v>
      </c>
      <c r="E177" s="832" t="s">
        <v>2632</v>
      </c>
      <c r="F177" s="849"/>
      <c r="G177" s="849"/>
      <c r="H177" s="837">
        <v>0</v>
      </c>
      <c r="I177" s="849">
        <v>1</v>
      </c>
      <c r="J177" s="849">
        <v>96.84</v>
      </c>
      <c r="K177" s="837">
        <v>1</v>
      </c>
      <c r="L177" s="849">
        <v>1</v>
      </c>
      <c r="M177" s="850">
        <v>96.84</v>
      </c>
    </row>
    <row r="178" spans="1:13" ht="14.4" customHeight="1" x14ac:dyDescent="0.3">
      <c r="A178" s="831" t="s">
        <v>2008</v>
      </c>
      <c r="B178" s="832" t="s">
        <v>1829</v>
      </c>
      <c r="C178" s="832" t="s">
        <v>1830</v>
      </c>
      <c r="D178" s="832" t="s">
        <v>761</v>
      </c>
      <c r="E178" s="832" t="s">
        <v>1831</v>
      </c>
      <c r="F178" s="849"/>
      <c r="G178" s="849"/>
      <c r="H178" s="837">
        <v>0</v>
      </c>
      <c r="I178" s="849">
        <v>1</v>
      </c>
      <c r="J178" s="849">
        <v>35.25</v>
      </c>
      <c r="K178" s="837">
        <v>1</v>
      </c>
      <c r="L178" s="849">
        <v>1</v>
      </c>
      <c r="M178" s="850">
        <v>35.25</v>
      </c>
    </row>
    <row r="179" spans="1:13" ht="14.4" customHeight="1" x14ac:dyDescent="0.3">
      <c r="A179" s="831" t="s">
        <v>2008</v>
      </c>
      <c r="B179" s="832" t="s">
        <v>3304</v>
      </c>
      <c r="C179" s="832" t="s">
        <v>2672</v>
      </c>
      <c r="D179" s="832" t="s">
        <v>2671</v>
      </c>
      <c r="E179" s="832" t="s">
        <v>2665</v>
      </c>
      <c r="F179" s="849"/>
      <c r="G179" s="849"/>
      <c r="H179" s="837">
        <v>0</v>
      </c>
      <c r="I179" s="849">
        <v>2</v>
      </c>
      <c r="J179" s="849">
        <v>711.58</v>
      </c>
      <c r="K179" s="837">
        <v>1</v>
      </c>
      <c r="L179" s="849">
        <v>2</v>
      </c>
      <c r="M179" s="850">
        <v>711.58</v>
      </c>
    </row>
    <row r="180" spans="1:13" ht="14.4" customHeight="1" x14ac:dyDescent="0.3">
      <c r="A180" s="831" t="s">
        <v>2008</v>
      </c>
      <c r="B180" s="832" t="s">
        <v>3304</v>
      </c>
      <c r="C180" s="832" t="s">
        <v>2673</v>
      </c>
      <c r="D180" s="832" t="s">
        <v>2671</v>
      </c>
      <c r="E180" s="832" t="s">
        <v>2663</v>
      </c>
      <c r="F180" s="849"/>
      <c r="G180" s="849"/>
      <c r="H180" s="837">
        <v>0</v>
      </c>
      <c r="I180" s="849">
        <v>4</v>
      </c>
      <c r="J180" s="849">
        <v>2210.56</v>
      </c>
      <c r="K180" s="837">
        <v>1</v>
      </c>
      <c r="L180" s="849">
        <v>4</v>
      </c>
      <c r="M180" s="850">
        <v>2210.56</v>
      </c>
    </row>
    <row r="181" spans="1:13" ht="14.4" customHeight="1" x14ac:dyDescent="0.3">
      <c r="A181" s="831" t="s">
        <v>2008</v>
      </c>
      <c r="B181" s="832" t="s">
        <v>3304</v>
      </c>
      <c r="C181" s="832" t="s">
        <v>2674</v>
      </c>
      <c r="D181" s="832" t="s">
        <v>2671</v>
      </c>
      <c r="E181" s="832" t="s">
        <v>2667</v>
      </c>
      <c r="F181" s="849"/>
      <c r="G181" s="849"/>
      <c r="H181" s="837">
        <v>0</v>
      </c>
      <c r="I181" s="849">
        <v>2</v>
      </c>
      <c r="J181" s="849">
        <v>2038.92</v>
      </c>
      <c r="K181" s="837">
        <v>1</v>
      </c>
      <c r="L181" s="849">
        <v>2</v>
      </c>
      <c r="M181" s="850">
        <v>2038.92</v>
      </c>
    </row>
    <row r="182" spans="1:13" ht="14.4" customHeight="1" x14ac:dyDescent="0.3">
      <c r="A182" s="831" t="s">
        <v>2008</v>
      </c>
      <c r="B182" s="832" t="s">
        <v>3305</v>
      </c>
      <c r="C182" s="832" t="s">
        <v>2553</v>
      </c>
      <c r="D182" s="832" t="s">
        <v>2554</v>
      </c>
      <c r="E182" s="832" t="s">
        <v>2555</v>
      </c>
      <c r="F182" s="849">
        <v>6</v>
      </c>
      <c r="G182" s="849">
        <v>1396.08</v>
      </c>
      <c r="H182" s="837">
        <v>1</v>
      </c>
      <c r="I182" s="849"/>
      <c r="J182" s="849"/>
      <c r="K182" s="837">
        <v>0</v>
      </c>
      <c r="L182" s="849">
        <v>6</v>
      </c>
      <c r="M182" s="850">
        <v>1396.08</v>
      </c>
    </row>
    <row r="183" spans="1:13" ht="14.4" customHeight="1" x14ac:dyDescent="0.3">
      <c r="A183" s="831" t="s">
        <v>2008</v>
      </c>
      <c r="B183" s="832" t="s">
        <v>3305</v>
      </c>
      <c r="C183" s="832" t="s">
        <v>2797</v>
      </c>
      <c r="D183" s="832" t="s">
        <v>2568</v>
      </c>
      <c r="E183" s="832" t="s">
        <v>2582</v>
      </c>
      <c r="F183" s="849">
        <v>5</v>
      </c>
      <c r="G183" s="849">
        <v>7271.15</v>
      </c>
      <c r="H183" s="837">
        <v>1</v>
      </c>
      <c r="I183" s="849"/>
      <c r="J183" s="849"/>
      <c r="K183" s="837">
        <v>0</v>
      </c>
      <c r="L183" s="849">
        <v>5</v>
      </c>
      <c r="M183" s="850">
        <v>7271.15</v>
      </c>
    </row>
    <row r="184" spans="1:13" ht="14.4" customHeight="1" x14ac:dyDescent="0.3">
      <c r="A184" s="831" t="s">
        <v>2008</v>
      </c>
      <c r="B184" s="832" t="s">
        <v>3305</v>
      </c>
      <c r="C184" s="832" t="s">
        <v>2800</v>
      </c>
      <c r="D184" s="832" t="s">
        <v>2571</v>
      </c>
      <c r="E184" s="832" t="s">
        <v>2801</v>
      </c>
      <c r="F184" s="849">
        <v>4</v>
      </c>
      <c r="G184" s="849">
        <v>7755.88</v>
      </c>
      <c r="H184" s="837">
        <v>1</v>
      </c>
      <c r="I184" s="849"/>
      <c r="J184" s="849"/>
      <c r="K184" s="837">
        <v>0</v>
      </c>
      <c r="L184" s="849">
        <v>4</v>
      </c>
      <c r="M184" s="850">
        <v>7755.88</v>
      </c>
    </row>
    <row r="185" spans="1:13" ht="14.4" customHeight="1" x14ac:dyDescent="0.3">
      <c r="A185" s="831" t="s">
        <v>2008</v>
      </c>
      <c r="B185" s="832" t="s">
        <v>1632</v>
      </c>
      <c r="C185" s="832" t="s">
        <v>1862</v>
      </c>
      <c r="D185" s="832" t="s">
        <v>1863</v>
      </c>
      <c r="E185" s="832" t="s">
        <v>1864</v>
      </c>
      <c r="F185" s="849"/>
      <c r="G185" s="849"/>
      <c r="H185" s="837"/>
      <c r="I185" s="849">
        <v>14</v>
      </c>
      <c r="J185" s="849">
        <v>0</v>
      </c>
      <c r="K185" s="837"/>
      <c r="L185" s="849">
        <v>14</v>
      </c>
      <c r="M185" s="850">
        <v>0</v>
      </c>
    </row>
    <row r="186" spans="1:13" ht="14.4" customHeight="1" x14ac:dyDescent="0.3">
      <c r="A186" s="831" t="s">
        <v>2008</v>
      </c>
      <c r="B186" s="832" t="s">
        <v>3307</v>
      </c>
      <c r="C186" s="832" t="s">
        <v>2804</v>
      </c>
      <c r="D186" s="832" t="s">
        <v>2805</v>
      </c>
      <c r="E186" s="832" t="s">
        <v>2806</v>
      </c>
      <c r="F186" s="849"/>
      <c r="G186" s="849"/>
      <c r="H186" s="837">
        <v>0</v>
      </c>
      <c r="I186" s="849">
        <v>1</v>
      </c>
      <c r="J186" s="849">
        <v>68.599999999999994</v>
      </c>
      <c r="K186" s="837">
        <v>1</v>
      </c>
      <c r="L186" s="849">
        <v>1</v>
      </c>
      <c r="M186" s="850">
        <v>68.599999999999994</v>
      </c>
    </row>
    <row r="187" spans="1:13" ht="14.4" customHeight="1" x14ac:dyDescent="0.3">
      <c r="A187" s="831" t="s">
        <v>2008</v>
      </c>
      <c r="B187" s="832" t="s">
        <v>3308</v>
      </c>
      <c r="C187" s="832" t="s">
        <v>2685</v>
      </c>
      <c r="D187" s="832" t="s">
        <v>2686</v>
      </c>
      <c r="E187" s="832" t="s">
        <v>2682</v>
      </c>
      <c r="F187" s="849"/>
      <c r="G187" s="849"/>
      <c r="H187" s="837">
        <v>0</v>
      </c>
      <c r="I187" s="849">
        <v>3</v>
      </c>
      <c r="J187" s="849">
        <v>1793.6399999999999</v>
      </c>
      <c r="K187" s="837">
        <v>1</v>
      </c>
      <c r="L187" s="849">
        <v>3</v>
      </c>
      <c r="M187" s="850">
        <v>1793.6399999999999</v>
      </c>
    </row>
    <row r="188" spans="1:13" ht="14.4" customHeight="1" x14ac:dyDescent="0.3">
      <c r="A188" s="831" t="s">
        <v>2008</v>
      </c>
      <c r="B188" s="832" t="s">
        <v>3308</v>
      </c>
      <c r="C188" s="832" t="s">
        <v>2693</v>
      </c>
      <c r="D188" s="832" t="s">
        <v>2686</v>
      </c>
      <c r="E188" s="832" t="s">
        <v>2684</v>
      </c>
      <c r="F188" s="849"/>
      <c r="G188" s="849"/>
      <c r="H188" s="837">
        <v>0</v>
      </c>
      <c r="I188" s="849">
        <v>9</v>
      </c>
      <c r="J188" s="849">
        <v>10761.75</v>
      </c>
      <c r="K188" s="837">
        <v>1</v>
      </c>
      <c r="L188" s="849">
        <v>9</v>
      </c>
      <c r="M188" s="850">
        <v>10761.75</v>
      </c>
    </row>
    <row r="189" spans="1:13" ht="14.4" customHeight="1" x14ac:dyDescent="0.3">
      <c r="A189" s="831" t="s">
        <v>2008</v>
      </c>
      <c r="B189" s="832" t="s">
        <v>1900</v>
      </c>
      <c r="C189" s="832" t="s">
        <v>1901</v>
      </c>
      <c r="D189" s="832" t="s">
        <v>1269</v>
      </c>
      <c r="E189" s="832" t="s">
        <v>1902</v>
      </c>
      <c r="F189" s="849"/>
      <c r="G189" s="849"/>
      <c r="H189" s="837"/>
      <c r="I189" s="849">
        <v>1</v>
      </c>
      <c r="J189" s="849">
        <v>0</v>
      </c>
      <c r="K189" s="837"/>
      <c r="L189" s="849">
        <v>1</v>
      </c>
      <c r="M189" s="850">
        <v>0</v>
      </c>
    </row>
    <row r="190" spans="1:13" ht="14.4" customHeight="1" x14ac:dyDescent="0.3">
      <c r="A190" s="831" t="s">
        <v>2008</v>
      </c>
      <c r="B190" s="832" t="s">
        <v>1900</v>
      </c>
      <c r="C190" s="832" t="s">
        <v>1903</v>
      </c>
      <c r="D190" s="832" t="s">
        <v>1269</v>
      </c>
      <c r="E190" s="832" t="s">
        <v>1904</v>
      </c>
      <c r="F190" s="849"/>
      <c r="G190" s="849"/>
      <c r="H190" s="837"/>
      <c r="I190" s="849">
        <v>3</v>
      </c>
      <c r="J190" s="849">
        <v>0</v>
      </c>
      <c r="K190" s="837"/>
      <c r="L190" s="849">
        <v>3</v>
      </c>
      <c r="M190" s="850">
        <v>0</v>
      </c>
    </row>
    <row r="191" spans="1:13" ht="14.4" customHeight="1" x14ac:dyDescent="0.3">
      <c r="A191" s="831" t="s">
        <v>2008</v>
      </c>
      <c r="B191" s="832" t="s">
        <v>1916</v>
      </c>
      <c r="C191" s="832" t="s">
        <v>2745</v>
      </c>
      <c r="D191" s="832" t="s">
        <v>1918</v>
      </c>
      <c r="E191" s="832" t="s">
        <v>2746</v>
      </c>
      <c r="F191" s="849"/>
      <c r="G191" s="849"/>
      <c r="H191" s="837">
        <v>0</v>
      </c>
      <c r="I191" s="849">
        <v>3</v>
      </c>
      <c r="J191" s="849">
        <v>241.59</v>
      </c>
      <c r="K191" s="837">
        <v>1</v>
      </c>
      <c r="L191" s="849">
        <v>3</v>
      </c>
      <c r="M191" s="850">
        <v>241.59</v>
      </c>
    </row>
    <row r="192" spans="1:13" ht="14.4" customHeight="1" x14ac:dyDescent="0.3">
      <c r="A192" s="831" t="s">
        <v>2009</v>
      </c>
      <c r="B192" s="832" t="s">
        <v>3319</v>
      </c>
      <c r="C192" s="832" t="s">
        <v>2424</v>
      </c>
      <c r="D192" s="832" t="s">
        <v>2425</v>
      </c>
      <c r="E192" s="832" t="s">
        <v>2146</v>
      </c>
      <c r="F192" s="849"/>
      <c r="G192" s="849"/>
      <c r="H192" s="837">
        <v>0</v>
      </c>
      <c r="I192" s="849">
        <v>3</v>
      </c>
      <c r="J192" s="849">
        <v>196.62</v>
      </c>
      <c r="K192" s="837">
        <v>1</v>
      </c>
      <c r="L192" s="849">
        <v>3</v>
      </c>
      <c r="M192" s="850">
        <v>196.62</v>
      </c>
    </row>
    <row r="193" spans="1:13" ht="14.4" customHeight="1" x14ac:dyDescent="0.3">
      <c r="A193" s="831" t="s">
        <v>2009</v>
      </c>
      <c r="B193" s="832" t="s">
        <v>3319</v>
      </c>
      <c r="C193" s="832" t="s">
        <v>2426</v>
      </c>
      <c r="D193" s="832" t="s">
        <v>2425</v>
      </c>
      <c r="E193" s="832" t="s">
        <v>2427</v>
      </c>
      <c r="F193" s="849"/>
      <c r="G193" s="849"/>
      <c r="H193" s="837">
        <v>0</v>
      </c>
      <c r="I193" s="849">
        <v>1</v>
      </c>
      <c r="J193" s="849">
        <v>229.38</v>
      </c>
      <c r="K193" s="837">
        <v>1</v>
      </c>
      <c r="L193" s="849">
        <v>1</v>
      </c>
      <c r="M193" s="850">
        <v>229.38</v>
      </c>
    </row>
    <row r="194" spans="1:13" ht="14.4" customHeight="1" x14ac:dyDescent="0.3">
      <c r="A194" s="831" t="s">
        <v>2009</v>
      </c>
      <c r="B194" s="832" t="s">
        <v>1698</v>
      </c>
      <c r="C194" s="832" t="s">
        <v>2428</v>
      </c>
      <c r="D194" s="832" t="s">
        <v>2429</v>
      </c>
      <c r="E194" s="832" t="s">
        <v>2386</v>
      </c>
      <c r="F194" s="849">
        <v>1</v>
      </c>
      <c r="G194" s="849">
        <v>35.11</v>
      </c>
      <c r="H194" s="837">
        <v>1</v>
      </c>
      <c r="I194" s="849"/>
      <c r="J194" s="849"/>
      <c r="K194" s="837">
        <v>0</v>
      </c>
      <c r="L194" s="849">
        <v>1</v>
      </c>
      <c r="M194" s="850">
        <v>35.11</v>
      </c>
    </row>
    <row r="195" spans="1:13" ht="14.4" customHeight="1" x14ac:dyDescent="0.3">
      <c r="A195" s="831" t="s">
        <v>2009</v>
      </c>
      <c r="B195" s="832" t="s">
        <v>1740</v>
      </c>
      <c r="C195" s="832" t="s">
        <v>1744</v>
      </c>
      <c r="D195" s="832" t="s">
        <v>1742</v>
      </c>
      <c r="E195" s="832" t="s">
        <v>1745</v>
      </c>
      <c r="F195" s="849"/>
      <c r="G195" s="849"/>
      <c r="H195" s="837">
        <v>0</v>
      </c>
      <c r="I195" s="849">
        <v>1</v>
      </c>
      <c r="J195" s="849">
        <v>49.08</v>
      </c>
      <c r="K195" s="837">
        <v>1</v>
      </c>
      <c r="L195" s="849">
        <v>1</v>
      </c>
      <c r="M195" s="850">
        <v>49.08</v>
      </c>
    </row>
    <row r="196" spans="1:13" ht="14.4" customHeight="1" x14ac:dyDescent="0.3">
      <c r="A196" s="831" t="s">
        <v>2009</v>
      </c>
      <c r="B196" s="832" t="s">
        <v>1740</v>
      </c>
      <c r="C196" s="832" t="s">
        <v>2438</v>
      </c>
      <c r="D196" s="832" t="s">
        <v>1742</v>
      </c>
      <c r="E196" s="832" t="s">
        <v>2439</v>
      </c>
      <c r="F196" s="849">
        <v>2</v>
      </c>
      <c r="G196" s="849">
        <v>168.36</v>
      </c>
      <c r="H196" s="837">
        <v>1</v>
      </c>
      <c r="I196" s="849"/>
      <c r="J196" s="849"/>
      <c r="K196" s="837">
        <v>0</v>
      </c>
      <c r="L196" s="849">
        <v>2</v>
      </c>
      <c r="M196" s="850">
        <v>168.36</v>
      </c>
    </row>
    <row r="197" spans="1:13" ht="14.4" customHeight="1" x14ac:dyDescent="0.3">
      <c r="A197" s="831" t="s">
        <v>2009</v>
      </c>
      <c r="B197" s="832" t="s">
        <v>1750</v>
      </c>
      <c r="C197" s="832" t="s">
        <v>2139</v>
      </c>
      <c r="D197" s="832" t="s">
        <v>1349</v>
      </c>
      <c r="E197" s="832" t="s">
        <v>2140</v>
      </c>
      <c r="F197" s="849"/>
      <c r="G197" s="849"/>
      <c r="H197" s="837">
        <v>0</v>
      </c>
      <c r="I197" s="849">
        <v>1</v>
      </c>
      <c r="J197" s="849">
        <v>154.36000000000001</v>
      </c>
      <c r="K197" s="837">
        <v>1</v>
      </c>
      <c r="L197" s="849">
        <v>1</v>
      </c>
      <c r="M197" s="850">
        <v>154.36000000000001</v>
      </c>
    </row>
    <row r="198" spans="1:13" ht="14.4" customHeight="1" x14ac:dyDescent="0.3">
      <c r="A198" s="831" t="s">
        <v>2009</v>
      </c>
      <c r="B198" s="832" t="s">
        <v>1767</v>
      </c>
      <c r="C198" s="832" t="s">
        <v>2421</v>
      </c>
      <c r="D198" s="832" t="s">
        <v>2422</v>
      </c>
      <c r="E198" s="832" t="s">
        <v>1770</v>
      </c>
      <c r="F198" s="849">
        <v>2</v>
      </c>
      <c r="G198" s="849">
        <v>239.4</v>
      </c>
      <c r="H198" s="837">
        <v>1</v>
      </c>
      <c r="I198" s="849"/>
      <c r="J198" s="849"/>
      <c r="K198" s="837">
        <v>0</v>
      </c>
      <c r="L198" s="849">
        <v>2</v>
      </c>
      <c r="M198" s="850">
        <v>239.4</v>
      </c>
    </row>
    <row r="199" spans="1:13" ht="14.4" customHeight="1" x14ac:dyDescent="0.3">
      <c r="A199" s="831" t="s">
        <v>2009</v>
      </c>
      <c r="B199" s="832" t="s">
        <v>1803</v>
      </c>
      <c r="C199" s="832" t="s">
        <v>2153</v>
      </c>
      <c r="D199" s="832" t="s">
        <v>2154</v>
      </c>
      <c r="E199" s="832" t="s">
        <v>2155</v>
      </c>
      <c r="F199" s="849">
        <v>1</v>
      </c>
      <c r="G199" s="849">
        <v>136.04</v>
      </c>
      <c r="H199" s="837">
        <v>1</v>
      </c>
      <c r="I199" s="849"/>
      <c r="J199" s="849"/>
      <c r="K199" s="837">
        <v>0</v>
      </c>
      <c r="L199" s="849">
        <v>1</v>
      </c>
      <c r="M199" s="850">
        <v>136.04</v>
      </c>
    </row>
    <row r="200" spans="1:13" ht="14.4" customHeight="1" x14ac:dyDescent="0.3">
      <c r="A200" s="831" t="s">
        <v>2009</v>
      </c>
      <c r="B200" s="832" t="s">
        <v>1926</v>
      </c>
      <c r="C200" s="832" t="s">
        <v>2377</v>
      </c>
      <c r="D200" s="832" t="s">
        <v>1267</v>
      </c>
      <c r="E200" s="832" t="s">
        <v>2378</v>
      </c>
      <c r="F200" s="849"/>
      <c r="G200" s="849"/>
      <c r="H200" s="837">
        <v>0</v>
      </c>
      <c r="I200" s="849">
        <v>1</v>
      </c>
      <c r="J200" s="849">
        <v>117.55</v>
      </c>
      <c r="K200" s="837">
        <v>1</v>
      </c>
      <c r="L200" s="849">
        <v>1</v>
      </c>
      <c r="M200" s="850">
        <v>117.55</v>
      </c>
    </row>
    <row r="201" spans="1:13" ht="14.4" customHeight="1" x14ac:dyDescent="0.3">
      <c r="A201" s="831" t="s">
        <v>2009</v>
      </c>
      <c r="B201" s="832" t="s">
        <v>3311</v>
      </c>
      <c r="C201" s="832" t="s">
        <v>2435</v>
      </c>
      <c r="D201" s="832" t="s">
        <v>2436</v>
      </c>
      <c r="E201" s="832" t="s">
        <v>2437</v>
      </c>
      <c r="F201" s="849">
        <v>6</v>
      </c>
      <c r="G201" s="849">
        <v>0</v>
      </c>
      <c r="H201" s="837"/>
      <c r="I201" s="849"/>
      <c r="J201" s="849"/>
      <c r="K201" s="837"/>
      <c r="L201" s="849">
        <v>6</v>
      </c>
      <c r="M201" s="850">
        <v>0</v>
      </c>
    </row>
    <row r="202" spans="1:13" ht="14.4" customHeight="1" x14ac:dyDescent="0.3">
      <c r="A202" s="831" t="s">
        <v>2010</v>
      </c>
      <c r="B202" s="832" t="s">
        <v>3315</v>
      </c>
      <c r="C202" s="832" t="s">
        <v>2072</v>
      </c>
      <c r="D202" s="832" t="s">
        <v>2073</v>
      </c>
      <c r="E202" s="832" t="s">
        <v>2074</v>
      </c>
      <c r="F202" s="849"/>
      <c r="G202" s="849"/>
      <c r="H202" s="837">
        <v>0</v>
      </c>
      <c r="I202" s="849">
        <v>1</v>
      </c>
      <c r="J202" s="849">
        <v>93.27</v>
      </c>
      <c r="K202" s="837">
        <v>1</v>
      </c>
      <c r="L202" s="849">
        <v>1</v>
      </c>
      <c r="M202" s="850">
        <v>93.27</v>
      </c>
    </row>
    <row r="203" spans="1:13" ht="14.4" customHeight="1" x14ac:dyDescent="0.3">
      <c r="A203" s="831" t="s">
        <v>2010</v>
      </c>
      <c r="B203" s="832" t="s">
        <v>3320</v>
      </c>
      <c r="C203" s="832" t="s">
        <v>2808</v>
      </c>
      <c r="D203" s="832" t="s">
        <v>2809</v>
      </c>
      <c r="E203" s="832" t="s">
        <v>2810</v>
      </c>
      <c r="F203" s="849"/>
      <c r="G203" s="849"/>
      <c r="H203" s="837">
        <v>0</v>
      </c>
      <c r="I203" s="849">
        <v>1</v>
      </c>
      <c r="J203" s="849">
        <v>77.790000000000006</v>
      </c>
      <c r="K203" s="837">
        <v>1</v>
      </c>
      <c r="L203" s="849">
        <v>1</v>
      </c>
      <c r="M203" s="850">
        <v>77.790000000000006</v>
      </c>
    </row>
    <row r="204" spans="1:13" ht="14.4" customHeight="1" x14ac:dyDescent="0.3">
      <c r="A204" s="831" t="s">
        <v>2010</v>
      </c>
      <c r="B204" s="832" t="s">
        <v>1929</v>
      </c>
      <c r="C204" s="832" t="s">
        <v>2276</v>
      </c>
      <c r="D204" s="832" t="s">
        <v>1931</v>
      </c>
      <c r="E204" s="832" t="s">
        <v>2277</v>
      </c>
      <c r="F204" s="849"/>
      <c r="G204" s="849"/>
      <c r="H204" s="837">
        <v>0</v>
      </c>
      <c r="I204" s="849">
        <v>1</v>
      </c>
      <c r="J204" s="849">
        <v>176.32</v>
      </c>
      <c r="K204" s="837">
        <v>1</v>
      </c>
      <c r="L204" s="849">
        <v>1</v>
      </c>
      <c r="M204" s="850">
        <v>176.32</v>
      </c>
    </row>
    <row r="205" spans="1:13" ht="14.4" customHeight="1" x14ac:dyDescent="0.3">
      <c r="A205" s="831" t="s">
        <v>2011</v>
      </c>
      <c r="B205" s="832" t="s">
        <v>1740</v>
      </c>
      <c r="C205" s="832" t="s">
        <v>2399</v>
      </c>
      <c r="D205" s="832" t="s">
        <v>1742</v>
      </c>
      <c r="E205" s="832" t="s">
        <v>2400</v>
      </c>
      <c r="F205" s="849"/>
      <c r="G205" s="849"/>
      <c r="H205" s="837">
        <v>0</v>
      </c>
      <c r="I205" s="849">
        <v>1</v>
      </c>
      <c r="J205" s="849">
        <v>63.14</v>
      </c>
      <c r="K205" s="837">
        <v>1</v>
      </c>
      <c r="L205" s="849">
        <v>1</v>
      </c>
      <c r="M205" s="850">
        <v>63.14</v>
      </c>
    </row>
    <row r="206" spans="1:13" ht="14.4" customHeight="1" x14ac:dyDescent="0.3">
      <c r="A206" s="831" t="s">
        <v>2011</v>
      </c>
      <c r="B206" s="832" t="s">
        <v>3318</v>
      </c>
      <c r="C206" s="832" t="s">
        <v>2102</v>
      </c>
      <c r="D206" s="832" t="s">
        <v>2103</v>
      </c>
      <c r="E206" s="832" t="s">
        <v>2104</v>
      </c>
      <c r="F206" s="849">
        <v>1</v>
      </c>
      <c r="G206" s="849">
        <v>98.75</v>
      </c>
      <c r="H206" s="837">
        <v>1</v>
      </c>
      <c r="I206" s="849"/>
      <c r="J206" s="849"/>
      <c r="K206" s="837">
        <v>0</v>
      </c>
      <c r="L206" s="849">
        <v>1</v>
      </c>
      <c r="M206" s="850">
        <v>98.75</v>
      </c>
    </row>
    <row r="207" spans="1:13" ht="14.4" customHeight="1" x14ac:dyDescent="0.3">
      <c r="A207" s="831" t="s">
        <v>2011</v>
      </c>
      <c r="B207" s="832" t="s">
        <v>1767</v>
      </c>
      <c r="C207" s="832" t="s">
        <v>2142</v>
      </c>
      <c r="D207" s="832" t="s">
        <v>1769</v>
      </c>
      <c r="E207" s="832" t="s">
        <v>2143</v>
      </c>
      <c r="F207" s="849"/>
      <c r="G207" s="849"/>
      <c r="H207" s="837">
        <v>0</v>
      </c>
      <c r="I207" s="849">
        <v>2</v>
      </c>
      <c r="J207" s="849">
        <v>282.18</v>
      </c>
      <c r="K207" s="837">
        <v>1</v>
      </c>
      <c r="L207" s="849">
        <v>2</v>
      </c>
      <c r="M207" s="850">
        <v>282.18</v>
      </c>
    </row>
    <row r="208" spans="1:13" ht="14.4" customHeight="1" x14ac:dyDescent="0.3">
      <c r="A208" s="831" t="s">
        <v>2012</v>
      </c>
      <c r="B208" s="832" t="s">
        <v>3304</v>
      </c>
      <c r="C208" s="832" t="s">
        <v>2670</v>
      </c>
      <c r="D208" s="832" t="s">
        <v>2671</v>
      </c>
      <c r="E208" s="832" t="s">
        <v>2661</v>
      </c>
      <c r="F208" s="849"/>
      <c r="G208" s="849"/>
      <c r="H208" s="837">
        <v>0</v>
      </c>
      <c r="I208" s="849">
        <v>4</v>
      </c>
      <c r="J208" s="849">
        <v>8155.72</v>
      </c>
      <c r="K208" s="837">
        <v>1</v>
      </c>
      <c r="L208" s="849">
        <v>4</v>
      </c>
      <c r="M208" s="850">
        <v>8155.72</v>
      </c>
    </row>
    <row r="209" spans="1:13" ht="14.4" customHeight="1" x14ac:dyDescent="0.3">
      <c r="A209" s="831" t="s">
        <v>2012</v>
      </c>
      <c r="B209" s="832" t="s">
        <v>3305</v>
      </c>
      <c r="C209" s="832" t="s">
        <v>2565</v>
      </c>
      <c r="D209" s="832" t="s">
        <v>2554</v>
      </c>
      <c r="E209" s="832" t="s">
        <v>2566</v>
      </c>
      <c r="F209" s="849">
        <v>2</v>
      </c>
      <c r="G209" s="849">
        <v>1938.96</v>
      </c>
      <c r="H209" s="837">
        <v>1</v>
      </c>
      <c r="I209" s="849"/>
      <c r="J209" s="849"/>
      <c r="K209" s="837">
        <v>0</v>
      </c>
      <c r="L209" s="849">
        <v>2</v>
      </c>
      <c r="M209" s="850">
        <v>1938.96</v>
      </c>
    </row>
    <row r="210" spans="1:13" ht="14.4" customHeight="1" x14ac:dyDescent="0.3">
      <c r="A210" s="831" t="s">
        <v>2012</v>
      </c>
      <c r="B210" s="832" t="s">
        <v>3305</v>
      </c>
      <c r="C210" s="832" t="s">
        <v>2567</v>
      </c>
      <c r="D210" s="832" t="s">
        <v>2568</v>
      </c>
      <c r="E210" s="832" t="s">
        <v>2569</v>
      </c>
      <c r="F210" s="849">
        <v>6</v>
      </c>
      <c r="G210" s="849">
        <v>2908.5</v>
      </c>
      <c r="H210" s="837">
        <v>1</v>
      </c>
      <c r="I210" s="849"/>
      <c r="J210" s="849"/>
      <c r="K210" s="837">
        <v>0</v>
      </c>
      <c r="L210" s="849">
        <v>6</v>
      </c>
      <c r="M210" s="850">
        <v>2908.5</v>
      </c>
    </row>
    <row r="211" spans="1:13" ht="14.4" customHeight="1" x14ac:dyDescent="0.3">
      <c r="A211" s="831" t="s">
        <v>2012</v>
      </c>
      <c r="B211" s="832" t="s">
        <v>3308</v>
      </c>
      <c r="C211" s="832" t="s">
        <v>2693</v>
      </c>
      <c r="D211" s="832" t="s">
        <v>2686</v>
      </c>
      <c r="E211" s="832" t="s">
        <v>2684</v>
      </c>
      <c r="F211" s="849"/>
      <c r="G211" s="849"/>
      <c r="H211" s="837">
        <v>0</v>
      </c>
      <c r="I211" s="849">
        <v>4</v>
      </c>
      <c r="J211" s="849">
        <v>4783</v>
      </c>
      <c r="K211" s="837">
        <v>1</v>
      </c>
      <c r="L211" s="849">
        <v>4</v>
      </c>
      <c r="M211" s="850">
        <v>4783</v>
      </c>
    </row>
    <row r="212" spans="1:13" ht="14.4" customHeight="1" x14ac:dyDescent="0.3">
      <c r="A212" s="831" t="s">
        <v>2012</v>
      </c>
      <c r="B212" s="832" t="s">
        <v>3308</v>
      </c>
      <c r="C212" s="832" t="s">
        <v>2815</v>
      </c>
      <c r="D212" s="832" t="s">
        <v>2681</v>
      </c>
      <c r="E212" s="832" t="s">
        <v>2816</v>
      </c>
      <c r="F212" s="849">
        <v>2</v>
      </c>
      <c r="G212" s="849">
        <v>3587.24</v>
      </c>
      <c r="H212" s="837">
        <v>1</v>
      </c>
      <c r="I212" s="849"/>
      <c r="J212" s="849"/>
      <c r="K212" s="837">
        <v>0</v>
      </c>
      <c r="L212" s="849">
        <v>2</v>
      </c>
      <c r="M212" s="850">
        <v>3587.24</v>
      </c>
    </row>
    <row r="213" spans="1:13" ht="14.4" customHeight="1" x14ac:dyDescent="0.3">
      <c r="A213" s="831" t="s">
        <v>2012</v>
      </c>
      <c r="B213" s="832" t="s">
        <v>1900</v>
      </c>
      <c r="C213" s="832" t="s">
        <v>1903</v>
      </c>
      <c r="D213" s="832" t="s">
        <v>1269</v>
      </c>
      <c r="E213" s="832" t="s">
        <v>1904</v>
      </c>
      <c r="F213" s="849"/>
      <c r="G213" s="849"/>
      <c r="H213" s="837"/>
      <c r="I213" s="849">
        <v>2</v>
      </c>
      <c r="J213" s="849">
        <v>0</v>
      </c>
      <c r="K213" s="837"/>
      <c r="L213" s="849">
        <v>2</v>
      </c>
      <c r="M213" s="850">
        <v>0</v>
      </c>
    </row>
    <row r="214" spans="1:13" ht="14.4" customHeight="1" x14ac:dyDescent="0.3">
      <c r="A214" s="831" t="s">
        <v>2012</v>
      </c>
      <c r="B214" s="832" t="s">
        <v>1916</v>
      </c>
      <c r="C214" s="832" t="s">
        <v>2745</v>
      </c>
      <c r="D214" s="832" t="s">
        <v>1918</v>
      </c>
      <c r="E214" s="832" t="s">
        <v>2746</v>
      </c>
      <c r="F214" s="849"/>
      <c r="G214" s="849"/>
      <c r="H214" s="837">
        <v>0</v>
      </c>
      <c r="I214" s="849">
        <v>3</v>
      </c>
      <c r="J214" s="849">
        <v>241.59</v>
      </c>
      <c r="K214" s="837">
        <v>1</v>
      </c>
      <c r="L214" s="849">
        <v>3</v>
      </c>
      <c r="M214" s="850">
        <v>241.59</v>
      </c>
    </row>
    <row r="215" spans="1:13" ht="14.4" customHeight="1" x14ac:dyDescent="0.3">
      <c r="A215" s="831" t="s">
        <v>2012</v>
      </c>
      <c r="B215" s="832" t="s">
        <v>3311</v>
      </c>
      <c r="C215" s="832" t="s">
        <v>2817</v>
      </c>
      <c r="D215" s="832" t="s">
        <v>2778</v>
      </c>
      <c r="E215" s="832" t="s">
        <v>2818</v>
      </c>
      <c r="F215" s="849"/>
      <c r="G215" s="849"/>
      <c r="H215" s="837">
        <v>0</v>
      </c>
      <c r="I215" s="849">
        <v>2</v>
      </c>
      <c r="J215" s="849">
        <v>43.58</v>
      </c>
      <c r="K215" s="837">
        <v>1</v>
      </c>
      <c r="L215" s="849">
        <v>2</v>
      </c>
      <c r="M215" s="850">
        <v>43.58</v>
      </c>
    </row>
    <row r="216" spans="1:13" ht="14.4" customHeight="1" x14ac:dyDescent="0.3">
      <c r="A216" s="831" t="s">
        <v>2013</v>
      </c>
      <c r="B216" s="832" t="s">
        <v>1750</v>
      </c>
      <c r="C216" s="832" t="s">
        <v>2139</v>
      </c>
      <c r="D216" s="832" t="s">
        <v>1349</v>
      </c>
      <c r="E216" s="832" t="s">
        <v>2140</v>
      </c>
      <c r="F216" s="849"/>
      <c r="G216" s="849"/>
      <c r="H216" s="837">
        <v>0</v>
      </c>
      <c r="I216" s="849">
        <v>1</v>
      </c>
      <c r="J216" s="849">
        <v>154.36000000000001</v>
      </c>
      <c r="K216" s="837">
        <v>1</v>
      </c>
      <c r="L216" s="849">
        <v>1</v>
      </c>
      <c r="M216" s="850">
        <v>154.36000000000001</v>
      </c>
    </row>
    <row r="217" spans="1:13" ht="14.4" customHeight="1" x14ac:dyDescent="0.3">
      <c r="A217" s="831" t="s">
        <v>2014</v>
      </c>
      <c r="B217" s="832" t="s">
        <v>3321</v>
      </c>
      <c r="C217" s="832" t="s">
        <v>2850</v>
      </c>
      <c r="D217" s="832" t="s">
        <v>2851</v>
      </c>
      <c r="E217" s="832" t="s">
        <v>2852</v>
      </c>
      <c r="F217" s="849"/>
      <c r="G217" s="849"/>
      <c r="H217" s="837">
        <v>0</v>
      </c>
      <c r="I217" s="849">
        <v>1</v>
      </c>
      <c r="J217" s="849">
        <v>118.65</v>
      </c>
      <c r="K217" s="837">
        <v>1</v>
      </c>
      <c r="L217" s="849">
        <v>1</v>
      </c>
      <c r="M217" s="850">
        <v>118.65</v>
      </c>
    </row>
    <row r="218" spans="1:13" ht="14.4" customHeight="1" x14ac:dyDescent="0.3">
      <c r="A218" s="831" t="s">
        <v>2014</v>
      </c>
      <c r="B218" s="832" t="s">
        <v>3321</v>
      </c>
      <c r="C218" s="832" t="s">
        <v>2853</v>
      </c>
      <c r="D218" s="832" t="s">
        <v>2851</v>
      </c>
      <c r="E218" s="832" t="s">
        <v>2854</v>
      </c>
      <c r="F218" s="849">
        <v>1</v>
      </c>
      <c r="G218" s="849">
        <v>118.65</v>
      </c>
      <c r="H218" s="837">
        <v>1</v>
      </c>
      <c r="I218" s="849"/>
      <c r="J218" s="849"/>
      <c r="K218" s="837">
        <v>0</v>
      </c>
      <c r="L218" s="849">
        <v>1</v>
      </c>
      <c r="M218" s="850">
        <v>118.65</v>
      </c>
    </row>
    <row r="219" spans="1:13" ht="14.4" customHeight="1" x14ac:dyDescent="0.3">
      <c r="A219" s="831" t="s">
        <v>2014</v>
      </c>
      <c r="B219" s="832" t="s">
        <v>3322</v>
      </c>
      <c r="C219" s="832" t="s">
        <v>2847</v>
      </c>
      <c r="D219" s="832" t="s">
        <v>2848</v>
      </c>
      <c r="E219" s="832" t="s">
        <v>2849</v>
      </c>
      <c r="F219" s="849"/>
      <c r="G219" s="849"/>
      <c r="H219" s="837">
        <v>0</v>
      </c>
      <c r="I219" s="849">
        <v>1</v>
      </c>
      <c r="J219" s="849">
        <v>434.19</v>
      </c>
      <c r="K219" s="837">
        <v>1</v>
      </c>
      <c r="L219" s="849">
        <v>1</v>
      </c>
      <c r="M219" s="850">
        <v>434.19</v>
      </c>
    </row>
    <row r="220" spans="1:13" ht="14.4" customHeight="1" x14ac:dyDescent="0.3">
      <c r="A220" s="831" t="s">
        <v>2014</v>
      </c>
      <c r="B220" s="832" t="s">
        <v>3304</v>
      </c>
      <c r="C220" s="832" t="s">
        <v>2659</v>
      </c>
      <c r="D220" s="832" t="s">
        <v>2660</v>
      </c>
      <c r="E220" s="832" t="s">
        <v>2661</v>
      </c>
      <c r="F220" s="849">
        <v>5</v>
      </c>
      <c r="G220" s="849">
        <v>10194.65</v>
      </c>
      <c r="H220" s="837">
        <v>1</v>
      </c>
      <c r="I220" s="849"/>
      <c r="J220" s="849"/>
      <c r="K220" s="837">
        <v>0</v>
      </c>
      <c r="L220" s="849">
        <v>5</v>
      </c>
      <c r="M220" s="850">
        <v>10194.65</v>
      </c>
    </row>
    <row r="221" spans="1:13" ht="14.4" customHeight="1" x14ac:dyDescent="0.3">
      <c r="A221" s="831" t="s">
        <v>2014</v>
      </c>
      <c r="B221" s="832" t="s">
        <v>3304</v>
      </c>
      <c r="C221" s="832" t="s">
        <v>2662</v>
      </c>
      <c r="D221" s="832" t="s">
        <v>2660</v>
      </c>
      <c r="E221" s="832" t="s">
        <v>2663</v>
      </c>
      <c r="F221" s="849">
        <v>4</v>
      </c>
      <c r="G221" s="849">
        <v>2210.56</v>
      </c>
      <c r="H221" s="837">
        <v>1</v>
      </c>
      <c r="I221" s="849"/>
      <c r="J221" s="849"/>
      <c r="K221" s="837">
        <v>0</v>
      </c>
      <c r="L221" s="849">
        <v>4</v>
      </c>
      <c r="M221" s="850">
        <v>2210.56</v>
      </c>
    </row>
    <row r="222" spans="1:13" ht="14.4" customHeight="1" x14ac:dyDescent="0.3">
      <c r="A222" s="831" t="s">
        <v>2014</v>
      </c>
      <c r="B222" s="832" t="s">
        <v>3304</v>
      </c>
      <c r="C222" s="832" t="s">
        <v>2664</v>
      </c>
      <c r="D222" s="832" t="s">
        <v>2660</v>
      </c>
      <c r="E222" s="832" t="s">
        <v>2665</v>
      </c>
      <c r="F222" s="849">
        <v>1</v>
      </c>
      <c r="G222" s="849">
        <v>355.79</v>
      </c>
      <c r="H222" s="837">
        <v>1</v>
      </c>
      <c r="I222" s="849"/>
      <c r="J222" s="849"/>
      <c r="K222" s="837">
        <v>0</v>
      </c>
      <c r="L222" s="849">
        <v>1</v>
      </c>
      <c r="M222" s="850">
        <v>355.79</v>
      </c>
    </row>
    <row r="223" spans="1:13" ht="14.4" customHeight="1" x14ac:dyDescent="0.3">
      <c r="A223" s="831" t="s">
        <v>2014</v>
      </c>
      <c r="B223" s="832" t="s">
        <v>3304</v>
      </c>
      <c r="C223" s="832" t="s">
        <v>2864</v>
      </c>
      <c r="D223" s="832" t="s">
        <v>2669</v>
      </c>
      <c r="E223" s="832" t="s">
        <v>2667</v>
      </c>
      <c r="F223" s="849">
        <v>6</v>
      </c>
      <c r="G223" s="849">
        <v>6116.76</v>
      </c>
      <c r="H223" s="837">
        <v>1</v>
      </c>
      <c r="I223" s="849"/>
      <c r="J223" s="849"/>
      <c r="K223" s="837">
        <v>0</v>
      </c>
      <c r="L223" s="849">
        <v>6</v>
      </c>
      <c r="M223" s="850">
        <v>6116.76</v>
      </c>
    </row>
    <row r="224" spans="1:13" ht="14.4" customHeight="1" x14ac:dyDescent="0.3">
      <c r="A224" s="831" t="s">
        <v>2014</v>
      </c>
      <c r="B224" s="832" t="s">
        <v>3304</v>
      </c>
      <c r="C224" s="832" t="s">
        <v>2670</v>
      </c>
      <c r="D224" s="832" t="s">
        <v>2671</v>
      </c>
      <c r="E224" s="832" t="s">
        <v>2661</v>
      </c>
      <c r="F224" s="849"/>
      <c r="G224" s="849"/>
      <c r="H224" s="837">
        <v>0</v>
      </c>
      <c r="I224" s="849">
        <v>4</v>
      </c>
      <c r="J224" s="849">
        <v>8155.72</v>
      </c>
      <c r="K224" s="837">
        <v>1</v>
      </c>
      <c r="L224" s="849">
        <v>4</v>
      </c>
      <c r="M224" s="850">
        <v>8155.72</v>
      </c>
    </row>
    <row r="225" spans="1:13" ht="14.4" customHeight="1" x14ac:dyDescent="0.3">
      <c r="A225" s="831" t="s">
        <v>2014</v>
      </c>
      <c r="B225" s="832" t="s">
        <v>3304</v>
      </c>
      <c r="C225" s="832" t="s">
        <v>2672</v>
      </c>
      <c r="D225" s="832" t="s">
        <v>2671</v>
      </c>
      <c r="E225" s="832" t="s">
        <v>2665</v>
      </c>
      <c r="F225" s="849"/>
      <c r="G225" s="849"/>
      <c r="H225" s="837">
        <v>0</v>
      </c>
      <c r="I225" s="849">
        <v>12</v>
      </c>
      <c r="J225" s="849">
        <v>4269.4800000000005</v>
      </c>
      <c r="K225" s="837">
        <v>1</v>
      </c>
      <c r="L225" s="849">
        <v>12</v>
      </c>
      <c r="M225" s="850">
        <v>4269.4800000000005</v>
      </c>
    </row>
    <row r="226" spans="1:13" ht="14.4" customHeight="1" x14ac:dyDescent="0.3">
      <c r="A226" s="831" t="s">
        <v>2014</v>
      </c>
      <c r="B226" s="832" t="s">
        <v>3304</v>
      </c>
      <c r="C226" s="832" t="s">
        <v>2673</v>
      </c>
      <c r="D226" s="832" t="s">
        <v>2671</v>
      </c>
      <c r="E226" s="832" t="s">
        <v>2663</v>
      </c>
      <c r="F226" s="849"/>
      <c r="G226" s="849"/>
      <c r="H226" s="837">
        <v>0</v>
      </c>
      <c r="I226" s="849">
        <v>22</v>
      </c>
      <c r="J226" s="849">
        <v>12158.08</v>
      </c>
      <c r="K226" s="837">
        <v>1</v>
      </c>
      <c r="L226" s="849">
        <v>22</v>
      </c>
      <c r="M226" s="850">
        <v>12158.08</v>
      </c>
    </row>
    <row r="227" spans="1:13" ht="14.4" customHeight="1" x14ac:dyDescent="0.3">
      <c r="A227" s="831" t="s">
        <v>2014</v>
      </c>
      <c r="B227" s="832" t="s">
        <v>3304</v>
      </c>
      <c r="C227" s="832" t="s">
        <v>2674</v>
      </c>
      <c r="D227" s="832" t="s">
        <v>2671</v>
      </c>
      <c r="E227" s="832" t="s">
        <v>2667</v>
      </c>
      <c r="F227" s="849"/>
      <c r="G227" s="849"/>
      <c r="H227" s="837">
        <v>0</v>
      </c>
      <c r="I227" s="849">
        <v>5</v>
      </c>
      <c r="J227" s="849">
        <v>5097.3</v>
      </c>
      <c r="K227" s="837">
        <v>1</v>
      </c>
      <c r="L227" s="849">
        <v>5</v>
      </c>
      <c r="M227" s="850">
        <v>5097.3</v>
      </c>
    </row>
    <row r="228" spans="1:13" ht="14.4" customHeight="1" x14ac:dyDescent="0.3">
      <c r="A228" s="831" t="s">
        <v>2014</v>
      </c>
      <c r="B228" s="832" t="s">
        <v>3304</v>
      </c>
      <c r="C228" s="832" t="s">
        <v>2675</v>
      </c>
      <c r="D228" s="832" t="s">
        <v>2669</v>
      </c>
      <c r="E228" s="832" t="s">
        <v>2665</v>
      </c>
      <c r="F228" s="849">
        <v>3</v>
      </c>
      <c r="G228" s="849">
        <v>1067.3700000000001</v>
      </c>
      <c r="H228" s="837">
        <v>1</v>
      </c>
      <c r="I228" s="849"/>
      <c r="J228" s="849"/>
      <c r="K228" s="837">
        <v>0</v>
      </c>
      <c r="L228" s="849">
        <v>3</v>
      </c>
      <c r="M228" s="850">
        <v>1067.3700000000001</v>
      </c>
    </row>
    <row r="229" spans="1:13" ht="14.4" customHeight="1" x14ac:dyDescent="0.3">
      <c r="A229" s="831" t="s">
        <v>2014</v>
      </c>
      <c r="B229" s="832" t="s">
        <v>3305</v>
      </c>
      <c r="C229" s="832" t="s">
        <v>2553</v>
      </c>
      <c r="D229" s="832" t="s">
        <v>2554</v>
      </c>
      <c r="E229" s="832" t="s">
        <v>2555</v>
      </c>
      <c r="F229" s="849">
        <v>1</v>
      </c>
      <c r="G229" s="849">
        <v>232.68</v>
      </c>
      <c r="H229" s="837">
        <v>1</v>
      </c>
      <c r="I229" s="849"/>
      <c r="J229" s="849"/>
      <c r="K229" s="837">
        <v>0</v>
      </c>
      <c r="L229" s="849">
        <v>1</v>
      </c>
      <c r="M229" s="850">
        <v>232.68</v>
      </c>
    </row>
    <row r="230" spans="1:13" ht="14.4" customHeight="1" x14ac:dyDescent="0.3">
      <c r="A230" s="831" t="s">
        <v>2014</v>
      </c>
      <c r="B230" s="832" t="s">
        <v>3305</v>
      </c>
      <c r="C230" s="832" t="s">
        <v>2833</v>
      </c>
      <c r="D230" s="832" t="s">
        <v>2568</v>
      </c>
      <c r="E230" s="832" t="s">
        <v>2578</v>
      </c>
      <c r="F230" s="849">
        <v>1</v>
      </c>
      <c r="G230" s="849">
        <v>969.48</v>
      </c>
      <c r="H230" s="837">
        <v>1</v>
      </c>
      <c r="I230" s="849"/>
      <c r="J230" s="849"/>
      <c r="K230" s="837">
        <v>0</v>
      </c>
      <c r="L230" s="849">
        <v>1</v>
      </c>
      <c r="M230" s="850">
        <v>969.48</v>
      </c>
    </row>
    <row r="231" spans="1:13" ht="14.4" customHeight="1" x14ac:dyDescent="0.3">
      <c r="A231" s="831" t="s">
        <v>2014</v>
      </c>
      <c r="B231" s="832" t="s">
        <v>3305</v>
      </c>
      <c r="C231" s="832" t="s">
        <v>2559</v>
      </c>
      <c r="D231" s="832" t="s">
        <v>2554</v>
      </c>
      <c r="E231" s="832" t="s">
        <v>2560</v>
      </c>
      <c r="F231" s="849">
        <v>38</v>
      </c>
      <c r="G231" s="849">
        <v>73680.86</v>
      </c>
      <c r="H231" s="837">
        <v>1</v>
      </c>
      <c r="I231" s="849"/>
      <c r="J231" s="849"/>
      <c r="K231" s="837">
        <v>0</v>
      </c>
      <c r="L231" s="849">
        <v>38</v>
      </c>
      <c r="M231" s="850">
        <v>73680.86</v>
      </c>
    </row>
    <row r="232" spans="1:13" ht="14.4" customHeight="1" x14ac:dyDescent="0.3">
      <c r="A232" s="831" t="s">
        <v>2014</v>
      </c>
      <c r="B232" s="832" t="s">
        <v>3305</v>
      </c>
      <c r="C232" s="832" t="s">
        <v>2561</v>
      </c>
      <c r="D232" s="832" t="s">
        <v>2554</v>
      </c>
      <c r="E232" s="832" t="s">
        <v>2562</v>
      </c>
      <c r="F232" s="849">
        <v>14</v>
      </c>
      <c r="G232" s="849">
        <v>20359.22</v>
      </c>
      <c r="H232" s="837">
        <v>1</v>
      </c>
      <c r="I232" s="849"/>
      <c r="J232" s="849"/>
      <c r="K232" s="837">
        <v>0</v>
      </c>
      <c r="L232" s="849">
        <v>14</v>
      </c>
      <c r="M232" s="850">
        <v>20359.22</v>
      </c>
    </row>
    <row r="233" spans="1:13" ht="14.4" customHeight="1" x14ac:dyDescent="0.3">
      <c r="A233" s="831" t="s">
        <v>2014</v>
      </c>
      <c r="B233" s="832" t="s">
        <v>3305</v>
      </c>
      <c r="C233" s="832" t="s">
        <v>2563</v>
      </c>
      <c r="D233" s="832" t="s">
        <v>2554</v>
      </c>
      <c r="E233" s="832" t="s">
        <v>2564</v>
      </c>
      <c r="F233" s="849">
        <v>48</v>
      </c>
      <c r="G233" s="849">
        <v>23268</v>
      </c>
      <c r="H233" s="837">
        <v>1</v>
      </c>
      <c r="I233" s="849"/>
      <c r="J233" s="849"/>
      <c r="K233" s="837">
        <v>0</v>
      </c>
      <c r="L233" s="849">
        <v>48</v>
      </c>
      <c r="M233" s="850">
        <v>23268</v>
      </c>
    </row>
    <row r="234" spans="1:13" ht="14.4" customHeight="1" x14ac:dyDescent="0.3">
      <c r="A234" s="831" t="s">
        <v>2014</v>
      </c>
      <c r="B234" s="832" t="s">
        <v>3305</v>
      </c>
      <c r="C234" s="832" t="s">
        <v>2565</v>
      </c>
      <c r="D234" s="832" t="s">
        <v>2554</v>
      </c>
      <c r="E234" s="832" t="s">
        <v>2566</v>
      </c>
      <c r="F234" s="849">
        <v>12</v>
      </c>
      <c r="G234" s="849">
        <v>11633.76</v>
      </c>
      <c r="H234" s="837">
        <v>1</v>
      </c>
      <c r="I234" s="849"/>
      <c r="J234" s="849"/>
      <c r="K234" s="837">
        <v>0</v>
      </c>
      <c r="L234" s="849">
        <v>12</v>
      </c>
      <c r="M234" s="850">
        <v>11633.76</v>
      </c>
    </row>
    <row r="235" spans="1:13" ht="14.4" customHeight="1" x14ac:dyDescent="0.3">
      <c r="A235" s="831" t="s">
        <v>2014</v>
      </c>
      <c r="B235" s="832" t="s">
        <v>3305</v>
      </c>
      <c r="C235" s="832" t="s">
        <v>2834</v>
      </c>
      <c r="D235" s="832" t="s">
        <v>2571</v>
      </c>
      <c r="E235" s="832" t="s">
        <v>2835</v>
      </c>
      <c r="F235" s="849">
        <v>12</v>
      </c>
      <c r="G235" s="849">
        <v>5817</v>
      </c>
      <c r="H235" s="837">
        <v>1</v>
      </c>
      <c r="I235" s="849"/>
      <c r="J235" s="849"/>
      <c r="K235" s="837">
        <v>0</v>
      </c>
      <c r="L235" s="849">
        <v>12</v>
      </c>
      <c r="M235" s="850">
        <v>5817</v>
      </c>
    </row>
    <row r="236" spans="1:13" ht="14.4" customHeight="1" x14ac:dyDescent="0.3">
      <c r="A236" s="831" t="s">
        <v>2014</v>
      </c>
      <c r="B236" s="832" t="s">
        <v>3305</v>
      </c>
      <c r="C236" s="832" t="s">
        <v>2573</v>
      </c>
      <c r="D236" s="832" t="s">
        <v>2574</v>
      </c>
      <c r="E236" s="832" t="s">
        <v>2569</v>
      </c>
      <c r="F236" s="849"/>
      <c r="G236" s="849"/>
      <c r="H236" s="837">
        <v>0</v>
      </c>
      <c r="I236" s="849">
        <v>12</v>
      </c>
      <c r="J236" s="849">
        <v>5817</v>
      </c>
      <c r="K236" s="837">
        <v>1</v>
      </c>
      <c r="L236" s="849">
        <v>12</v>
      </c>
      <c r="M236" s="850">
        <v>5817</v>
      </c>
    </row>
    <row r="237" spans="1:13" ht="14.4" customHeight="1" x14ac:dyDescent="0.3">
      <c r="A237" s="831" t="s">
        <v>2014</v>
      </c>
      <c r="B237" s="832" t="s">
        <v>3305</v>
      </c>
      <c r="C237" s="832" t="s">
        <v>2581</v>
      </c>
      <c r="D237" s="832" t="s">
        <v>2574</v>
      </c>
      <c r="E237" s="832" t="s">
        <v>2582</v>
      </c>
      <c r="F237" s="849"/>
      <c r="G237" s="849"/>
      <c r="H237" s="837">
        <v>0</v>
      </c>
      <c r="I237" s="849">
        <v>1</v>
      </c>
      <c r="J237" s="849">
        <v>1454.23</v>
      </c>
      <c r="K237" s="837">
        <v>1</v>
      </c>
      <c r="L237" s="849">
        <v>1</v>
      </c>
      <c r="M237" s="850">
        <v>1454.23</v>
      </c>
    </row>
    <row r="238" spans="1:13" ht="14.4" customHeight="1" x14ac:dyDescent="0.3">
      <c r="A238" s="831" t="s">
        <v>2014</v>
      </c>
      <c r="B238" s="832" t="s">
        <v>3306</v>
      </c>
      <c r="C238" s="832" t="s">
        <v>2523</v>
      </c>
      <c r="D238" s="832" t="s">
        <v>2524</v>
      </c>
      <c r="E238" s="832" t="s">
        <v>2525</v>
      </c>
      <c r="F238" s="849">
        <v>45</v>
      </c>
      <c r="G238" s="849">
        <v>33931.799999999996</v>
      </c>
      <c r="H238" s="837">
        <v>1</v>
      </c>
      <c r="I238" s="849"/>
      <c r="J238" s="849"/>
      <c r="K238" s="837">
        <v>0</v>
      </c>
      <c r="L238" s="849">
        <v>45</v>
      </c>
      <c r="M238" s="850">
        <v>33931.799999999996</v>
      </c>
    </row>
    <row r="239" spans="1:13" ht="14.4" customHeight="1" x14ac:dyDescent="0.3">
      <c r="A239" s="831" t="s">
        <v>2014</v>
      </c>
      <c r="B239" s="832" t="s">
        <v>3306</v>
      </c>
      <c r="C239" s="832" t="s">
        <v>2526</v>
      </c>
      <c r="D239" s="832" t="s">
        <v>2524</v>
      </c>
      <c r="E239" s="832" t="s">
        <v>2527</v>
      </c>
      <c r="F239" s="849">
        <v>12</v>
      </c>
      <c r="G239" s="849">
        <v>13572.72</v>
      </c>
      <c r="H239" s="837">
        <v>1</v>
      </c>
      <c r="I239" s="849"/>
      <c r="J239" s="849"/>
      <c r="K239" s="837">
        <v>0</v>
      </c>
      <c r="L239" s="849">
        <v>12</v>
      </c>
      <c r="M239" s="850">
        <v>13572.72</v>
      </c>
    </row>
    <row r="240" spans="1:13" ht="14.4" customHeight="1" x14ac:dyDescent="0.3">
      <c r="A240" s="831" t="s">
        <v>2014</v>
      </c>
      <c r="B240" s="832" t="s">
        <v>3306</v>
      </c>
      <c r="C240" s="832" t="s">
        <v>2528</v>
      </c>
      <c r="D240" s="832" t="s">
        <v>2524</v>
      </c>
      <c r="E240" s="832" t="s">
        <v>2529</v>
      </c>
      <c r="F240" s="849">
        <v>6</v>
      </c>
      <c r="G240" s="849">
        <v>9048.48</v>
      </c>
      <c r="H240" s="837">
        <v>1</v>
      </c>
      <c r="I240" s="849"/>
      <c r="J240" s="849"/>
      <c r="K240" s="837">
        <v>0</v>
      </c>
      <c r="L240" s="849">
        <v>6</v>
      </c>
      <c r="M240" s="850">
        <v>9048.48</v>
      </c>
    </row>
    <row r="241" spans="1:13" ht="14.4" customHeight="1" x14ac:dyDescent="0.3">
      <c r="A241" s="831" t="s">
        <v>2014</v>
      </c>
      <c r="B241" s="832" t="s">
        <v>1632</v>
      </c>
      <c r="C241" s="832" t="s">
        <v>1862</v>
      </c>
      <c r="D241" s="832" t="s">
        <v>1863</v>
      </c>
      <c r="E241" s="832" t="s">
        <v>1864</v>
      </c>
      <c r="F241" s="849"/>
      <c r="G241" s="849"/>
      <c r="H241" s="837"/>
      <c r="I241" s="849">
        <v>17</v>
      </c>
      <c r="J241" s="849">
        <v>0</v>
      </c>
      <c r="K241" s="837"/>
      <c r="L241" s="849">
        <v>17</v>
      </c>
      <c r="M241" s="850">
        <v>0</v>
      </c>
    </row>
    <row r="242" spans="1:13" ht="14.4" customHeight="1" x14ac:dyDescent="0.3">
      <c r="A242" s="831" t="s">
        <v>2014</v>
      </c>
      <c r="B242" s="832" t="s">
        <v>3307</v>
      </c>
      <c r="C242" s="832" t="s">
        <v>2610</v>
      </c>
      <c r="D242" s="832" t="s">
        <v>2611</v>
      </c>
      <c r="E242" s="832" t="s">
        <v>2612</v>
      </c>
      <c r="F242" s="849"/>
      <c r="G242" s="849"/>
      <c r="H242" s="837">
        <v>0</v>
      </c>
      <c r="I242" s="849">
        <v>4</v>
      </c>
      <c r="J242" s="849">
        <v>411.6</v>
      </c>
      <c r="K242" s="837">
        <v>1</v>
      </c>
      <c r="L242" s="849">
        <v>4</v>
      </c>
      <c r="M242" s="850">
        <v>411.6</v>
      </c>
    </row>
    <row r="243" spans="1:13" ht="14.4" customHeight="1" x14ac:dyDescent="0.3">
      <c r="A243" s="831" t="s">
        <v>2014</v>
      </c>
      <c r="B243" s="832" t="s">
        <v>1878</v>
      </c>
      <c r="C243" s="832" t="s">
        <v>2838</v>
      </c>
      <c r="D243" s="832" t="s">
        <v>2590</v>
      </c>
      <c r="E243" s="832" t="s">
        <v>2839</v>
      </c>
      <c r="F243" s="849">
        <v>5</v>
      </c>
      <c r="G243" s="849">
        <v>3395.55</v>
      </c>
      <c r="H243" s="837">
        <v>1</v>
      </c>
      <c r="I243" s="849"/>
      <c r="J243" s="849"/>
      <c r="K243" s="837">
        <v>0</v>
      </c>
      <c r="L243" s="849">
        <v>5</v>
      </c>
      <c r="M243" s="850">
        <v>3395.55</v>
      </c>
    </row>
    <row r="244" spans="1:13" ht="14.4" customHeight="1" x14ac:dyDescent="0.3">
      <c r="A244" s="831" t="s">
        <v>2014</v>
      </c>
      <c r="B244" s="832" t="s">
        <v>3308</v>
      </c>
      <c r="C244" s="832" t="s">
        <v>2868</v>
      </c>
      <c r="D244" s="832" t="s">
        <v>2681</v>
      </c>
      <c r="E244" s="832" t="s">
        <v>2869</v>
      </c>
      <c r="F244" s="849">
        <v>2</v>
      </c>
      <c r="G244" s="849">
        <v>2391.5</v>
      </c>
      <c r="H244" s="837">
        <v>1</v>
      </c>
      <c r="I244" s="849"/>
      <c r="J244" s="849"/>
      <c r="K244" s="837">
        <v>0</v>
      </c>
      <c r="L244" s="849">
        <v>2</v>
      </c>
      <c r="M244" s="850">
        <v>2391.5</v>
      </c>
    </row>
    <row r="245" spans="1:13" ht="14.4" customHeight="1" x14ac:dyDescent="0.3">
      <c r="A245" s="831" t="s">
        <v>2014</v>
      </c>
      <c r="B245" s="832" t="s">
        <v>3308</v>
      </c>
      <c r="C245" s="832" t="s">
        <v>2683</v>
      </c>
      <c r="D245" s="832" t="s">
        <v>2681</v>
      </c>
      <c r="E245" s="832" t="s">
        <v>2684</v>
      </c>
      <c r="F245" s="849">
        <v>2</v>
      </c>
      <c r="G245" s="849">
        <v>2391.5</v>
      </c>
      <c r="H245" s="837">
        <v>1</v>
      </c>
      <c r="I245" s="849"/>
      <c r="J245" s="849"/>
      <c r="K245" s="837">
        <v>0</v>
      </c>
      <c r="L245" s="849">
        <v>2</v>
      </c>
      <c r="M245" s="850">
        <v>2391.5</v>
      </c>
    </row>
    <row r="246" spans="1:13" ht="14.4" customHeight="1" x14ac:dyDescent="0.3">
      <c r="A246" s="831" t="s">
        <v>2014</v>
      </c>
      <c r="B246" s="832" t="s">
        <v>3308</v>
      </c>
      <c r="C246" s="832" t="s">
        <v>2870</v>
      </c>
      <c r="D246" s="832" t="s">
        <v>2871</v>
      </c>
      <c r="E246" s="832" t="s">
        <v>2682</v>
      </c>
      <c r="F246" s="849">
        <v>1</v>
      </c>
      <c r="G246" s="849">
        <v>597.88</v>
      </c>
      <c r="H246" s="837">
        <v>1</v>
      </c>
      <c r="I246" s="849"/>
      <c r="J246" s="849"/>
      <c r="K246" s="837">
        <v>0</v>
      </c>
      <c r="L246" s="849">
        <v>1</v>
      </c>
      <c r="M246" s="850">
        <v>597.88</v>
      </c>
    </row>
    <row r="247" spans="1:13" ht="14.4" customHeight="1" x14ac:dyDescent="0.3">
      <c r="A247" s="831" t="s">
        <v>2014</v>
      </c>
      <c r="B247" s="832" t="s">
        <v>3308</v>
      </c>
      <c r="C247" s="832" t="s">
        <v>2685</v>
      </c>
      <c r="D247" s="832" t="s">
        <v>2686</v>
      </c>
      <c r="E247" s="832" t="s">
        <v>2682</v>
      </c>
      <c r="F247" s="849"/>
      <c r="G247" s="849"/>
      <c r="H247" s="837">
        <v>0</v>
      </c>
      <c r="I247" s="849">
        <v>8</v>
      </c>
      <c r="J247" s="849">
        <v>4783.04</v>
      </c>
      <c r="K247" s="837">
        <v>1</v>
      </c>
      <c r="L247" s="849">
        <v>8</v>
      </c>
      <c r="M247" s="850">
        <v>4783.04</v>
      </c>
    </row>
    <row r="248" spans="1:13" ht="14.4" customHeight="1" x14ac:dyDescent="0.3">
      <c r="A248" s="831" t="s">
        <v>2014</v>
      </c>
      <c r="B248" s="832" t="s">
        <v>3308</v>
      </c>
      <c r="C248" s="832" t="s">
        <v>2690</v>
      </c>
      <c r="D248" s="832" t="s">
        <v>2691</v>
      </c>
      <c r="E248" s="832" t="s">
        <v>2684</v>
      </c>
      <c r="F248" s="849">
        <v>10</v>
      </c>
      <c r="G248" s="849">
        <v>17154.800000000003</v>
      </c>
      <c r="H248" s="837">
        <v>1</v>
      </c>
      <c r="I248" s="849"/>
      <c r="J248" s="849"/>
      <c r="K248" s="837">
        <v>0</v>
      </c>
      <c r="L248" s="849">
        <v>10</v>
      </c>
      <c r="M248" s="850">
        <v>17154.800000000003</v>
      </c>
    </row>
    <row r="249" spans="1:13" ht="14.4" customHeight="1" x14ac:dyDescent="0.3">
      <c r="A249" s="831" t="s">
        <v>2014</v>
      </c>
      <c r="B249" s="832" t="s">
        <v>3308</v>
      </c>
      <c r="C249" s="832" t="s">
        <v>2694</v>
      </c>
      <c r="D249" s="832" t="s">
        <v>2686</v>
      </c>
      <c r="E249" s="832" t="s">
        <v>2695</v>
      </c>
      <c r="F249" s="849"/>
      <c r="G249" s="849"/>
      <c r="H249" s="837">
        <v>0</v>
      </c>
      <c r="I249" s="849">
        <v>1</v>
      </c>
      <c r="J249" s="849">
        <v>1286.6199999999999</v>
      </c>
      <c r="K249" s="837">
        <v>1</v>
      </c>
      <c r="L249" s="849">
        <v>1</v>
      </c>
      <c r="M249" s="850">
        <v>1286.6199999999999</v>
      </c>
    </row>
    <row r="250" spans="1:13" ht="14.4" customHeight="1" x14ac:dyDescent="0.3">
      <c r="A250" s="831" t="s">
        <v>2014</v>
      </c>
      <c r="B250" s="832" t="s">
        <v>3308</v>
      </c>
      <c r="C250" s="832" t="s">
        <v>2696</v>
      </c>
      <c r="D250" s="832" t="s">
        <v>2686</v>
      </c>
      <c r="E250" s="832" t="s">
        <v>2697</v>
      </c>
      <c r="F250" s="849"/>
      <c r="G250" s="849"/>
      <c r="H250" s="837">
        <v>0</v>
      </c>
      <c r="I250" s="849">
        <v>7</v>
      </c>
      <c r="J250" s="849">
        <v>16740.36</v>
      </c>
      <c r="K250" s="837">
        <v>1</v>
      </c>
      <c r="L250" s="849">
        <v>7</v>
      </c>
      <c r="M250" s="850">
        <v>16740.36</v>
      </c>
    </row>
    <row r="251" spans="1:13" ht="14.4" customHeight="1" x14ac:dyDescent="0.3">
      <c r="A251" s="831" t="s">
        <v>2014</v>
      </c>
      <c r="B251" s="832" t="s">
        <v>1900</v>
      </c>
      <c r="C251" s="832" t="s">
        <v>1903</v>
      </c>
      <c r="D251" s="832" t="s">
        <v>1269</v>
      </c>
      <c r="E251" s="832" t="s">
        <v>1904</v>
      </c>
      <c r="F251" s="849"/>
      <c r="G251" s="849"/>
      <c r="H251" s="837"/>
      <c r="I251" s="849">
        <v>4</v>
      </c>
      <c r="J251" s="849">
        <v>0</v>
      </c>
      <c r="K251" s="837"/>
      <c r="L251" s="849">
        <v>4</v>
      </c>
      <c r="M251" s="850">
        <v>0</v>
      </c>
    </row>
    <row r="252" spans="1:13" ht="14.4" customHeight="1" x14ac:dyDescent="0.3">
      <c r="A252" s="831" t="s">
        <v>2014</v>
      </c>
      <c r="B252" s="832" t="s">
        <v>1905</v>
      </c>
      <c r="C252" s="832" t="s">
        <v>2534</v>
      </c>
      <c r="D252" s="832" t="s">
        <v>2535</v>
      </c>
      <c r="E252" s="832" t="s">
        <v>1928</v>
      </c>
      <c r="F252" s="849"/>
      <c r="G252" s="849"/>
      <c r="H252" s="837">
        <v>0</v>
      </c>
      <c r="I252" s="849">
        <v>2</v>
      </c>
      <c r="J252" s="849">
        <v>131.97999999999999</v>
      </c>
      <c r="K252" s="837">
        <v>1</v>
      </c>
      <c r="L252" s="849">
        <v>2</v>
      </c>
      <c r="M252" s="850">
        <v>131.97999999999999</v>
      </c>
    </row>
    <row r="253" spans="1:13" ht="14.4" customHeight="1" x14ac:dyDescent="0.3">
      <c r="A253" s="831" t="s">
        <v>2014</v>
      </c>
      <c r="B253" s="832" t="s">
        <v>3323</v>
      </c>
      <c r="C253" s="832" t="s">
        <v>2866</v>
      </c>
      <c r="D253" s="832" t="s">
        <v>2867</v>
      </c>
      <c r="E253" s="832" t="s">
        <v>1907</v>
      </c>
      <c r="F253" s="849"/>
      <c r="G253" s="849"/>
      <c r="H253" s="837">
        <v>0</v>
      </c>
      <c r="I253" s="849">
        <v>2</v>
      </c>
      <c r="J253" s="849">
        <v>264</v>
      </c>
      <c r="K253" s="837">
        <v>1</v>
      </c>
      <c r="L253" s="849">
        <v>2</v>
      </c>
      <c r="M253" s="850">
        <v>264</v>
      </c>
    </row>
    <row r="254" spans="1:13" ht="14.4" customHeight="1" x14ac:dyDescent="0.3">
      <c r="A254" s="831" t="s">
        <v>2014</v>
      </c>
      <c r="B254" s="832" t="s">
        <v>1912</v>
      </c>
      <c r="C254" s="832" t="s">
        <v>2638</v>
      </c>
      <c r="D254" s="832" t="s">
        <v>2639</v>
      </c>
      <c r="E254" s="832" t="s">
        <v>1915</v>
      </c>
      <c r="F254" s="849"/>
      <c r="G254" s="849"/>
      <c r="H254" s="837">
        <v>0</v>
      </c>
      <c r="I254" s="849">
        <v>2</v>
      </c>
      <c r="J254" s="849">
        <v>322.12</v>
      </c>
      <c r="K254" s="837">
        <v>1</v>
      </c>
      <c r="L254" s="849">
        <v>2</v>
      </c>
      <c r="M254" s="850">
        <v>322.12</v>
      </c>
    </row>
    <row r="255" spans="1:13" ht="14.4" customHeight="1" x14ac:dyDescent="0.3">
      <c r="A255" s="831" t="s">
        <v>2014</v>
      </c>
      <c r="B255" s="832" t="s">
        <v>1916</v>
      </c>
      <c r="C255" s="832" t="s">
        <v>2745</v>
      </c>
      <c r="D255" s="832" t="s">
        <v>1918</v>
      </c>
      <c r="E255" s="832" t="s">
        <v>2746</v>
      </c>
      <c r="F255" s="849"/>
      <c r="G255" s="849"/>
      <c r="H255" s="837">
        <v>0</v>
      </c>
      <c r="I255" s="849">
        <v>4</v>
      </c>
      <c r="J255" s="849">
        <v>322.12</v>
      </c>
      <c r="K255" s="837">
        <v>1</v>
      </c>
      <c r="L255" s="849">
        <v>4</v>
      </c>
      <c r="M255" s="850">
        <v>322.12</v>
      </c>
    </row>
    <row r="256" spans="1:13" ht="14.4" customHeight="1" x14ac:dyDescent="0.3">
      <c r="A256" s="831" t="s">
        <v>2014</v>
      </c>
      <c r="B256" s="832" t="s">
        <v>3309</v>
      </c>
      <c r="C256" s="832" t="s">
        <v>2543</v>
      </c>
      <c r="D256" s="832" t="s">
        <v>2544</v>
      </c>
      <c r="E256" s="832" t="s">
        <v>2545</v>
      </c>
      <c r="F256" s="849"/>
      <c r="G256" s="849"/>
      <c r="H256" s="837">
        <v>0</v>
      </c>
      <c r="I256" s="849">
        <v>11</v>
      </c>
      <c r="J256" s="849">
        <v>6179.36</v>
      </c>
      <c r="K256" s="837">
        <v>1</v>
      </c>
      <c r="L256" s="849">
        <v>11</v>
      </c>
      <c r="M256" s="850">
        <v>6179.36</v>
      </c>
    </row>
    <row r="257" spans="1:13" ht="14.4" customHeight="1" x14ac:dyDescent="0.3">
      <c r="A257" s="831" t="s">
        <v>2014</v>
      </c>
      <c r="B257" s="832" t="s">
        <v>3309</v>
      </c>
      <c r="C257" s="832" t="s">
        <v>2831</v>
      </c>
      <c r="D257" s="832" t="s">
        <v>2544</v>
      </c>
      <c r="E257" s="832" t="s">
        <v>2832</v>
      </c>
      <c r="F257" s="849"/>
      <c r="G257" s="849"/>
      <c r="H257" s="837">
        <v>0</v>
      </c>
      <c r="I257" s="849">
        <v>2</v>
      </c>
      <c r="J257" s="849">
        <v>140.46</v>
      </c>
      <c r="K257" s="837">
        <v>1</v>
      </c>
      <c r="L257" s="849">
        <v>2</v>
      </c>
      <c r="M257" s="850">
        <v>140.46</v>
      </c>
    </row>
    <row r="258" spans="1:13" ht="14.4" customHeight="1" x14ac:dyDescent="0.3">
      <c r="A258" s="831" t="s">
        <v>2014</v>
      </c>
      <c r="B258" s="832" t="s">
        <v>1858</v>
      </c>
      <c r="C258" s="832" t="s">
        <v>2877</v>
      </c>
      <c r="D258" s="832" t="s">
        <v>2058</v>
      </c>
      <c r="E258" s="832" t="s">
        <v>2878</v>
      </c>
      <c r="F258" s="849">
        <v>3</v>
      </c>
      <c r="G258" s="849">
        <v>150.96</v>
      </c>
      <c r="H258" s="837">
        <v>1</v>
      </c>
      <c r="I258" s="849"/>
      <c r="J258" s="849"/>
      <c r="K258" s="837">
        <v>0</v>
      </c>
      <c r="L258" s="849">
        <v>3</v>
      </c>
      <c r="M258" s="850">
        <v>150.96</v>
      </c>
    </row>
    <row r="259" spans="1:13" ht="14.4" customHeight="1" x14ac:dyDescent="0.3">
      <c r="A259" s="831" t="s">
        <v>2014</v>
      </c>
      <c r="B259" s="832" t="s">
        <v>1858</v>
      </c>
      <c r="C259" s="832" t="s">
        <v>2879</v>
      </c>
      <c r="D259" s="832" t="s">
        <v>2775</v>
      </c>
      <c r="E259" s="832" t="s">
        <v>2878</v>
      </c>
      <c r="F259" s="849">
        <v>2</v>
      </c>
      <c r="G259" s="849">
        <v>100.64</v>
      </c>
      <c r="H259" s="837">
        <v>1</v>
      </c>
      <c r="I259" s="849"/>
      <c r="J259" s="849"/>
      <c r="K259" s="837">
        <v>0</v>
      </c>
      <c r="L259" s="849">
        <v>2</v>
      </c>
      <c r="M259" s="850">
        <v>100.64</v>
      </c>
    </row>
    <row r="260" spans="1:13" ht="14.4" customHeight="1" x14ac:dyDescent="0.3">
      <c r="A260" s="831" t="s">
        <v>2014</v>
      </c>
      <c r="B260" s="832" t="s">
        <v>1858</v>
      </c>
      <c r="C260" s="832" t="s">
        <v>2880</v>
      </c>
      <c r="D260" s="832" t="s">
        <v>2058</v>
      </c>
      <c r="E260" s="832" t="s">
        <v>2881</v>
      </c>
      <c r="F260" s="849">
        <v>2</v>
      </c>
      <c r="G260" s="849">
        <v>301.88</v>
      </c>
      <c r="H260" s="837">
        <v>1</v>
      </c>
      <c r="I260" s="849"/>
      <c r="J260" s="849"/>
      <c r="K260" s="837">
        <v>0</v>
      </c>
      <c r="L260" s="849">
        <v>2</v>
      </c>
      <c r="M260" s="850">
        <v>301.88</v>
      </c>
    </row>
    <row r="261" spans="1:13" ht="14.4" customHeight="1" x14ac:dyDescent="0.3">
      <c r="A261" s="831" t="s">
        <v>2014</v>
      </c>
      <c r="B261" s="832" t="s">
        <v>1858</v>
      </c>
      <c r="C261" s="832" t="s">
        <v>2762</v>
      </c>
      <c r="D261" s="832" t="s">
        <v>2763</v>
      </c>
      <c r="E261" s="832" t="s">
        <v>2764</v>
      </c>
      <c r="F261" s="849">
        <v>12</v>
      </c>
      <c r="G261" s="849">
        <v>1199.28</v>
      </c>
      <c r="H261" s="837">
        <v>1</v>
      </c>
      <c r="I261" s="849"/>
      <c r="J261" s="849"/>
      <c r="K261" s="837">
        <v>0</v>
      </c>
      <c r="L261" s="849">
        <v>12</v>
      </c>
      <c r="M261" s="850">
        <v>1199.28</v>
      </c>
    </row>
    <row r="262" spans="1:13" ht="14.4" customHeight="1" x14ac:dyDescent="0.3">
      <c r="A262" s="831" t="s">
        <v>2015</v>
      </c>
      <c r="B262" s="832" t="s">
        <v>1640</v>
      </c>
      <c r="C262" s="832" t="s">
        <v>2201</v>
      </c>
      <c r="D262" s="832" t="s">
        <v>1644</v>
      </c>
      <c r="E262" s="832" t="s">
        <v>1647</v>
      </c>
      <c r="F262" s="849"/>
      <c r="G262" s="849"/>
      <c r="H262" s="837">
        <v>0</v>
      </c>
      <c r="I262" s="849">
        <v>2</v>
      </c>
      <c r="J262" s="849">
        <v>230.36</v>
      </c>
      <c r="K262" s="837">
        <v>1</v>
      </c>
      <c r="L262" s="849">
        <v>2</v>
      </c>
      <c r="M262" s="850">
        <v>230.36</v>
      </c>
    </row>
    <row r="263" spans="1:13" ht="14.4" customHeight="1" x14ac:dyDescent="0.3">
      <c r="A263" s="831" t="s">
        <v>2015</v>
      </c>
      <c r="B263" s="832" t="s">
        <v>1640</v>
      </c>
      <c r="C263" s="832" t="s">
        <v>2909</v>
      </c>
      <c r="D263" s="832" t="s">
        <v>1644</v>
      </c>
      <c r="E263" s="832" t="s">
        <v>1645</v>
      </c>
      <c r="F263" s="849"/>
      <c r="G263" s="849"/>
      <c r="H263" s="837">
        <v>0</v>
      </c>
      <c r="I263" s="849">
        <v>1</v>
      </c>
      <c r="J263" s="849">
        <v>57.6</v>
      </c>
      <c r="K263" s="837">
        <v>1</v>
      </c>
      <c r="L263" s="849">
        <v>1</v>
      </c>
      <c r="M263" s="850">
        <v>57.6</v>
      </c>
    </row>
    <row r="264" spans="1:13" ht="14.4" customHeight="1" x14ac:dyDescent="0.3">
      <c r="A264" s="831" t="s">
        <v>2015</v>
      </c>
      <c r="B264" s="832" t="s">
        <v>3321</v>
      </c>
      <c r="C264" s="832" t="s">
        <v>2183</v>
      </c>
      <c r="D264" s="832" t="s">
        <v>2184</v>
      </c>
      <c r="E264" s="832" t="s">
        <v>2185</v>
      </c>
      <c r="F264" s="849">
        <v>1</v>
      </c>
      <c r="G264" s="849">
        <v>36.909999999999997</v>
      </c>
      <c r="H264" s="837">
        <v>1</v>
      </c>
      <c r="I264" s="849"/>
      <c r="J264" s="849"/>
      <c r="K264" s="837">
        <v>0</v>
      </c>
      <c r="L264" s="849">
        <v>1</v>
      </c>
      <c r="M264" s="850">
        <v>36.909999999999997</v>
      </c>
    </row>
    <row r="265" spans="1:13" ht="14.4" customHeight="1" x14ac:dyDescent="0.3">
      <c r="A265" s="831" t="s">
        <v>2015</v>
      </c>
      <c r="B265" s="832" t="s">
        <v>3317</v>
      </c>
      <c r="C265" s="832" t="s">
        <v>2211</v>
      </c>
      <c r="D265" s="832" t="s">
        <v>2212</v>
      </c>
      <c r="E265" s="832" t="s">
        <v>1907</v>
      </c>
      <c r="F265" s="849">
        <v>3</v>
      </c>
      <c r="G265" s="849">
        <v>430.04999999999995</v>
      </c>
      <c r="H265" s="837">
        <v>1</v>
      </c>
      <c r="I265" s="849"/>
      <c r="J265" s="849"/>
      <c r="K265" s="837">
        <v>0</v>
      </c>
      <c r="L265" s="849">
        <v>3</v>
      </c>
      <c r="M265" s="850">
        <v>430.04999999999995</v>
      </c>
    </row>
    <row r="266" spans="1:13" ht="14.4" customHeight="1" x14ac:dyDescent="0.3">
      <c r="A266" s="831" t="s">
        <v>2015</v>
      </c>
      <c r="B266" s="832" t="s">
        <v>1750</v>
      </c>
      <c r="C266" s="832" t="s">
        <v>2139</v>
      </c>
      <c r="D266" s="832" t="s">
        <v>1349</v>
      </c>
      <c r="E266" s="832" t="s">
        <v>2140</v>
      </c>
      <c r="F266" s="849"/>
      <c r="G266" s="849"/>
      <c r="H266" s="837">
        <v>0</v>
      </c>
      <c r="I266" s="849">
        <v>3</v>
      </c>
      <c r="J266" s="849">
        <v>463.08000000000004</v>
      </c>
      <c r="K266" s="837">
        <v>1</v>
      </c>
      <c r="L266" s="849">
        <v>3</v>
      </c>
      <c r="M266" s="850">
        <v>463.08000000000004</v>
      </c>
    </row>
    <row r="267" spans="1:13" ht="14.4" customHeight="1" x14ac:dyDescent="0.3">
      <c r="A267" s="831" t="s">
        <v>2015</v>
      </c>
      <c r="B267" s="832" t="s">
        <v>1767</v>
      </c>
      <c r="C267" s="832" t="s">
        <v>1768</v>
      </c>
      <c r="D267" s="832" t="s">
        <v>1769</v>
      </c>
      <c r="E267" s="832" t="s">
        <v>1770</v>
      </c>
      <c r="F267" s="849"/>
      <c r="G267" s="849"/>
      <c r="H267" s="837">
        <v>0</v>
      </c>
      <c r="I267" s="849">
        <v>2</v>
      </c>
      <c r="J267" s="849">
        <v>141.08000000000001</v>
      </c>
      <c r="K267" s="837">
        <v>1</v>
      </c>
      <c r="L267" s="849">
        <v>2</v>
      </c>
      <c r="M267" s="850">
        <v>141.08000000000001</v>
      </c>
    </row>
    <row r="268" spans="1:13" ht="14.4" customHeight="1" x14ac:dyDescent="0.3">
      <c r="A268" s="831" t="s">
        <v>2015</v>
      </c>
      <c r="B268" s="832" t="s">
        <v>1767</v>
      </c>
      <c r="C268" s="832" t="s">
        <v>2142</v>
      </c>
      <c r="D268" s="832" t="s">
        <v>1769</v>
      </c>
      <c r="E268" s="832" t="s">
        <v>2143</v>
      </c>
      <c r="F268" s="849"/>
      <c r="G268" s="849"/>
      <c r="H268" s="837">
        <v>0</v>
      </c>
      <c r="I268" s="849">
        <v>2</v>
      </c>
      <c r="J268" s="849">
        <v>282.18</v>
      </c>
      <c r="K268" s="837">
        <v>1</v>
      </c>
      <c r="L268" s="849">
        <v>2</v>
      </c>
      <c r="M268" s="850">
        <v>282.18</v>
      </c>
    </row>
    <row r="269" spans="1:13" ht="14.4" customHeight="1" x14ac:dyDescent="0.3">
      <c r="A269" s="831" t="s">
        <v>2015</v>
      </c>
      <c r="B269" s="832" t="s">
        <v>1803</v>
      </c>
      <c r="C269" s="832" t="s">
        <v>2153</v>
      </c>
      <c r="D269" s="832" t="s">
        <v>2154</v>
      </c>
      <c r="E269" s="832" t="s">
        <v>2155</v>
      </c>
      <c r="F269" s="849">
        <v>1</v>
      </c>
      <c r="G269" s="849">
        <v>136.04</v>
      </c>
      <c r="H269" s="837">
        <v>1</v>
      </c>
      <c r="I269" s="849"/>
      <c r="J269" s="849"/>
      <c r="K269" s="837">
        <v>0</v>
      </c>
      <c r="L269" s="849">
        <v>1</v>
      </c>
      <c r="M269" s="850">
        <v>136.04</v>
      </c>
    </row>
    <row r="270" spans="1:13" ht="14.4" customHeight="1" x14ac:dyDescent="0.3">
      <c r="A270" s="831" t="s">
        <v>2015</v>
      </c>
      <c r="B270" s="832" t="s">
        <v>1829</v>
      </c>
      <c r="C270" s="832" t="s">
        <v>2190</v>
      </c>
      <c r="D270" s="832" t="s">
        <v>761</v>
      </c>
      <c r="E270" s="832" t="s">
        <v>2191</v>
      </c>
      <c r="F270" s="849"/>
      <c r="G270" s="849"/>
      <c r="H270" s="837">
        <v>0</v>
      </c>
      <c r="I270" s="849">
        <v>1</v>
      </c>
      <c r="J270" s="849">
        <v>24.22</v>
      </c>
      <c r="K270" s="837">
        <v>1</v>
      </c>
      <c r="L270" s="849">
        <v>1</v>
      </c>
      <c r="M270" s="850">
        <v>24.22</v>
      </c>
    </row>
    <row r="271" spans="1:13" ht="14.4" customHeight="1" x14ac:dyDescent="0.3">
      <c r="A271" s="831" t="s">
        <v>2015</v>
      </c>
      <c r="B271" s="832" t="s">
        <v>1829</v>
      </c>
      <c r="C271" s="832" t="s">
        <v>1830</v>
      </c>
      <c r="D271" s="832" t="s">
        <v>761</v>
      </c>
      <c r="E271" s="832" t="s">
        <v>1831</v>
      </c>
      <c r="F271" s="849"/>
      <c r="G271" s="849"/>
      <c r="H271" s="837">
        <v>0</v>
      </c>
      <c r="I271" s="849">
        <v>11</v>
      </c>
      <c r="J271" s="849">
        <v>532.62</v>
      </c>
      <c r="K271" s="837">
        <v>1</v>
      </c>
      <c r="L271" s="849">
        <v>11</v>
      </c>
      <c r="M271" s="850">
        <v>532.62</v>
      </c>
    </row>
    <row r="272" spans="1:13" ht="14.4" customHeight="1" x14ac:dyDescent="0.3">
      <c r="A272" s="831" t="s">
        <v>2015</v>
      </c>
      <c r="B272" s="832" t="s">
        <v>3304</v>
      </c>
      <c r="C272" s="832" t="s">
        <v>2659</v>
      </c>
      <c r="D272" s="832" t="s">
        <v>2660</v>
      </c>
      <c r="E272" s="832" t="s">
        <v>2661</v>
      </c>
      <c r="F272" s="849">
        <v>11</v>
      </c>
      <c r="G272" s="849">
        <v>22428.23</v>
      </c>
      <c r="H272" s="837">
        <v>1</v>
      </c>
      <c r="I272" s="849"/>
      <c r="J272" s="849"/>
      <c r="K272" s="837">
        <v>0</v>
      </c>
      <c r="L272" s="849">
        <v>11</v>
      </c>
      <c r="M272" s="850">
        <v>22428.23</v>
      </c>
    </row>
    <row r="273" spans="1:13" ht="14.4" customHeight="1" x14ac:dyDescent="0.3">
      <c r="A273" s="831" t="s">
        <v>2015</v>
      </c>
      <c r="B273" s="832" t="s">
        <v>3304</v>
      </c>
      <c r="C273" s="832" t="s">
        <v>2662</v>
      </c>
      <c r="D273" s="832" t="s">
        <v>2660</v>
      </c>
      <c r="E273" s="832" t="s">
        <v>2663</v>
      </c>
      <c r="F273" s="849">
        <v>7</v>
      </c>
      <c r="G273" s="849">
        <v>3868.48</v>
      </c>
      <c r="H273" s="837">
        <v>1</v>
      </c>
      <c r="I273" s="849"/>
      <c r="J273" s="849"/>
      <c r="K273" s="837">
        <v>0</v>
      </c>
      <c r="L273" s="849">
        <v>7</v>
      </c>
      <c r="M273" s="850">
        <v>3868.48</v>
      </c>
    </row>
    <row r="274" spans="1:13" ht="14.4" customHeight="1" x14ac:dyDescent="0.3">
      <c r="A274" s="831" t="s">
        <v>2015</v>
      </c>
      <c r="B274" s="832" t="s">
        <v>3304</v>
      </c>
      <c r="C274" s="832" t="s">
        <v>2664</v>
      </c>
      <c r="D274" s="832" t="s">
        <v>2660</v>
      </c>
      <c r="E274" s="832" t="s">
        <v>2665</v>
      </c>
      <c r="F274" s="849">
        <v>8</v>
      </c>
      <c r="G274" s="849">
        <v>2846.32</v>
      </c>
      <c r="H274" s="837">
        <v>1</v>
      </c>
      <c r="I274" s="849"/>
      <c r="J274" s="849"/>
      <c r="K274" s="837">
        <v>0</v>
      </c>
      <c r="L274" s="849">
        <v>8</v>
      </c>
      <c r="M274" s="850">
        <v>2846.32</v>
      </c>
    </row>
    <row r="275" spans="1:13" ht="14.4" customHeight="1" x14ac:dyDescent="0.3">
      <c r="A275" s="831" t="s">
        <v>2015</v>
      </c>
      <c r="B275" s="832" t="s">
        <v>3304</v>
      </c>
      <c r="C275" s="832" t="s">
        <v>2666</v>
      </c>
      <c r="D275" s="832" t="s">
        <v>2660</v>
      </c>
      <c r="E275" s="832" t="s">
        <v>2667</v>
      </c>
      <c r="F275" s="849">
        <v>6</v>
      </c>
      <c r="G275" s="849">
        <v>6116.76</v>
      </c>
      <c r="H275" s="837">
        <v>1</v>
      </c>
      <c r="I275" s="849"/>
      <c r="J275" s="849"/>
      <c r="K275" s="837">
        <v>0</v>
      </c>
      <c r="L275" s="849">
        <v>6</v>
      </c>
      <c r="M275" s="850">
        <v>6116.76</v>
      </c>
    </row>
    <row r="276" spans="1:13" ht="14.4" customHeight="1" x14ac:dyDescent="0.3">
      <c r="A276" s="831" t="s">
        <v>2015</v>
      </c>
      <c r="B276" s="832" t="s">
        <v>3304</v>
      </c>
      <c r="C276" s="832" t="s">
        <v>2864</v>
      </c>
      <c r="D276" s="832" t="s">
        <v>2669</v>
      </c>
      <c r="E276" s="832" t="s">
        <v>2667</v>
      </c>
      <c r="F276" s="849">
        <v>3</v>
      </c>
      <c r="G276" s="849">
        <v>3058.38</v>
      </c>
      <c r="H276" s="837">
        <v>1</v>
      </c>
      <c r="I276" s="849"/>
      <c r="J276" s="849"/>
      <c r="K276" s="837">
        <v>0</v>
      </c>
      <c r="L276" s="849">
        <v>3</v>
      </c>
      <c r="M276" s="850">
        <v>3058.38</v>
      </c>
    </row>
    <row r="277" spans="1:13" ht="14.4" customHeight="1" x14ac:dyDescent="0.3">
      <c r="A277" s="831" t="s">
        <v>2015</v>
      </c>
      <c r="B277" s="832" t="s">
        <v>3304</v>
      </c>
      <c r="C277" s="832" t="s">
        <v>2670</v>
      </c>
      <c r="D277" s="832" t="s">
        <v>2671</v>
      </c>
      <c r="E277" s="832" t="s">
        <v>2661</v>
      </c>
      <c r="F277" s="849"/>
      <c r="G277" s="849"/>
      <c r="H277" s="837">
        <v>0</v>
      </c>
      <c r="I277" s="849">
        <v>25</v>
      </c>
      <c r="J277" s="849">
        <v>50973.25</v>
      </c>
      <c r="K277" s="837">
        <v>1</v>
      </c>
      <c r="L277" s="849">
        <v>25</v>
      </c>
      <c r="M277" s="850">
        <v>50973.25</v>
      </c>
    </row>
    <row r="278" spans="1:13" ht="14.4" customHeight="1" x14ac:dyDescent="0.3">
      <c r="A278" s="831" t="s">
        <v>2015</v>
      </c>
      <c r="B278" s="832" t="s">
        <v>3304</v>
      </c>
      <c r="C278" s="832" t="s">
        <v>2672</v>
      </c>
      <c r="D278" s="832" t="s">
        <v>2671</v>
      </c>
      <c r="E278" s="832" t="s">
        <v>2665</v>
      </c>
      <c r="F278" s="849"/>
      <c r="G278" s="849"/>
      <c r="H278" s="837">
        <v>0</v>
      </c>
      <c r="I278" s="849">
        <v>13</v>
      </c>
      <c r="J278" s="849">
        <v>4625.2700000000004</v>
      </c>
      <c r="K278" s="837">
        <v>1</v>
      </c>
      <c r="L278" s="849">
        <v>13</v>
      </c>
      <c r="M278" s="850">
        <v>4625.2700000000004</v>
      </c>
    </row>
    <row r="279" spans="1:13" ht="14.4" customHeight="1" x14ac:dyDescent="0.3">
      <c r="A279" s="831" t="s">
        <v>2015</v>
      </c>
      <c r="B279" s="832" t="s">
        <v>3304</v>
      </c>
      <c r="C279" s="832" t="s">
        <v>2673</v>
      </c>
      <c r="D279" s="832" t="s">
        <v>2671</v>
      </c>
      <c r="E279" s="832" t="s">
        <v>2663</v>
      </c>
      <c r="F279" s="849"/>
      <c r="G279" s="849"/>
      <c r="H279" s="837">
        <v>0</v>
      </c>
      <c r="I279" s="849">
        <v>75</v>
      </c>
      <c r="J279" s="849">
        <v>41448</v>
      </c>
      <c r="K279" s="837">
        <v>1</v>
      </c>
      <c r="L279" s="849">
        <v>75</v>
      </c>
      <c r="M279" s="850">
        <v>41448</v>
      </c>
    </row>
    <row r="280" spans="1:13" ht="14.4" customHeight="1" x14ac:dyDescent="0.3">
      <c r="A280" s="831" t="s">
        <v>2015</v>
      </c>
      <c r="B280" s="832" t="s">
        <v>3304</v>
      </c>
      <c r="C280" s="832" t="s">
        <v>2674</v>
      </c>
      <c r="D280" s="832" t="s">
        <v>2671</v>
      </c>
      <c r="E280" s="832" t="s">
        <v>2667</v>
      </c>
      <c r="F280" s="849"/>
      <c r="G280" s="849"/>
      <c r="H280" s="837">
        <v>0</v>
      </c>
      <c r="I280" s="849">
        <v>40</v>
      </c>
      <c r="J280" s="849">
        <v>40778.400000000001</v>
      </c>
      <c r="K280" s="837">
        <v>1</v>
      </c>
      <c r="L280" s="849">
        <v>40</v>
      </c>
      <c r="M280" s="850">
        <v>40778.400000000001</v>
      </c>
    </row>
    <row r="281" spans="1:13" ht="14.4" customHeight="1" x14ac:dyDescent="0.3">
      <c r="A281" s="831" t="s">
        <v>2015</v>
      </c>
      <c r="B281" s="832" t="s">
        <v>3304</v>
      </c>
      <c r="C281" s="832" t="s">
        <v>2906</v>
      </c>
      <c r="D281" s="832" t="s">
        <v>2907</v>
      </c>
      <c r="E281" s="832" t="s">
        <v>2908</v>
      </c>
      <c r="F281" s="849">
        <v>5</v>
      </c>
      <c r="G281" s="849">
        <v>2763.2</v>
      </c>
      <c r="H281" s="837">
        <v>1</v>
      </c>
      <c r="I281" s="849"/>
      <c r="J281" s="849"/>
      <c r="K281" s="837">
        <v>0</v>
      </c>
      <c r="L281" s="849">
        <v>5</v>
      </c>
      <c r="M281" s="850">
        <v>2763.2</v>
      </c>
    </row>
    <row r="282" spans="1:13" ht="14.4" customHeight="1" x14ac:dyDescent="0.3">
      <c r="A282" s="831" t="s">
        <v>2015</v>
      </c>
      <c r="B282" s="832" t="s">
        <v>3305</v>
      </c>
      <c r="C282" s="832" t="s">
        <v>2553</v>
      </c>
      <c r="D282" s="832" t="s">
        <v>2554</v>
      </c>
      <c r="E282" s="832" t="s">
        <v>2555</v>
      </c>
      <c r="F282" s="849">
        <v>18</v>
      </c>
      <c r="G282" s="849">
        <v>4188.24</v>
      </c>
      <c r="H282" s="837">
        <v>1</v>
      </c>
      <c r="I282" s="849"/>
      <c r="J282" s="849"/>
      <c r="K282" s="837">
        <v>0</v>
      </c>
      <c r="L282" s="849">
        <v>18</v>
      </c>
      <c r="M282" s="850">
        <v>4188.24</v>
      </c>
    </row>
    <row r="283" spans="1:13" ht="14.4" customHeight="1" x14ac:dyDescent="0.3">
      <c r="A283" s="831" t="s">
        <v>2015</v>
      </c>
      <c r="B283" s="832" t="s">
        <v>3305</v>
      </c>
      <c r="C283" s="832" t="s">
        <v>2889</v>
      </c>
      <c r="D283" s="832" t="s">
        <v>2568</v>
      </c>
      <c r="E283" s="832" t="s">
        <v>2580</v>
      </c>
      <c r="F283" s="849">
        <v>12</v>
      </c>
      <c r="G283" s="849">
        <v>23267.64</v>
      </c>
      <c r="H283" s="837">
        <v>1</v>
      </c>
      <c r="I283" s="849"/>
      <c r="J283" s="849"/>
      <c r="K283" s="837">
        <v>0</v>
      </c>
      <c r="L283" s="849">
        <v>12</v>
      </c>
      <c r="M283" s="850">
        <v>23267.64</v>
      </c>
    </row>
    <row r="284" spans="1:13" ht="14.4" customHeight="1" x14ac:dyDescent="0.3">
      <c r="A284" s="831" t="s">
        <v>2015</v>
      </c>
      <c r="B284" s="832" t="s">
        <v>3305</v>
      </c>
      <c r="C284" s="832" t="s">
        <v>2559</v>
      </c>
      <c r="D284" s="832" t="s">
        <v>2554</v>
      </c>
      <c r="E284" s="832" t="s">
        <v>2560</v>
      </c>
      <c r="F284" s="849">
        <v>20</v>
      </c>
      <c r="G284" s="849">
        <v>38779.4</v>
      </c>
      <c r="H284" s="837">
        <v>1</v>
      </c>
      <c r="I284" s="849"/>
      <c r="J284" s="849"/>
      <c r="K284" s="837">
        <v>0</v>
      </c>
      <c r="L284" s="849">
        <v>20</v>
      </c>
      <c r="M284" s="850">
        <v>38779.4</v>
      </c>
    </row>
    <row r="285" spans="1:13" ht="14.4" customHeight="1" x14ac:dyDescent="0.3">
      <c r="A285" s="831" t="s">
        <v>2015</v>
      </c>
      <c r="B285" s="832" t="s">
        <v>3305</v>
      </c>
      <c r="C285" s="832" t="s">
        <v>2561</v>
      </c>
      <c r="D285" s="832" t="s">
        <v>2554</v>
      </c>
      <c r="E285" s="832" t="s">
        <v>2562</v>
      </c>
      <c r="F285" s="849">
        <v>12</v>
      </c>
      <c r="G285" s="849">
        <v>17450.760000000002</v>
      </c>
      <c r="H285" s="837">
        <v>1</v>
      </c>
      <c r="I285" s="849"/>
      <c r="J285" s="849"/>
      <c r="K285" s="837">
        <v>0</v>
      </c>
      <c r="L285" s="849">
        <v>12</v>
      </c>
      <c r="M285" s="850">
        <v>17450.760000000002</v>
      </c>
    </row>
    <row r="286" spans="1:13" ht="14.4" customHeight="1" x14ac:dyDescent="0.3">
      <c r="A286" s="831" t="s">
        <v>2015</v>
      </c>
      <c r="B286" s="832" t="s">
        <v>3305</v>
      </c>
      <c r="C286" s="832" t="s">
        <v>2563</v>
      </c>
      <c r="D286" s="832" t="s">
        <v>2554</v>
      </c>
      <c r="E286" s="832" t="s">
        <v>2564</v>
      </c>
      <c r="F286" s="849">
        <v>14</v>
      </c>
      <c r="G286" s="849">
        <v>6786.5</v>
      </c>
      <c r="H286" s="837">
        <v>1</v>
      </c>
      <c r="I286" s="849"/>
      <c r="J286" s="849"/>
      <c r="K286" s="837">
        <v>0</v>
      </c>
      <c r="L286" s="849">
        <v>14</v>
      </c>
      <c r="M286" s="850">
        <v>6786.5</v>
      </c>
    </row>
    <row r="287" spans="1:13" ht="14.4" customHeight="1" x14ac:dyDescent="0.3">
      <c r="A287" s="831" t="s">
        <v>2015</v>
      </c>
      <c r="B287" s="832" t="s">
        <v>3305</v>
      </c>
      <c r="C287" s="832" t="s">
        <v>2565</v>
      </c>
      <c r="D287" s="832" t="s">
        <v>2554</v>
      </c>
      <c r="E287" s="832" t="s">
        <v>2566</v>
      </c>
      <c r="F287" s="849">
        <v>30</v>
      </c>
      <c r="G287" s="849">
        <v>29084.399999999998</v>
      </c>
      <c r="H287" s="837">
        <v>1</v>
      </c>
      <c r="I287" s="849"/>
      <c r="J287" s="849"/>
      <c r="K287" s="837">
        <v>0</v>
      </c>
      <c r="L287" s="849">
        <v>30</v>
      </c>
      <c r="M287" s="850">
        <v>29084.399999999998</v>
      </c>
    </row>
    <row r="288" spans="1:13" ht="14.4" customHeight="1" x14ac:dyDescent="0.3">
      <c r="A288" s="831" t="s">
        <v>2015</v>
      </c>
      <c r="B288" s="832" t="s">
        <v>3305</v>
      </c>
      <c r="C288" s="832" t="s">
        <v>2570</v>
      </c>
      <c r="D288" s="832" t="s">
        <v>2571</v>
      </c>
      <c r="E288" s="832" t="s">
        <v>2572</v>
      </c>
      <c r="F288" s="849">
        <v>15</v>
      </c>
      <c r="G288" s="849">
        <v>14542.2</v>
      </c>
      <c r="H288" s="837">
        <v>1</v>
      </c>
      <c r="I288" s="849"/>
      <c r="J288" s="849"/>
      <c r="K288" s="837">
        <v>0</v>
      </c>
      <c r="L288" s="849">
        <v>15</v>
      </c>
      <c r="M288" s="850">
        <v>14542.2</v>
      </c>
    </row>
    <row r="289" spans="1:13" ht="14.4" customHeight="1" x14ac:dyDescent="0.3">
      <c r="A289" s="831" t="s">
        <v>2015</v>
      </c>
      <c r="B289" s="832" t="s">
        <v>3305</v>
      </c>
      <c r="C289" s="832" t="s">
        <v>2573</v>
      </c>
      <c r="D289" s="832" t="s">
        <v>2574</v>
      </c>
      <c r="E289" s="832" t="s">
        <v>2569</v>
      </c>
      <c r="F289" s="849"/>
      <c r="G289" s="849"/>
      <c r="H289" s="837">
        <v>0</v>
      </c>
      <c r="I289" s="849">
        <v>15</v>
      </c>
      <c r="J289" s="849">
        <v>7271.25</v>
      </c>
      <c r="K289" s="837">
        <v>1</v>
      </c>
      <c r="L289" s="849">
        <v>15</v>
      </c>
      <c r="M289" s="850">
        <v>7271.25</v>
      </c>
    </row>
    <row r="290" spans="1:13" ht="14.4" customHeight="1" x14ac:dyDescent="0.3">
      <c r="A290" s="831" t="s">
        <v>2015</v>
      </c>
      <c r="B290" s="832" t="s">
        <v>3305</v>
      </c>
      <c r="C290" s="832" t="s">
        <v>2577</v>
      </c>
      <c r="D290" s="832" t="s">
        <v>2574</v>
      </c>
      <c r="E290" s="832" t="s">
        <v>2578</v>
      </c>
      <c r="F290" s="849"/>
      <c r="G290" s="849"/>
      <c r="H290" s="837">
        <v>0</v>
      </c>
      <c r="I290" s="849">
        <v>17</v>
      </c>
      <c r="J290" s="849">
        <v>16481.16</v>
      </c>
      <c r="K290" s="837">
        <v>1</v>
      </c>
      <c r="L290" s="849">
        <v>17</v>
      </c>
      <c r="M290" s="850">
        <v>16481.16</v>
      </c>
    </row>
    <row r="291" spans="1:13" ht="14.4" customHeight="1" x14ac:dyDescent="0.3">
      <c r="A291" s="831" t="s">
        <v>2015</v>
      </c>
      <c r="B291" s="832" t="s">
        <v>3305</v>
      </c>
      <c r="C291" s="832" t="s">
        <v>2579</v>
      </c>
      <c r="D291" s="832" t="s">
        <v>2574</v>
      </c>
      <c r="E291" s="832" t="s">
        <v>2580</v>
      </c>
      <c r="F291" s="849"/>
      <c r="G291" s="849"/>
      <c r="H291" s="837">
        <v>0</v>
      </c>
      <c r="I291" s="849">
        <v>8</v>
      </c>
      <c r="J291" s="849">
        <v>15511.76</v>
      </c>
      <c r="K291" s="837">
        <v>1</v>
      </c>
      <c r="L291" s="849">
        <v>8</v>
      </c>
      <c r="M291" s="850">
        <v>15511.76</v>
      </c>
    </row>
    <row r="292" spans="1:13" ht="14.4" customHeight="1" x14ac:dyDescent="0.3">
      <c r="A292" s="831" t="s">
        <v>2015</v>
      </c>
      <c r="B292" s="832" t="s">
        <v>3305</v>
      </c>
      <c r="C292" s="832" t="s">
        <v>2890</v>
      </c>
      <c r="D292" s="832" t="s">
        <v>2574</v>
      </c>
      <c r="E292" s="832" t="s">
        <v>2891</v>
      </c>
      <c r="F292" s="849"/>
      <c r="G292" s="849"/>
      <c r="H292" s="837">
        <v>0</v>
      </c>
      <c r="I292" s="849">
        <v>6</v>
      </c>
      <c r="J292" s="849">
        <v>1454.22</v>
      </c>
      <c r="K292" s="837">
        <v>1</v>
      </c>
      <c r="L292" s="849">
        <v>6</v>
      </c>
      <c r="M292" s="850">
        <v>1454.22</v>
      </c>
    </row>
    <row r="293" spans="1:13" ht="14.4" customHeight="1" x14ac:dyDescent="0.3">
      <c r="A293" s="831" t="s">
        <v>2015</v>
      </c>
      <c r="B293" s="832" t="s">
        <v>3305</v>
      </c>
      <c r="C293" s="832" t="s">
        <v>2581</v>
      </c>
      <c r="D293" s="832" t="s">
        <v>2574</v>
      </c>
      <c r="E293" s="832" t="s">
        <v>2582</v>
      </c>
      <c r="F293" s="849"/>
      <c r="G293" s="849"/>
      <c r="H293" s="837">
        <v>0</v>
      </c>
      <c r="I293" s="849">
        <v>18</v>
      </c>
      <c r="J293" s="849">
        <v>26176.140000000003</v>
      </c>
      <c r="K293" s="837">
        <v>1</v>
      </c>
      <c r="L293" s="849">
        <v>18</v>
      </c>
      <c r="M293" s="850">
        <v>26176.140000000003</v>
      </c>
    </row>
    <row r="294" spans="1:13" ht="14.4" customHeight="1" x14ac:dyDescent="0.3">
      <c r="A294" s="831" t="s">
        <v>2015</v>
      </c>
      <c r="B294" s="832" t="s">
        <v>3306</v>
      </c>
      <c r="C294" s="832" t="s">
        <v>2523</v>
      </c>
      <c r="D294" s="832" t="s">
        <v>2524</v>
      </c>
      <c r="E294" s="832" t="s">
        <v>2525</v>
      </c>
      <c r="F294" s="849">
        <v>44</v>
      </c>
      <c r="G294" s="849">
        <v>33177.759999999995</v>
      </c>
      <c r="H294" s="837">
        <v>1</v>
      </c>
      <c r="I294" s="849"/>
      <c r="J294" s="849"/>
      <c r="K294" s="837">
        <v>0</v>
      </c>
      <c r="L294" s="849">
        <v>44</v>
      </c>
      <c r="M294" s="850">
        <v>33177.759999999995</v>
      </c>
    </row>
    <row r="295" spans="1:13" ht="14.4" customHeight="1" x14ac:dyDescent="0.3">
      <c r="A295" s="831" t="s">
        <v>2015</v>
      </c>
      <c r="B295" s="832" t="s">
        <v>3306</v>
      </c>
      <c r="C295" s="832" t="s">
        <v>2526</v>
      </c>
      <c r="D295" s="832" t="s">
        <v>2524</v>
      </c>
      <c r="E295" s="832" t="s">
        <v>2527</v>
      </c>
      <c r="F295" s="849">
        <v>41</v>
      </c>
      <c r="G295" s="849">
        <v>46373.459999999992</v>
      </c>
      <c r="H295" s="837">
        <v>1</v>
      </c>
      <c r="I295" s="849"/>
      <c r="J295" s="849"/>
      <c r="K295" s="837">
        <v>0</v>
      </c>
      <c r="L295" s="849">
        <v>41</v>
      </c>
      <c r="M295" s="850">
        <v>46373.459999999992</v>
      </c>
    </row>
    <row r="296" spans="1:13" ht="14.4" customHeight="1" x14ac:dyDescent="0.3">
      <c r="A296" s="831" t="s">
        <v>2015</v>
      </c>
      <c r="B296" s="832" t="s">
        <v>3306</v>
      </c>
      <c r="C296" s="832" t="s">
        <v>2528</v>
      </c>
      <c r="D296" s="832" t="s">
        <v>2524</v>
      </c>
      <c r="E296" s="832" t="s">
        <v>2529</v>
      </c>
      <c r="F296" s="849">
        <v>43</v>
      </c>
      <c r="G296" s="849">
        <v>64847.44</v>
      </c>
      <c r="H296" s="837">
        <v>1</v>
      </c>
      <c r="I296" s="849"/>
      <c r="J296" s="849"/>
      <c r="K296" s="837">
        <v>0</v>
      </c>
      <c r="L296" s="849">
        <v>43</v>
      </c>
      <c r="M296" s="850">
        <v>64847.44</v>
      </c>
    </row>
    <row r="297" spans="1:13" ht="14.4" customHeight="1" x14ac:dyDescent="0.3">
      <c r="A297" s="831" t="s">
        <v>2015</v>
      </c>
      <c r="B297" s="832" t="s">
        <v>1632</v>
      </c>
      <c r="C297" s="832" t="s">
        <v>1862</v>
      </c>
      <c r="D297" s="832" t="s">
        <v>1863</v>
      </c>
      <c r="E297" s="832" t="s">
        <v>1864</v>
      </c>
      <c r="F297" s="849"/>
      <c r="G297" s="849"/>
      <c r="H297" s="837"/>
      <c r="I297" s="849">
        <v>21</v>
      </c>
      <c r="J297" s="849">
        <v>0</v>
      </c>
      <c r="K297" s="837"/>
      <c r="L297" s="849">
        <v>21</v>
      </c>
      <c r="M297" s="850">
        <v>0</v>
      </c>
    </row>
    <row r="298" spans="1:13" ht="14.4" customHeight="1" x14ac:dyDescent="0.3">
      <c r="A298" s="831" t="s">
        <v>2015</v>
      </c>
      <c r="B298" s="832" t="s">
        <v>3313</v>
      </c>
      <c r="C298" s="832" t="s">
        <v>2218</v>
      </c>
      <c r="D298" s="832" t="s">
        <v>2219</v>
      </c>
      <c r="E298" s="832" t="s">
        <v>2220</v>
      </c>
      <c r="F298" s="849">
        <v>2</v>
      </c>
      <c r="G298" s="849">
        <v>120.78</v>
      </c>
      <c r="H298" s="837">
        <v>1</v>
      </c>
      <c r="I298" s="849"/>
      <c r="J298" s="849"/>
      <c r="K298" s="837">
        <v>0</v>
      </c>
      <c r="L298" s="849">
        <v>2</v>
      </c>
      <c r="M298" s="850">
        <v>120.78</v>
      </c>
    </row>
    <row r="299" spans="1:13" ht="14.4" customHeight="1" x14ac:dyDescent="0.3">
      <c r="A299" s="831" t="s">
        <v>2015</v>
      </c>
      <c r="B299" s="832" t="s">
        <v>3307</v>
      </c>
      <c r="C299" s="832" t="s">
        <v>2610</v>
      </c>
      <c r="D299" s="832" t="s">
        <v>2611</v>
      </c>
      <c r="E299" s="832" t="s">
        <v>2612</v>
      </c>
      <c r="F299" s="849"/>
      <c r="G299" s="849"/>
      <c r="H299" s="837">
        <v>0</v>
      </c>
      <c r="I299" s="849">
        <v>2</v>
      </c>
      <c r="J299" s="849">
        <v>205.8</v>
      </c>
      <c r="K299" s="837">
        <v>1</v>
      </c>
      <c r="L299" s="849">
        <v>2</v>
      </c>
      <c r="M299" s="850">
        <v>205.8</v>
      </c>
    </row>
    <row r="300" spans="1:13" ht="14.4" customHeight="1" x14ac:dyDescent="0.3">
      <c r="A300" s="831" t="s">
        <v>2015</v>
      </c>
      <c r="B300" s="832" t="s">
        <v>3307</v>
      </c>
      <c r="C300" s="832" t="s">
        <v>2804</v>
      </c>
      <c r="D300" s="832" t="s">
        <v>2805</v>
      </c>
      <c r="E300" s="832" t="s">
        <v>2806</v>
      </c>
      <c r="F300" s="849"/>
      <c r="G300" s="849"/>
      <c r="H300" s="837">
        <v>0</v>
      </c>
      <c r="I300" s="849">
        <v>4</v>
      </c>
      <c r="J300" s="849">
        <v>274.39999999999998</v>
      </c>
      <c r="K300" s="837">
        <v>1</v>
      </c>
      <c r="L300" s="849">
        <v>4</v>
      </c>
      <c r="M300" s="850">
        <v>274.39999999999998</v>
      </c>
    </row>
    <row r="301" spans="1:13" ht="14.4" customHeight="1" x14ac:dyDescent="0.3">
      <c r="A301" s="831" t="s">
        <v>2015</v>
      </c>
      <c r="B301" s="832" t="s">
        <v>1878</v>
      </c>
      <c r="C301" s="832" t="s">
        <v>2592</v>
      </c>
      <c r="D301" s="832" t="s">
        <v>1880</v>
      </c>
      <c r="E301" s="832" t="s">
        <v>2591</v>
      </c>
      <c r="F301" s="849"/>
      <c r="G301" s="849"/>
      <c r="H301" s="837">
        <v>0</v>
      </c>
      <c r="I301" s="849">
        <v>1</v>
      </c>
      <c r="J301" s="849">
        <v>763.63</v>
      </c>
      <c r="K301" s="837">
        <v>1</v>
      </c>
      <c r="L301" s="849">
        <v>1</v>
      </c>
      <c r="M301" s="850">
        <v>763.63</v>
      </c>
    </row>
    <row r="302" spans="1:13" ht="14.4" customHeight="1" x14ac:dyDescent="0.3">
      <c r="A302" s="831" t="s">
        <v>2015</v>
      </c>
      <c r="B302" s="832" t="s">
        <v>3308</v>
      </c>
      <c r="C302" s="832" t="s">
        <v>2683</v>
      </c>
      <c r="D302" s="832" t="s">
        <v>2681</v>
      </c>
      <c r="E302" s="832" t="s">
        <v>2684</v>
      </c>
      <c r="F302" s="849">
        <v>17</v>
      </c>
      <c r="G302" s="849">
        <v>20327.75</v>
      </c>
      <c r="H302" s="837">
        <v>1</v>
      </c>
      <c r="I302" s="849"/>
      <c r="J302" s="849"/>
      <c r="K302" s="837">
        <v>0</v>
      </c>
      <c r="L302" s="849">
        <v>17</v>
      </c>
      <c r="M302" s="850">
        <v>20327.75</v>
      </c>
    </row>
    <row r="303" spans="1:13" ht="14.4" customHeight="1" x14ac:dyDescent="0.3">
      <c r="A303" s="831" t="s">
        <v>2015</v>
      </c>
      <c r="B303" s="832" t="s">
        <v>3308</v>
      </c>
      <c r="C303" s="832" t="s">
        <v>2685</v>
      </c>
      <c r="D303" s="832" t="s">
        <v>2686</v>
      </c>
      <c r="E303" s="832" t="s">
        <v>2682</v>
      </c>
      <c r="F303" s="849"/>
      <c r="G303" s="849"/>
      <c r="H303" s="837">
        <v>0</v>
      </c>
      <c r="I303" s="849">
        <v>7</v>
      </c>
      <c r="J303" s="849">
        <v>4185.16</v>
      </c>
      <c r="K303" s="837">
        <v>1</v>
      </c>
      <c r="L303" s="849">
        <v>7</v>
      </c>
      <c r="M303" s="850">
        <v>4185.16</v>
      </c>
    </row>
    <row r="304" spans="1:13" ht="14.4" customHeight="1" x14ac:dyDescent="0.3">
      <c r="A304" s="831" t="s">
        <v>2015</v>
      </c>
      <c r="B304" s="832" t="s">
        <v>3308</v>
      </c>
      <c r="C304" s="832" t="s">
        <v>2689</v>
      </c>
      <c r="D304" s="832" t="s">
        <v>2688</v>
      </c>
      <c r="E304" s="832" t="s">
        <v>2684</v>
      </c>
      <c r="F304" s="849">
        <v>1</v>
      </c>
      <c r="G304" s="849">
        <v>1715.4</v>
      </c>
      <c r="H304" s="837">
        <v>1</v>
      </c>
      <c r="I304" s="849"/>
      <c r="J304" s="849"/>
      <c r="K304" s="837">
        <v>0</v>
      </c>
      <c r="L304" s="849">
        <v>1</v>
      </c>
      <c r="M304" s="850">
        <v>1715.4</v>
      </c>
    </row>
    <row r="305" spans="1:13" ht="14.4" customHeight="1" x14ac:dyDescent="0.3">
      <c r="A305" s="831" t="s">
        <v>2015</v>
      </c>
      <c r="B305" s="832" t="s">
        <v>3308</v>
      </c>
      <c r="C305" s="832" t="s">
        <v>2692</v>
      </c>
      <c r="D305" s="832" t="s">
        <v>2691</v>
      </c>
      <c r="E305" s="832" t="s">
        <v>2682</v>
      </c>
      <c r="F305" s="849">
        <v>2</v>
      </c>
      <c r="G305" s="849">
        <v>2572.38</v>
      </c>
      <c r="H305" s="837">
        <v>1</v>
      </c>
      <c r="I305" s="849"/>
      <c r="J305" s="849"/>
      <c r="K305" s="837">
        <v>0</v>
      </c>
      <c r="L305" s="849">
        <v>2</v>
      </c>
      <c r="M305" s="850">
        <v>2572.38</v>
      </c>
    </row>
    <row r="306" spans="1:13" ht="14.4" customHeight="1" x14ac:dyDescent="0.3">
      <c r="A306" s="831" t="s">
        <v>2015</v>
      </c>
      <c r="B306" s="832" t="s">
        <v>3308</v>
      </c>
      <c r="C306" s="832" t="s">
        <v>2693</v>
      </c>
      <c r="D306" s="832" t="s">
        <v>2686</v>
      </c>
      <c r="E306" s="832" t="s">
        <v>2684</v>
      </c>
      <c r="F306" s="849"/>
      <c r="G306" s="849"/>
      <c r="H306" s="837">
        <v>0</v>
      </c>
      <c r="I306" s="849">
        <v>39</v>
      </c>
      <c r="J306" s="849">
        <v>46634.25</v>
      </c>
      <c r="K306" s="837">
        <v>1</v>
      </c>
      <c r="L306" s="849">
        <v>39</v>
      </c>
      <c r="M306" s="850">
        <v>46634.25</v>
      </c>
    </row>
    <row r="307" spans="1:13" ht="14.4" customHeight="1" x14ac:dyDescent="0.3">
      <c r="A307" s="831" t="s">
        <v>2015</v>
      </c>
      <c r="B307" s="832" t="s">
        <v>3308</v>
      </c>
      <c r="C307" s="832" t="s">
        <v>2694</v>
      </c>
      <c r="D307" s="832" t="s">
        <v>2686</v>
      </c>
      <c r="E307" s="832" t="s">
        <v>2695</v>
      </c>
      <c r="F307" s="849"/>
      <c r="G307" s="849"/>
      <c r="H307" s="837">
        <v>0</v>
      </c>
      <c r="I307" s="849">
        <v>2</v>
      </c>
      <c r="J307" s="849">
        <v>2573.2399999999998</v>
      </c>
      <c r="K307" s="837">
        <v>1</v>
      </c>
      <c r="L307" s="849">
        <v>2</v>
      </c>
      <c r="M307" s="850">
        <v>2573.2399999999998</v>
      </c>
    </row>
    <row r="308" spans="1:13" ht="14.4" customHeight="1" x14ac:dyDescent="0.3">
      <c r="A308" s="831" t="s">
        <v>2015</v>
      </c>
      <c r="B308" s="832" t="s">
        <v>3308</v>
      </c>
      <c r="C308" s="832" t="s">
        <v>2698</v>
      </c>
      <c r="D308" s="832" t="s">
        <v>2686</v>
      </c>
      <c r="E308" s="832" t="s">
        <v>2699</v>
      </c>
      <c r="F308" s="849"/>
      <c r="G308" s="849"/>
      <c r="H308" s="837">
        <v>0</v>
      </c>
      <c r="I308" s="849">
        <v>8</v>
      </c>
      <c r="J308" s="849">
        <v>20585.759999999998</v>
      </c>
      <c r="K308" s="837">
        <v>1</v>
      </c>
      <c r="L308" s="849">
        <v>8</v>
      </c>
      <c r="M308" s="850">
        <v>20585.759999999998</v>
      </c>
    </row>
    <row r="309" spans="1:13" ht="14.4" customHeight="1" x14ac:dyDescent="0.3">
      <c r="A309" s="831" t="s">
        <v>2015</v>
      </c>
      <c r="B309" s="832" t="s">
        <v>3308</v>
      </c>
      <c r="C309" s="832" t="s">
        <v>2696</v>
      </c>
      <c r="D309" s="832" t="s">
        <v>2686</v>
      </c>
      <c r="E309" s="832" t="s">
        <v>2697</v>
      </c>
      <c r="F309" s="849"/>
      <c r="G309" s="849"/>
      <c r="H309" s="837">
        <v>0</v>
      </c>
      <c r="I309" s="849">
        <v>3</v>
      </c>
      <c r="J309" s="849">
        <v>7174.4400000000005</v>
      </c>
      <c r="K309" s="837">
        <v>1</v>
      </c>
      <c r="L309" s="849">
        <v>3</v>
      </c>
      <c r="M309" s="850">
        <v>7174.4400000000005</v>
      </c>
    </row>
    <row r="310" spans="1:13" ht="14.4" customHeight="1" x14ac:dyDescent="0.3">
      <c r="A310" s="831" t="s">
        <v>2015</v>
      </c>
      <c r="B310" s="832" t="s">
        <v>1900</v>
      </c>
      <c r="C310" s="832" t="s">
        <v>1901</v>
      </c>
      <c r="D310" s="832" t="s">
        <v>1269</v>
      </c>
      <c r="E310" s="832" t="s">
        <v>1902</v>
      </c>
      <c r="F310" s="849"/>
      <c r="G310" s="849"/>
      <c r="H310" s="837"/>
      <c r="I310" s="849">
        <v>1</v>
      </c>
      <c r="J310" s="849">
        <v>0</v>
      </c>
      <c r="K310" s="837"/>
      <c r="L310" s="849">
        <v>1</v>
      </c>
      <c r="M310" s="850">
        <v>0</v>
      </c>
    </row>
    <row r="311" spans="1:13" ht="14.4" customHeight="1" x14ac:dyDescent="0.3">
      <c r="A311" s="831" t="s">
        <v>2015</v>
      </c>
      <c r="B311" s="832" t="s">
        <v>1900</v>
      </c>
      <c r="C311" s="832" t="s">
        <v>1903</v>
      </c>
      <c r="D311" s="832" t="s">
        <v>1269</v>
      </c>
      <c r="E311" s="832" t="s">
        <v>1904</v>
      </c>
      <c r="F311" s="849"/>
      <c r="G311" s="849"/>
      <c r="H311" s="837"/>
      <c r="I311" s="849">
        <v>11</v>
      </c>
      <c r="J311" s="849">
        <v>0</v>
      </c>
      <c r="K311" s="837"/>
      <c r="L311" s="849">
        <v>11</v>
      </c>
      <c r="M311" s="850">
        <v>0</v>
      </c>
    </row>
    <row r="312" spans="1:13" ht="14.4" customHeight="1" x14ac:dyDescent="0.3">
      <c r="A312" s="831" t="s">
        <v>2015</v>
      </c>
      <c r="B312" s="832" t="s">
        <v>1905</v>
      </c>
      <c r="C312" s="832" t="s">
        <v>2886</v>
      </c>
      <c r="D312" s="832" t="s">
        <v>812</v>
      </c>
      <c r="E312" s="832" t="s">
        <v>1907</v>
      </c>
      <c r="F312" s="849"/>
      <c r="G312" s="849"/>
      <c r="H312" s="837">
        <v>0</v>
      </c>
      <c r="I312" s="849">
        <v>2</v>
      </c>
      <c r="J312" s="849">
        <v>264</v>
      </c>
      <c r="K312" s="837">
        <v>1</v>
      </c>
      <c r="L312" s="849">
        <v>2</v>
      </c>
      <c r="M312" s="850">
        <v>264</v>
      </c>
    </row>
    <row r="313" spans="1:13" ht="14.4" customHeight="1" x14ac:dyDescent="0.3">
      <c r="A313" s="831" t="s">
        <v>2015</v>
      </c>
      <c r="B313" s="832" t="s">
        <v>1905</v>
      </c>
      <c r="C313" s="832" t="s">
        <v>2534</v>
      </c>
      <c r="D313" s="832" t="s">
        <v>2535</v>
      </c>
      <c r="E313" s="832" t="s">
        <v>1928</v>
      </c>
      <c r="F313" s="849"/>
      <c r="G313" s="849"/>
      <c r="H313" s="837">
        <v>0</v>
      </c>
      <c r="I313" s="849">
        <v>73</v>
      </c>
      <c r="J313" s="849">
        <v>4817.2700000000004</v>
      </c>
      <c r="K313" s="837">
        <v>1</v>
      </c>
      <c r="L313" s="849">
        <v>73</v>
      </c>
      <c r="M313" s="850">
        <v>4817.2700000000004</v>
      </c>
    </row>
    <row r="314" spans="1:13" ht="14.4" customHeight="1" x14ac:dyDescent="0.3">
      <c r="A314" s="831" t="s">
        <v>2015</v>
      </c>
      <c r="B314" s="832" t="s">
        <v>1905</v>
      </c>
      <c r="C314" s="832" t="s">
        <v>1906</v>
      </c>
      <c r="D314" s="832" t="s">
        <v>812</v>
      </c>
      <c r="E314" s="832" t="s">
        <v>1907</v>
      </c>
      <c r="F314" s="849"/>
      <c r="G314" s="849"/>
      <c r="H314" s="837">
        <v>0</v>
      </c>
      <c r="I314" s="849">
        <v>21</v>
      </c>
      <c r="J314" s="849">
        <v>2772</v>
      </c>
      <c r="K314" s="837">
        <v>1</v>
      </c>
      <c r="L314" s="849">
        <v>21</v>
      </c>
      <c r="M314" s="850">
        <v>2772</v>
      </c>
    </row>
    <row r="315" spans="1:13" ht="14.4" customHeight="1" x14ac:dyDescent="0.3">
      <c r="A315" s="831" t="s">
        <v>2015</v>
      </c>
      <c r="B315" s="832" t="s">
        <v>1905</v>
      </c>
      <c r="C315" s="832" t="s">
        <v>2145</v>
      </c>
      <c r="D315" s="832" t="s">
        <v>1184</v>
      </c>
      <c r="E315" s="832" t="s">
        <v>2146</v>
      </c>
      <c r="F315" s="849">
        <v>6</v>
      </c>
      <c r="G315" s="849">
        <v>739.2</v>
      </c>
      <c r="H315" s="837">
        <v>1</v>
      </c>
      <c r="I315" s="849"/>
      <c r="J315" s="849"/>
      <c r="K315" s="837">
        <v>0</v>
      </c>
      <c r="L315" s="849">
        <v>6</v>
      </c>
      <c r="M315" s="850">
        <v>739.2</v>
      </c>
    </row>
    <row r="316" spans="1:13" ht="14.4" customHeight="1" x14ac:dyDescent="0.3">
      <c r="A316" s="831" t="s">
        <v>2015</v>
      </c>
      <c r="B316" s="832" t="s">
        <v>1908</v>
      </c>
      <c r="C316" s="832" t="s">
        <v>2887</v>
      </c>
      <c r="D316" s="832" t="s">
        <v>1910</v>
      </c>
      <c r="E316" s="832" t="s">
        <v>2888</v>
      </c>
      <c r="F316" s="849"/>
      <c r="G316" s="849"/>
      <c r="H316" s="837">
        <v>0</v>
      </c>
      <c r="I316" s="849">
        <v>3</v>
      </c>
      <c r="J316" s="849">
        <v>369.6</v>
      </c>
      <c r="K316" s="837">
        <v>1</v>
      </c>
      <c r="L316" s="849">
        <v>3</v>
      </c>
      <c r="M316" s="850">
        <v>369.6</v>
      </c>
    </row>
    <row r="317" spans="1:13" ht="14.4" customHeight="1" x14ac:dyDescent="0.3">
      <c r="A317" s="831" t="s">
        <v>2015</v>
      </c>
      <c r="B317" s="832" t="s">
        <v>1916</v>
      </c>
      <c r="C317" s="832" t="s">
        <v>2745</v>
      </c>
      <c r="D317" s="832" t="s">
        <v>1918</v>
      </c>
      <c r="E317" s="832" t="s">
        <v>2746</v>
      </c>
      <c r="F317" s="849"/>
      <c r="G317" s="849"/>
      <c r="H317" s="837">
        <v>0</v>
      </c>
      <c r="I317" s="849">
        <v>1</v>
      </c>
      <c r="J317" s="849">
        <v>80.53</v>
      </c>
      <c r="K317" s="837">
        <v>1</v>
      </c>
      <c r="L317" s="849">
        <v>1</v>
      </c>
      <c r="M317" s="850">
        <v>80.53</v>
      </c>
    </row>
    <row r="318" spans="1:13" ht="14.4" customHeight="1" x14ac:dyDescent="0.3">
      <c r="A318" s="831" t="s">
        <v>2015</v>
      </c>
      <c r="B318" s="832" t="s">
        <v>3309</v>
      </c>
      <c r="C318" s="832" t="s">
        <v>2543</v>
      </c>
      <c r="D318" s="832" t="s">
        <v>2544</v>
      </c>
      <c r="E318" s="832" t="s">
        <v>2545</v>
      </c>
      <c r="F318" s="849"/>
      <c r="G318" s="849"/>
      <c r="H318" s="837">
        <v>0</v>
      </c>
      <c r="I318" s="849">
        <v>27</v>
      </c>
      <c r="J318" s="849">
        <v>15167.52</v>
      </c>
      <c r="K318" s="837">
        <v>1</v>
      </c>
      <c r="L318" s="849">
        <v>27</v>
      </c>
      <c r="M318" s="850">
        <v>15167.52</v>
      </c>
    </row>
    <row r="319" spans="1:13" ht="14.4" customHeight="1" x14ac:dyDescent="0.3">
      <c r="A319" s="831" t="s">
        <v>2015</v>
      </c>
      <c r="B319" s="832" t="s">
        <v>3302</v>
      </c>
      <c r="C319" s="832" t="s">
        <v>2229</v>
      </c>
      <c r="D319" s="832" t="s">
        <v>2230</v>
      </c>
      <c r="E319" s="832" t="s">
        <v>2231</v>
      </c>
      <c r="F319" s="849"/>
      <c r="G319" s="849"/>
      <c r="H319" s="837">
        <v>0</v>
      </c>
      <c r="I319" s="849">
        <v>1</v>
      </c>
      <c r="J319" s="849">
        <v>165.63</v>
      </c>
      <c r="K319" s="837">
        <v>1</v>
      </c>
      <c r="L319" s="849">
        <v>1</v>
      </c>
      <c r="M319" s="850">
        <v>165.63</v>
      </c>
    </row>
    <row r="320" spans="1:13" ht="14.4" customHeight="1" x14ac:dyDescent="0.3">
      <c r="A320" s="831" t="s">
        <v>2015</v>
      </c>
      <c r="B320" s="832" t="s">
        <v>3302</v>
      </c>
      <c r="C320" s="832" t="s">
        <v>2232</v>
      </c>
      <c r="D320" s="832" t="s">
        <v>2230</v>
      </c>
      <c r="E320" s="832" t="s">
        <v>982</v>
      </c>
      <c r="F320" s="849"/>
      <c r="G320" s="849"/>
      <c r="H320" s="837">
        <v>0</v>
      </c>
      <c r="I320" s="849">
        <v>4</v>
      </c>
      <c r="J320" s="849">
        <v>1656.28</v>
      </c>
      <c r="K320" s="837">
        <v>1</v>
      </c>
      <c r="L320" s="849">
        <v>4</v>
      </c>
      <c r="M320" s="850">
        <v>1656.28</v>
      </c>
    </row>
    <row r="321" spans="1:13" ht="14.4" customHeight="1" x14ac:dyDescent="0.3">
      <c r="A321" s="831" t="s">
        <v>2015</v>
      </c>
      <c r="B321" s="832" t="s">
        <v>1858</v>
      </c>
      <c r="C321" s="832" t="s">
        <v>2762</v>
      </c>
      <c r="D321" s="832" t="s">
        <v>2763</v>
      </c>
      <c r="E321" s="832" t="s">
        <v>2764</v>
      </c>
      <c r="F321" s="849">
        <v>5</v>
      </c>
      <c r="G321" s="849">
        <v>499.7</v>
      </c>
      <c r="H321" s="837">
        <v>1</v>
      </c>
      <c r="I321" s="849"/>
      <c r="J321" s="849"/>
      <c r="K321" s="837">
        <v>0</v>
      </c>
      <c r="L321" s="849">
        <v>5</v>
      </c>
      <c r="M321" s="850">
        <v>499.7</v>
      </c>
    </row>
    <row r="322" spans="1:13" ht="14.4" customHeight="1" x14ac:dyDescent="0.3">
      <c r="A322" s="831" t="s">
        <v>2015</v>
      </c>
      <c r="B322" s="832" t="s">
        <v>3311</v>
      </c>
      <c r="C322" s="832" t="s">
        <v>2817</v>
      </c>
      <c r="D322" s="832" t="s">
        <v>2778</v>
      </c>
      <c r="E322" s="832" t="s">
        <v>2818</v>
      </c>
      <c r="F322" s="849"/>
      <c r="G322" s="849"/>
      <c r="H322" s="837">
        <v>0</v>
      </c>
      <c r="I322" s="849">
        <v>6</v>
      </c>
      <c r="J322" s="849">
        <v>130.74</v>
      </c>
      <c r="K322" s="837">
        <v>1</v>
      </c>
      <c r="L322" s="849">
        <v>6</v>
      </c>
      <c r="M322" s="850">
        <v>130.74</v>
      </c>
    </row>
    <row r="323" spans="1:13" ht="14.4" customHeight="1" x14ac:dyDescent="0.3">
      <c r="A323" s="831" t="s">
        <v>2015</v>
      </c>
      <c r="B323" s="832" t="s">
        <v>3311</v>
      </c>
      <c r="C323" s="832" t="s">
        <v>2777</v>
      </c>
      <c r="D323" s="832" t="s">
        <v>2778</v>
      </c>
      <c r="E323" s="832" t="s">
        <v>2779</v>
      </c>
      <c r="F323" s="849"/>
      <c r="G323" s="849"/>
      <c r="H323" s="837">
        <v>0</v>
      </c>
      <c r="I323" s="849">
        <v>6</v>
      </c>
      <c r="J323" s="849">
        <v>392.15999999999997</v>
      </c>
      <c r="K323" s="837">
        <v>1</v>
      </c>
      <c r="L323" s="849">
        <v>6</v>
      </c>
      <c r="M323" s="850">
        <v>392.15999999999997</v>
      </c>
    </row>
    <row r="324" spans="1:13" ht="14.4" customHeight="1" x14ac:dyDescent="0.3">
      <c r="A324" s="831" t="s">
        <v>2016</v>
      </c>
      <c r="B324" s="832" t="s">
        <v>3324</v>
      </c>
      <c r="C324" s="832" t="s">
        <v>3233</v>
      </c>
      <c r="D324" s="832" t="s">
        <v>3234</v>
      </c>
      <c r="E324" s="832" t="s">
        <v>3235</v>
      </c>
      <c r="F324" s="849">
        <v>1</v>
      </c>
      <c r="G324" s="849">
        <v>83.25</v>
      </c>
      <c r="H324" s="837">
        <v>1</v>
      </c>
      <c r="I324" s="849"/>
      <c r="J324" s="849"/>
      <c r="K324" s="837">
        <v>0</v>
      </c>
      <c r="L324" s="849">
        <v>1</v>
      </c>
      <c r="M324" s="850">
        <v>83.25</v>
      </c>
    </row>
    <row r="325" spans="1:13" ht="14.4" customHeight="1" x14ac:dyDescent="0.3">
      <c r="A325" s="831" t="s">
        <v>2016</v>
      </c>
      <c r="B325" s="832" t="s">
        <v>1740</v>
      </c>
      <c r="C325" s="832" t="s">
        <v>3250</v>
      </c>
      <c r="D325" s="832" t="s">
        <v>1742</v>
      </c>
      <c r="E325" s="832" t="s">
        <v>3251</v>
      </c>
      <c r="F325" s="849">
        <v>1</v>
      </c>
      <c r="G325" s="849">
        <v>105.23</v>
      </c>
      <c r="H325" s="837">
        <v>1</v>
      </c>
      <c r="I325" s="849"/>
      <c r="J325" s="849"/>
      <c r="K325" s="837">
        <v>0</v>
      </c>
      <c r="L325" s="849">
        <v>1</v>
      </c>
      <c r="M325" s="850">
        <v>105.23</v>
      </c>
    </row>
    <row r="326" spans="1:13" ht="14.4" customHeight="1" x14ac:dyDescent="0.3">
      <c r="A326" s="831" t="s">
        <v>2016</v>
      </c>
      <c r="B326" s="832" t="s">
        <v>3299</v>
      </c>
      <c r="C326" s="832" t="s">
        <v>2382</v>
      </c>
      <c r="D326" s="832" t="s">
        <v>2081</v>
      </c>
      <c r="E326" s="832" t="s">
        <v>2256</v>
      </c>
      <c r="F326" s="849"/>
      <c r="G326" s="849"/>
      <c r="H326" s="837">
        <v>0</v>
      </c>
      <c r="I326" s="849">
        <v>1</v>
      </c>
      <c r="J326" s="849">
        <v>170.52</v>
      </c>
      <c r="K326" s="837">
        <v>1</v>
      </c>
      <c r="L326" s="849">
        <v>1</v>
      </c>
      <c r="M326" s="850">
        <v>170.52</v>
      </c>
    </row>
    <row r="327" spans="1:13" ht="14.4" customHeight="1" x14ac:dyDescent="0.3">
      <c r="A327" s="831" t="s">
        <v>2016</v>
      </c>
      <c r="B327" s="832" t="s">
        <v>3303</v>
      </c>
      <c r="C327" s="832" t="s">
        <v>2630</v>
      </c>
      <c r="D327" s="832" t="s">
        <v>2631</v>
      </c>
      <c r="E327" s="832" t="s">
        <v>2632</v>
      </c>
      <c r="F327" s="849"/>
      <c r="G327" s="849"/>
      <c r="H327" s="837">
        <v>0</v>
      </c>
      <c r="I327" s="849">
        <v>10</v>
      </c>
      <c r="J327" s="849">
        <v>968.40000000000009</v>
      </c>
      <c r="K327" s="837">
        <v>1</v>
      </c>
      <c r="L327" s="849">
        <v>10</v>
      </c>
      <c r="M327" s="850">
        <v>968.40000000000009</v>
      </c>
    </row>
    <row r="328" spans="1:13" ht="14.4" customHeight="1" x14ac:dyDescent="0.3">
      <c r="A328" s="831" t="s">
        <v>2016</v>
      </c>
      <c r="B328" s="832" t="s">
        <v>3303</v>
      </c>
      <c r="C328" s="832" t="s">
        <v>2633</v>
      </c>
      <c r="D328" s="832" t="s">
        <v>2631</v>
      </c>
      <c r="E328" s="832" t="s">
        <v>2634</v>
      </c>
      <c r="F328" s="849"/>
      <c r="G328" s="849"/>
      <c r="H328" s="837">
        <v>0</v>
      </c>
      <c r="I328" s="849">
        <v>18</v>
      </c>
      <c r="J328" s="849">
        <v>3064.48</v>
      </c>
      <c r="K328" s="837">
        <v>1</v>
      </c>
      <c r="L328" s="849">
        <v>18</v>
      </c>
      <c r="M328" s="850">
        <v>3064.48</v>
      </c>
    </row>
    <row r="329" spans="1:13" ht="14.4" customHeight="1" x14ac:dyDescent="0.3">
      <c r="A329" s="831" t="s">
        <v>2016</v>
      </c>
      <c r="B329" s="832" t="s">
        <v>1829</v>
      </c>
      <c r="C329" s="832" t="s">
        <v>1830</v>
      </c>
      <c r="D329" s="832" t="s">
        <v>761</v>
      </c>
      <c r="E329" s="832" t="s">
        <v>1831</v>
      </c>
      <c r="F329" s="849"/>
      <c r="G329" s="849"/>
      <c r="H329" s="837">
        <v>0</v>
      </c>
      <c r="I329" s="849">
        <v>2</v>
      </c>
      <c r="J329" s="849">
        <v>96.84</v>
      </c>
      <c r="K329" s="837">
        <v>1</v>
      </c>
      <c r="L329" s="849">
        <v>2</v>
      </c>
      <c r="M329" s="850">
        <v>96.84</v>
      </c>
    </row>
    <row r="330" spans="1:13" ht="14.4" customHeight="1" x14ac:dyDescent="0.3">
      <c r="A330" s="831" t="s">
        <v>2016</v>
      </c>
      <c r="B330" s="832" t="s">
        <v>3304</v>
      </c>
      <c r="C330" s="832" t="s">
        <v>2659</v>
      </c>
      <c r="D330" s="832" t="s">
        <v>2660</v>
      </c>
      <c r="E330" s="832" t="s">
        <v>2661</v>
      </c>
      <c r="F330" s="849">
        <v>11</v>
      </c>
      <c r="G330" s="849">
        <v>22428.23</v>
      </c>
      <c r="H330" s="837">
        <v>1</v>
      </c>
      <c r="I330" s="849"/>
      <c r="J330" s="849"/>
      <c r="K330" s="837">
        <v>0</v>
      </c>
      <c r="L330" s="849">
        <v>11</v>
      </c>
      <c r="M330" s="850">
        <v>22428.23</v>
      </c>
    </row>
    <row r="331" spans="1:13" ht="14.4" customHeight="1" x14ac:dyDescent="0.3">
      <c r="A331" s="831" t="s">
        <v>2016</v>
      </c>
      <c r="B331" s="832" t="s">
        <v>3304</v>
      </c>
      <c r="C331" s="832" t="s">
        <v>2662</v>
      </c>
      <c r="D331" s="832" t="s">
        <v>2660</v>
      </c>
      <c r="E331" s="832" t="s">
        <v>2663</v>
      </c>
      <c r="F331" s="849">
        <v>10</v>
      </c>
      <c r="G331" s="849">
        <v>5526.4</v>
      </c>
      <c r="H331" s="837">
        <v>1</v>
      </c>
      <c r="I331" s="849"/>
      <c r="J331" s="849"/>
      <c r="K331" s="837">
        <v>0</v>
      </c>
      <c r="L331" s="849">
        <v>10</v>
      </c>
      <c r="M331" s="850">
        <v>5526.4</v>
      </c>
    </row>
    <row r="332" spans="1:13" ht="14.4" customHeight="1" x14ac:dyDescent="0.3">
      <c r="A332" s="831" t="s">
        <v>2016</v>
      </c>
      <c r="B332" s="832" t="s">
        <v>3304</v>
      </c>
      <c r="C332" s="832" t="s">
        <v>2666</v>
      </c>
      <c r="D332" s="832" t="s">
        <v>2660</v>
      </c>
      <c r="E332" s="832" t="s">
        <v>2667</v>
      </c>
      <c r="F332" s="849">
        <v>11</v>
      </c>
      <c r="G332" s="849">
        <v>11214.060000000001</v>
      </c>
      <c r="H332" s="837">
        <v>1</v>
      </c>
      <c r="I332" s="849"/>
      <c r="J332" s="849"/>
      <c r="K332" s="837">
        <v>0</v>
      </c>
      <c r="L332" s="849">
        <v>11</v>
      </c>
      <c r="M332" s="850">
        <v>11214.060000000001</v>
      </c>
    </row>
    <row r="333" spans="1:13" ht="14.4" customHeight="1" x14ac:dyDescent="0.3">
      <c r="A333" s="831" t="s">
        <v>2016</v>
      </c>
      <c r="B333" s="832" t="s">
        <v>3304</v>
      </c>
      <c r="C333" s="832" t="s">
        <v>2864</v>
      </c>
      <c r="D333" s="832" t="s">
        <v>2669</v>
      </c>
      <c r="E333" s="832" t="s">
        <v>2667</v>
      </c>
      <c r="F333" s="849">
        <v>5</v>
      </c>
      <c r="G333" s="849">
        <v>5097.3</v>
      </c>
      <c r="H333" s="837">
        <v>1</v>
      </c>
      <c r="I333" s="849"/>
      <c r="J333" s="849"/>
      <c r="K333" s="837">
        <v>0</v>
      </c>
      <c r="L333" s="849">
        <v>5</v>
      </c>
      <c r="M333" s="850">
        <v>5097.3</v>
      </c>
    </row>
    <row r="334" spans="1:13" ht="14.4" customHeight="1" x14ac:dyDescent="0.3">
      <c r="A334" s="831" t="s">
        <v>2016</v>
      </c>
      <c r="B334" s="832" t="s">
        <v>3304</v>
      </c>
      <c r="C334" s="832" t="s">
        <v>2668</v>
      </c>
      <c r="D334" s="832" t="s">
        <v>2669</v>
      </c>
      <c r="E334" s="832" t="s">
        <v>2663</v>
      </c>
      <c r="F334" s="849">
        <v>5</v>
      </c>
      <c r="G334" s="849">
        <v>2763.2</v>
      </c>
      <c r="H334" s="837">
        <v>1</v>
      </c>
      <c r="I334" s="849"/>
      <c r="J334" s="849"/>
      <c r="K334" s="837">
        <v>0</v>
      </c>
      <c r="L334" s="849">
        <v>5</v>
      </c>
      <c r="M334" s="850">
        <v>2763.2</v>
      </c>
    </row>
    <row r="335" spans="1:13" ht="14.4" customHeight="1" x14ac:dyDescent="0.3">
      <c r="A335" s="831" t="s">
        <v>2016</v>
      </c>
      <c r="B335" s="832" t="s">
        <v>3304</v>
      </c>
      <c r="C335" s="832" t="s">
        <v>2670</v>
      </c>
      <c r="D335" s="832" t="s">
        <v>2671</v>
      </c>
      <c r="E335" s="832" t="s">
        <v>2661</v>
      </c>
      <c r="F335" s="849"/>
      <c r="G335" s="849"/>
      <c r="H335" s="837">
        <v>0</v>
      </c>
      <c r="I335" s="849">
        <v>10</v>
      </c>
      <c r="J335" s="849">
        <v>20389.3</v>
      </c>
      <c r="K335" s="837">
        <v>1</v>
      </c>
      <c r="L335" s="849">
        <v>10</v>
      </c>
      <c r="M335" s="850">
        <v>20389.3</v>
      </c>
    </row>
    <row r="336" spans="1:13" ht="14.4" customHeight="1" x14ac:dyDescent="0.3">
      <c r="A336" s="831" t="s">
        <v>2016</v>
      </c>
      <c r="B336" s="832" t="s">
        <v>3304</v>
      </c>
      <c r="C336" s="832" t="s">
        <v>2672</v>
      </c>
      <c r="D336" s="832" t="s">
        <v>2671</v>
      </c>
      <c r="E336" s="832" t="s">
        <v>2665</v>
      </c>
      <c r="F336" s="849"/>
      <c r="G336" s="849"/>
      <c r="H336" s="837">
        <v>0</v>
      </c>
      <c r="I336" s="849">
        <v>12</v>
      </c>
      <c r="J336" s="849">
        <v>4269.4800000000005</v>
      </c>
      <c r="K336" s="837">
        <v>1</v>
      </c>
      <c r="L336" s="849">
        <v>12</v>
      </c>
      <c r="M336" s="850">
        <v>4269.4800000000005</v>
      </c>
    </row>
    <row r="337" spans="1:13" ht="14.4" customHeight="1" x14ac:dyDescent="0.3">
      <c r="A337" s="831" t="s">
        <v>2016</v>
      </c>
      <c r="B337" s="832" t="s">
        <v>3304</v>
      </c>
      <c r="C337" s="832" t="s">
        <v>2673</v>
      </c>
      <c r="D337" s="832" t="s">
        <v>2671</v>
      </c>
      <c r="E337" s="832" t="s">
        <v>2663</v>
      </c>
      <c r="F337" s="849"/>
      <c r="G337" s="849"/>
      <c r="H337" s="837">
        <v>0</v>
      </c>
      <c r="I337" s="849">
        <v>39</v>
      </c>
      <c r="J337" s="849">
        <v>21552.959999999999</v>
      </c>
      <c r="K337" s="837">
        <v>1</v>
      </c>
      <c r="L337" s="849">
        <v>39</v>
      </c>
      <c r="M337" s="850">
        <v>21552.959999999999</v>
      </c>
    </row>
    <row r="338" spans="1:13" ht="14.4" customHeight="1" x14ac:dyDescent="0.3">
      <c r="A338" s="831" t="s">
        <v>2016</v>
      </c>
      <c r="B338" s="832" t="s">
        <v>3304</v>
      </c>
      <c r="C338" s="832" t="s">
        <v>2674</v>
      </c>
      <c r="D338" s="832" t="s">
        <v>2671</v>
      </c>
      <c r="E338" s="832" t="s">
        <v>2667</v>
      </c>
      <c r="F338" s="849"/>
      <c r="G338" s="849"/>
      <c r="H338" s="837">
        <v>0</v>
      </c>
      <c r="I338" s="849">
        <v>28</v>
      </c>
      <c r="J338" s="849">
        <v>28544.880000000001</v>
      </c>
      <c r="K338" s="837">
        <v>1</v>
      </c>
      <c r="L338" s="849">
        <v>28</v>
      </c>
      <c r="M338" s="850">
        <v>28544.880000000001</v>
      </c>
    </row>
    <row r="339" spans="1:13" ht="14.4" customHeight="1" x14ac:dyDescent="0.3">
      <c r="A339" s="831" t="s">
        <v>2016</v>
      </c>
      <c r="B339" s="832" t="s">
        <v>3304</v>
      </c>
      <c r="C339" s="832" t="s">
        <v>2675</v>
      </c>
      <c r="D339" s="832" t="s">
        <v>2669</v>
      </c>
      <c r="E339" s="832" t="s">
        <v>2665</v>
      </c>
      <c r="F339" s="849">
        <v>3</v>
      </c>
      <c r="G339" s="849">
        <v>1067.3700000000001</v>
      </c>
      <c r="H339" s="837">
        <v>1</v>
      </c>
      <c r="I339" s="849"/>
      <c r="J339" s="849"/>
      <c r="K339" s="837">
        <v>0</v>
      </c>
      <c r="L339" s="849">
        <v>3</v>
      </c>
      <c r="M339" s="850">
        <v>1067.3700000000001</v>
      </c>
    </row>
    <row r="340" spans="1:13" ht="14.4" customHeight="1" x14ac:dyDescent="0.3">
      <c r="A340" s="831" t="s">
        <v>2016</v>
      </c>
      <c r="B340" s="832" t="s">
        <v>3305</v>
      </c>
      <c r="C340" s="832" t="s">
        <v>2553</v>
      </c>
      <c r="D340" s="832" t="s">
        <v>2554</v>
      </c>
      <c r="E340" s="832" t="s">
        <v>2555</v>
      </c>
      <c r="F340" s="849">
        <v>12</v>
      </c>
      <c r="G340" s="849">
        <v>2792.16</v>
      </c>
      <c r="H340" s="837">
        <v>1</v>
      </c>
      <c r="I340" s="849"/>
      <c r="J340" s="849"/>
      <c r="K340" s="837">
        <v>0</v>
      </c>
      <c r="L340" s="849">
        <v>12</v>
      </c>
      <c r="M340" s="850">
        <v>2792.16</v>
      </c>
    </row>
    <row r="341" spans="1:13" ht="14.4" customHeight="1" x14ac:dyDescent="0.3">
      <c r="A341" s="831" t="s">
        <v>2016</v>
      </c>
      <c r="B341" s="832" t="s">
        <v>3305</v>
      </c>
      <c r="C341" s="832" t="s">
        <v>2833</v>
      </c>
      <c r="D341" s="832" t="s">
        <v>2568</v>
      </c>
      <c r="E341" s="832" t="s">
        <v>2578</v>
      </c>
      <c r="F341" s="849">
        <v>6</v>
      </c>
      <c r="G341" s="849">
        <v>5816.88</v>
      </c>
      <c r="H341" s="837">
        <v>1</v>
      </c>
      <c r="I341" s="849"/>
      <c r="J341" s="849"/>
      <c r="K341" s="837">
        <v>0</v>
      </c>
      <c r="L341" s="849">
        <v>6</v>
      </c>
      <c r="M341" s="850">
        <v>5816.88</v>
      </c>
    </row>
    <row r="342" spans="1:13" ht="14.4" customHeight="1" x14ac:dyDescent="0.3">
      <c r="A342" s="831" t="s">
        <v>2016</v>
      </c>
      <c r="B342" s="832" t="s">
        <v>3305</v>
      </c>
      <c r="C342" s="832" t="s">
        <v>2797</v>
      </c>
      <c r="D342" s="832" t="s">
        <v>2568</v>
      </c>
      <c r="E342" s="832" t="s">
        <v>2582</v>
      </c>
      <c r="F342" s="849">
        <v>6</v>
      </c>
      <c r="G342" s="849">
        <v>8725.380000000001</v>
      </c>
      <c r="H342" s="837">
        <v>1</v>
      </c>
      <c r="I342" s="849"/>
      <c r="J342" s="849"/>
      <c r="K342" s="837">
        <v>0</v>
      </c>
      <c r="L342" s="849">
        <v>6</v>
      </c>
      <c r="M342" s="850">
        <v>8725.380000000001</v>
      </c>
    </row>
    <row r="343" spans="1:13" ht="14.4" customHeight="1" x14ac:dyDescent="0.3">
      <c r="A343" s="831" t="s">
        <v>2016</v>
      </c>
      <c r="B343" s="832" t="s">
        <v>3305</v>
      </c>
      <c r="C343" s="832" t="s">
        <v>2889</v>
      </c>
      <c r="D343" s="832" t="s">
        <v>2568</v>
      </c>
      <c r="E343" s="832" t="s">
        <v>2580</v>
      </c>
      <c r="F343" s="849">
        <v>12</v>
      </c>
      <c r="G343" s="849">
        <v>23267.64</v>
      </c>
      <c r="H343" s="837">
        <v>1</v>
      </c>
      <c r="I343" s="849"/>
      <c r="J343" s="849"/>
      <c r="K343" s="837">
        <v>0</v>
      </c>
      <c r="L343" s="849">
        <v>12</v>
      </c>
      <c r="M343" s="850">
        <v>23267.64</v>
      </c>
    </row>
    <row r="344" spans="1:13" ht="14.4" customHeight="1" x14ac:dyDescent="0.3">
      <c r="A344" s="831" t="s">
        <v>2016</v>
      </c>
      <c r="B344" s="832" t="s">
        <v>3305</v>
      </c>
      <c r="C344" s="832" t="s">
        <v>2559</v>
      </c>
      <c r="D344" s="832" t="s">
        <v>2554</v>
      </c>
      <c r="E344" s="832" t="s">
        <v>2560</v>
      </c>
      <c r="F344" s="849">
        <v>12</v>
      </c>
      <c r="G344" s="849">
        <v>23267.64</v>
      </c>
      <c r="H344" s="837">
        <v>1</v>
      </c>
      <c r="I344" s="849"/>
      <c r="J344" s="849"/>
      <c r="K344" s="837">
        <v>0</v>
      </c>
      <c r="L344" s="849">
        <v>12</v>
      </c>
      <c r="M344" s="850">
        <v>23267.64</v>
      </c>
    </row>
    <row r="345" spans="1:13" ht="14.4" customHeight="1" x14ac:dyDescent="0.3">
      <c r="A345" s="831" t="s">
        <v>2016</v>
      </c>
      <c r="B345" s="832" t="s">
        <v>3305</v>
      </c>
      <c r="C345" s="832" t="s">
        <v>2561</v>
      </c>
      <c r="D345" s="832" t="s">
        <v>2554</v>
      </c>
      <c r="E345" s="832" t="s">
        <v>2562</v>
      </c>
      <c r="F345" s="849">
        <v>12</v>
      </c>
      <c r="G345" s="849">
        <v>17450.760000000002</v>
      </c>
      <c r="H345" s="837">
        <v>1</v>
      </c>
      <c r="I345" s="849"/>
      <c r="J345" s="849"/>
      <c r="K345" s="837">
        <v>0</v>
      </c>
      <c r="L345" s="849">
        <v>12</v>
      </c>
      <c r="M345" s="850">
        <v>17450.760000000002</v>
      </c>
    </row>
    <row r="346" spans="1:13" ht="14.4" customHeight="1" x14ac:dyDescent="0.3">
      <c r="A346" s="831" t="s">
        <v>2016</v>
      </c>
      <c r="B346" s="832" t="s">
        <v>3305</v>
      </c>
      <c r="C346" s="832" t="s">
        <v>2563</v>
      </c>
      <c r="D346" s="832" t="s">
        <v>2554</v>
      </c>
      <c r="E346" s="832" t="s">
        <v>2564</v>
      </c>
      <c r="F346" s="849">
        <v>2</v>
      </c>
      <c r="G346" s="849">
        <v>969.5</v>
      </c>
      <c r="H346" s="837">
        <v>1</v>
      </c>
      <c r="I346" s="849"/>
      <c r="J346" s="849"/>
      <c r="K346" s="837">
        <v>0</v>
      </c>
      <c r="L346" s="849">
        <v>2</v>
      </c>
      <c r="M346" s="850">
        <v>969.5</v>
      </c>
    </row>
    <row r="347" spans="1:13" ht="14.4" customHeight="1" x14ac:dyDescent="0.3">
      <c r="A347" s="831" t="s">
        <v>2016</v>
      </c>
      <c r="B347" s="832" t="s">
        <v>3305</v>
      </c>
      <c r="C347" s="832" t="s">
        <v>2565</v>
      </c>
      <c r="D347" s="832" t="s">
        <v>2554</v>
      </c>
      <c r="E347" s="832" t="s">
        <v>2566</v>
      </c>
      <c r="F347" s="849">
        <v>13</v>
      </c>
      <c r="G347" s="849">
        <v>12603.240000000002</v>
      </c>
      <c r="H347" s="837">
        <v>1</v>
      </c>
      <c r="I347" s="849"/>
      <c r="J347" s="849"/>
      <c r="K347" s="837">
        <v>0</v>
      </c>
      <c r="L347" s="849">
        <v>13</v>
      </c>
      <c r="M347" s="850">
        <v>12603.240000000002</v>
      </c>
    </row>
    <row r="348" spans="1:13" ht="14.4" customHeight="1" x14ac:dyDescent="0.3">
      <c r="A348" s="831" t="s">
        <v>2016</v>
      </c>
      <c r="B348" s="832" t="s">
        <v>3305</v>
      </c>
      <c r="C348" s="832" t="s">
        <v>2800</v>
      </c>
      <c r="D348" s="832" t="s">
        <v>2571</v>
      </c>
      <c r="E348" s="832" t="s">
        <v>2801</v>
      </c>
      <c r="F348" s="849">
        <v>10</v>
      </c>
      <c r="G348" s="849">
        <v>19389.7</v>
      </c>
      <c r="H348" s="837">
        <v>1</v>
      </c>
      <c r="I348" s="849"/>
      <c r="J348" s="849"/>
      <c r="K348" s="837">
        <v>0</v>
      </c>
      <c r="L348" s="849">
        <v>10</v>
      </c>
      <c r="M348" s="850">
        <v>19389.7</v>
      </c>
    </row>
    <row r="349" spans="1:13" ht="14.4" customHeight="1" x14ac:dyDescent="0.3">
      <c r="A349" s="831" t="s">
        <v>2016</v>
      </c>
      <c r="B349" s="832" t="s">
        <v>3305</v>
      </c>
      <c r="C349" s="832" t="s">
        <v>2834</v>
      </c>
      <c r="D349" s="832" t="s">
        <v>2571</v>
      </c>
      <c r="E349" s="832" t="s">
        <v>2835</v>
      </c>
      <c r="F349" s="849">
        <v>8</v>
      </c>
      <c r="G349" s="849">
        <v>3878</v>
      </c>
      <c r="H349" s="837">
        <v>1</v>
      </c>
      <c r="I349" s="849"/>
      <c r="J349" s="849"/>
      <c r="K349" s="837">
        <v>0</v>
      </c>
      <c r="L349" s="849">
        <v>8</v>
      </c>
      <c r="M349" s="850">
        <v>3878</v>
      </c>
    </row>
    <row r="350" spans="1:13" ht="14.4" customHeight="1" x14ac:dyDescent="0.3">
      <c r="A350" s="831" t="s">
        <v>2016</v>
      </c>
      <c r="B350" s="832" t="s">
        <v>3305</v>
      </c>
      <c r="C350" s="832" t="s">
        <v>2567</v>
      </c>
      <c r="D350" s="832" t="s">
        <v>2568</v>
      </c>
      <c r="E350" s="832" t="s">
        <v>2569</v>
      </c>
      <c r="F350" s="849">
        <v>1</v>
      </c>
      <c r="G350" s="849">
        <v>484.75</v>
      </c>
      <c r="H350" s="837">
        <v>1</v>
      </c>
      <c r="I350" s="849"/>
      <c r="J350" s="849"/>
      <c r="K350" s="837">
        <v>0</v>
      </c>
      <c r="L350" s="849">
        <v>1</v>
      </c>
      <c r="M350" s="850">
        <v>484.75</v>
      </c>
    </row>
    <row r="351" spans="1:13" ht="14.4" customHeight="1" x14ac:dyDescent="0.3">
      <c r="A351" s="831" t="s">
        <v>2016</v>
      </c>
      <c r="B351" s="832" t="s">
        <v>3305</v>
      </c>
      <c r="C351" s="832" t="s">
        <v>2570</v>
      </c>
      <c r="D351" s="832" t="s">
        <v>2571</v>
      </c>
      <c r="E351" s="832" t="s">
        <v>2572</v>
      </c>
      <c r="F351" s="849">
        <v>8</v>
      </c>
      <c r="G351" s="849">
        <v>7755.84</v>
      </c>
      <c r="H351" s="837">
        <v>1</v>
      </c>
      <c r="I351" s="849"/>
      <c r="J351" s="849"/>
      <c r="K351" s="837">
        <v>0</v>
      </c>
      <c r="L351" s="849">
        <v>8</v>
      </c>
      <c r="M351" s="850">
        <v>7755.84</v>
      </c>
    </row>
    <row r="352" spans="1:13" ht="14.4" customHeight="1" x14ac:dyDescent="0.3">
      <c r="A352" s="831" t="s">
        <v>2016</v>
      </c>
      <c r="B352" s="832" t="s">
        <v>3305</v>
      </c>
      <c r="C352" s="832" t="s">
        <v>2573</v>
      </c>
      <c r="D352" s="832" t="s">
        <v>2574</v>
      </c>
      <c r="E352" s="832" t="s">
        <v>2569</v>
      </c>
      <c r="F352" s="849"/>
      <c r="G352" s="849"/>
      <c r="H352" s="837">
        <v>0</v>
      </c>
      <c r="I352" s="849">
        <v>38</v>
      </c>
      <c r="J352" s="849">
        <v>18420.5</v>
      </c>
      <c r="K352" s="837">
        <v>1</v>
      </c>
      <c r="L352" s="849">
        <v>38</v>
      </c>
      <c r="M352" s="850">
        <v>18420.5</v>
      </c>
    </row>
    <row r="353" spans="1:13" ht="14.4" customHeight="1" x14ac:dyDescent="0.3">
      <c r="A353" s="831" t="s">
        <v>2016</v>
      </c>
      <c r="B353" s="832" t="s">
        <v>3305</v>
      </c>
      <c r="C353" s="832" t="s">
        <v>2577</v>
      </c>
      <c r="D353" s="832" t="s">
        <v>2574</v>
      </c>
      <c r="E353" s="832" t="s">
        <v>2578</v>
      </c>
      <c r="F353" s="849"/>
      <c r="G353" s="849"/>
      <c r="H353" s="837">
        <v>0</v>
      </c>
      <c r="I353" s="849">
        <v>15</v>
      </c>
      <c r="J353" s="849">
        <v>14542.2</v>
      </c>
      <c r="K353" s="837">
        <v>1</v>
      </c>
      <c r="L353" s="849">
        <v>15</v>
      </c>
      <c r="M353" s="850">
        <v>14542.2</v>
      </c>
    </row>
    <row r="354" spans="1:13" ht="14.4" customHeight="1" x14ac:dyDescent="0.3">
      <c r="A354" s="831" t="s">
        <v>2016</v>
      </c>
      <c r="B354" s="832" t="s">
        <v>3305</v>
      </c>
      <c r="C354" s="832" t="s">
        <v>2581</v>
      </c>
      <c r="D354" s="832" t="s">
        <v>2574</v>
      </c>
      <c r="E354" s="832" t="s">
        <v>2582</v>
      </c>
      <c r="F354" s="849"/>
      <c r="G354" s="849"/>
      <c r="H354" s="837">
        <v>0</v>
      </c>
      <c r="I354" s="849">
        <v>21</v>
      </c>
      <c r="J354" s="849">
        <v>30538.83</v>
      </c>
      <c r="K354" s="837">
        <v>1</v>
      </c>
      <c r="L354" s="849">
        <v>21</v>
      </c>
      <c r="M354" s="850">
        <v>30538.83</v>
      </c>
    </row>
    <row r="355" spans="1:13" ht="14.4" customHeight="1" x14ac:dyDescent="0.3">
      <c r="A355" s="831" t="s">
        <v>2016</v>
      </c>
      <c r="B355" s="832" t="s">
        <v>3305</v>
      </c>
      <c r="C355" s="832" t="s">
        <v>3227</v>
      </c>
      <c r="D355" s="832" t="s">
        <v>3228</v>
      </c>
      <c r="E355" s="832" t="s">
        <v>3229</v>
      </c>
      <c r="F355" s="849">
        <v>6</v>
      </c>
      <c r="G355" s="849">
        <v>11633.82</v>
      </c>
      <c r="H355" s="837">
        <v>1</v>
      </c>
      <c r="I355" s="849"/>
      <c r="J355" s="849"/>
      <c r="K355" s="837">
        <v>0</v>
      </c>
      <c r="L355" s="849">
        <v>6</v>
      </c>
      <c r="M355" s="850">
        <v>11633.82</v>
      </c>
    </row>
    <row r="356" spans="1:13" ht="14.4" customHeight="1" x14ac:dyDescent="0.3">
      <c r="A356" s="831" t="s">
        <v>2016</v>
      </c>
      <c r="B356" s="832" t="s">
        <v>3306</v>
      </c>
      <c r="C356" s="832" t="s">
        <v>2523</v>
      </c>
      <c r="D356" s="832" t="s">
        <v>2524</v>
      </c>
      <c r="E356" s="832" t="s">
        <v>2525</v>
      </c>
      <c r="F356" s="849">
        <v>31</v>
      </c>
      <c r="G356" s="849">
        <v>23375.239999999998</v>
      </c>
      <c r="H356" s="837">
        <v>1</v>
      </c>
      <c r="I356" s="849"/>
      <c r="J356" s="849"/>
      <c r="K356" s="837">
        <v>0</v>
      </c>
      <c r="L356" s="849">
        <v>31</v>
      </c>
      <c r="M356" s="850">
        <v>23375.239999999998</v>
      </c>
    </row>
    <row r="357" spans="1:13" ht="14.4" customHeight="1" x14ac:dyDescent="0.3">
      <c r="A357" s="831" t="s">
        <v>2016</v>
      </c>
      <c r="B357" s="832" t="s">
        <v>3306</v>
      </c>
      <c r="C357" s="832" t="s">
        <v>2528</v>
      </c>
      <c r="D357" s="832" t="s">
        <v>2524</v>
      </c>
      <c r="E357" s="832" t="s">
        <v>2529</v>
      </c>
      <c r="F357" s="849">
        <v>6</v>
      </c>
      <c r="G357" s="849">
        <v>9048.48</v>
      </c>
      <c r="H357" s="837">
        <v>1</v>
      </c>
      <c r="I357" s="849"/>
      <c r="J357" s="849"/>
      <c r="K357" s="837">
        <v>0</v>
      </c>
      <c r="L357" s="849">
        <v>6</v>
      </c>
      <c r="M357" s="850">
        <v>9048.48</v>
      </c>
    </row>
    <row r="358" spans="1:13" ht="14.4" customHeight="1" x14ac:dyDescent="0.3">
      <c r="A358" s="831" t="s">
        <v>2016</v>
      </c>
      <c r="B358" s="832" t="s">
        <v>3306</v>
      </c>
      <c r="C358" s="832" t="s">
        <v>3136</v>
      </c>
      <c r="D358" s="832" t="s">
        <v>2927</v>
      </c>
      <c r="E358" s="832" t="s">
        <v>2529</v>
      </c>
      <c r="F358" s="849">
        <v>6</v>
      </c>
      <c r="G358" s="849">
        <v>7755.9000000000005</v>
      </c>
      <c r="H358" s="837">
        <v>1</v>
      </c>
      <c r="I358" s="849"/>
      <c r="J358" s="849"/>
      <c r="K358" s="837">
        <v>0</v>
      </c>
      <c r="L358" s="849">
        <v>6</v>
      </c>
      <c r="M358" s="850">
        <v>7755.9000000000005</v>
      </c>
    </row>
    <row r="359" spans="1:13" ht="14.4" customHeight="1" x14ac:dyDescent="0.3">
      <c r="A359" s="831" t="s">
        <v>2016</v>
      </c>
      <c r="B359" s="832" t="s">
        <v>3306</v>
      </c>
      <c r="C359" s="832" t="s">
        <v>2926</v>
      </c>
      <c r="D359" s="832" t="s">
        <v>2927</v>
      </c>
      <c r="E359" s="832" t="s">
        <v>2525</v>
      </c>
      <c r="F359" s="849">
        <v>9</v>
      </c>
      <c r="G359" s="849">
        <v>5816.880000000001</v>
      </c>
      <c r="H359" s="837">
        <v>1</v>
      </c>
      <c r="I359" s="849"/>
      <c r="J359" s="849"/>
      <c r="K359" s="837">
        <v>0</v>
      </c>
      <c r="L359" s="849">
        <v>9</v>
      </c>
      <c r="M359" s="850">
        <v>5816.880000000001</v>
      </c>
    </row>
    <row r="360" spans="1:13" ht="14.4" customHeight="1" x14ac:dyDescent="0.3">
      <c r="A360" s="831" t="s">
        <v>2016</v>
      </c>
      <c r="B360" s="832" t="s">
        <v>3306</v>
      </c>
      <c r="C360" s="832" t="s">
        <v>2530</v>
      </c>
      <c r="D360" s="832" t="s">
        <v>2531</v>
      </c>
      <c r="E360" s="832" t="s">
        <v>2525</v>
      </c>
      <c r="F360" s="849"/>
      <c r="G360" s="849"/>
      <c r="H360" s="837">
        <v>0</v>
      </c>
      <c r="I360" s="849">
        <v>16</v>
      </c>
      <c r="J360" s="849">
        <v>12064.64</v>
      </c>
      <c r="K360" s="837">
        <v>1</v>
      </c>
      <c r="L360" s="849">
        <v>16</v>
      </c>
      <c r="M360" s="850">
        <v>12064.64</v>
      </c>
    </row>
    <row r="361" spans="1:13" ht="14.4" customHeight="1" x14ac:dyDescent="0.3">
      <c r="A361" s="831" t="s">
        <v>2016</v>
      </c>
      <c r="B361" s="832" t="s">
        <v>3306</v>
      </c>
      <c r="C361" s="832" t="s">
        <v>2533</v>
      </c>
      <c r="D361" s="832" t="s">
        <v>2531</v>
      </c>
      <c r="E361" s="832" t="s">
        <v>2529</v>
      </c>
      <c r="F361" s="849"/>
      <c r="G361" s="849"/>
      <c r="H361" s="837">
        <v>0</v>
      </c>
      <c r="I361" s="849">
        <v>4</v>
      </c>
      <c r="J361" s="849">
        <v>6032.32</v>
      </c>
      <c r="K361" s="837">
        <v>1</v>
      </c>
      <c r="L361" s="849">
        <v>4</v>
      </c>
      <c r="M361" s="850">
        <v>6032.32</v>
      </c>
    </row>
    <row r="362" spans="1:13" ht="14.4" customHeight="1" x14ac:dyDescent="0.3">
      <c r="A362" s="831" t="s">
        <v>2016</v>
      </c>
      <c r="B362" s="832" t="s">
        <v>1632</v>
      </c>
      <c r="C362" s="832" t="s">
        <v>1862</v>
      </c>
      <c r="D362" s="832" t="s">
        <v>1863</v>
      </c>
      <c r="E362" s="832" t="s">
        <v>1864</v>
      </c>
      <c r="F362" s="849"/>
      <c r="G362" s="849"/>
      <c r="H362" s="837"/>
      <c r="I362" s="849">
        <v>63</v>
      </c>
      <c r="J362" s="849">
        <v>0</v>
      </c>
      <c r="K362" s="837"/>
      <c r="L362" s="849">
        <v>63</v>
      </c>
      <c r="M362" s="850">
        <v>0</v>
      </c>
    </row>
    <row r="363" spans="1:13" ht="14.4" customHeight="1" x14ac:dyDescent="0.3">
      <c r="A363" s="831" t="s">
        <v>2016</v>
      </c>
      <c r="B363" s="832" t="s">
        <v>3313</v>
      </c>
      <c r="C363" s="832" t="s">
        <v>3065</v>
      </c>
      <c r="D363" s="832" t="s">
        <v>2988</v>
      </c>
      <c r="E363" s="832" t="s">
        <v>3066</v>
      </c>
      <c r="F363" s="849"/>
      <c r="G363" s="849"/>
      <c r="H363" s="837">
        <v>0</v>
      </c>
      <c r="I363" s="849">
        <v>6</v>
      </c>
      <c r="J363" s="849">
        <v>724.62</v>
      </c>
      <c r="K363" s="837">
        <v>1</v>
      </c>
      <c r="L363" s="849">
        <v>6</v>
      </c>
      <c r="M363" s="850">
        <v>724.62</v>
      </c>
    </row>
    <row r="364" spans="1:13" ht="14.4" customHeight="1" x14ac:dyDescent="0.3">
      <c r="A364" s="831" t="s">
        <v>2016</v>
      </c>
      <c r="B364" s="832" t="s">
        <v>3307</v>
      </c>
      <c r="C364" s="832" t="s">
        <v>2610</v>
      </c>
      <c r="D364" s="832" t="s">
        <v>2611</v>
      </c>
      <c r="E364" s="832" t="s">
        <v>2612</v>
      </c>
      <c r="F364" s="849"/>
      <c r="G364" s="849"/>
      <c r="H364" s="837">
        <v>0</v>
      </c>
      <c r="I364" s="849">
        <v>2</v>
      </c>
      <c r="J364" s="849">
        <v>205.8</v>
      </c>
      <c r="K364" s="837">
        <v>1</v>
      </c>
      <c r="L364" s="849">
        <v>2</v>
      </c>
      <c r="M364" s="850">
        <v>205.8</v>
      </c>
    </row>
    <row r="365" spans="1:13" ht="14.4" customHeight="1" x14ac:dyDescent="0.3">
      <c r="A365" s="831" t="s">
        <v>2016</v>
      </c>
      <c r="B365" s="832" t="s">
        <v>3307</v>
      </c>
      <c r="C365" s="832" t="s">
        <v>2804</v>
      </c>
      <c r="D365" s="832" t="s">
        <v>2805</v>
      </c>
      <c r="E365" s="832" t="s">
        <v>2806</v>
      </c>
      <c r="F365" s="849"/>
      <c r="G365" s="849"/>
      <c r="H365" s="837">
        <v>0</v>
      </c>
      <c r="I365" s="849">
        <v>2</v>
      </c>
      <c r="J365" s="849">
        <v>137.19999999999999</v>
      </c>
      <c r="K365" s="837">
        <v>1</v>
      </c>
      <c r="L365" s="849">
        <v>2</v>
      </c>
      <c r="M365" s="850">
        <v>137.19999999999999</v>
      </c>
    </row>
    <row r="366" spans="1:13" ht="14.4" customHeight="1" x14ac:dyDescent="0.3">
      <c r="A366" s="831" t="s">
        <v>2016</v>
      </c>
      <c r="B366" s="832" t="s">
        <v>1878</v>
      </c>
      <c r="C366" s="832" t="s">
        <v>3043</v>
      </c>
      <c r="D366" s="832" t="s">
        <v>3044</v>
      </c>
      <c r="E366" s="832" t="s">
        <v>2159</v>
      </c>
      <c r="F366" s="849">
        <v>1</v>
      </c>
      <c r="G366" s="849">
        <v>848.49</v>
      </c>
      <c r="H366" s="837">
        <v>1</v>
      </c>
      <c r="I366" s="849"/>
      <c r="J366" s="849"/>
      <c r="K366" s="837">
        <v>0</v>
      </c>
      <c r="L366" s="849">
        <v>1</v>
      </c>
      <c r="M366" s="850">
        <v>848.49</v>
      </c>
    </row>
    <row r="367" spans="1:13" ht="14.4" customHeight="1" x14ac:dyDescent="0.3">
      <c r="A367" s="831" t="s">
        <v>2016</v>
      </c>
      <c r="B367" s="832" t="s">
        <v>3308</v>
      </c>
      <c r="C367" s="832" t="s">
        <v>2868</v>
      </c>
      <c r="D367" s="832" t="s">
        <v>2681</v>
      </c>
      <c r="E367" s="832" t="s">
        <v>2869</v>
      </c>
      <c r="F367" s="849">
        <v>1</v>
      </c>
      <c r="G367" s="849">
        <v>1195.75</v>
      </c>
      <c r="H367" s="837">
        <v>1</v>
      </c>
      <c r="I367" s="849"/>
      <c r="J367" s="849"/>
      <c r="K367" s="837">
        <v>0</v>
      </c>
      <c r="L367" s="849">
        <v>1</v>
      </c>
      <c r="M367" s="850">
        <v>1195.75</v>
      </c>
    </row>
    <row r="368" spans="1:13" ht="14.4" customHeight="1" x14ac:dyDescent="0.3">
      <c r="A368" s="831" t="s">
        <v>2016</v>
      </c>
      <c r="B368" s="832" t="s">
        <v>3308</v>
      </c>
      <c r="C368" s="832" t="s">
        <v>3019</v>
      </c>
      <c r="D368" s="832" t="s">
        <v>2681</v>
      </c>
      <c r="E368" s="832" t="s">
        <v>3020</v>
      </c>
      <c r="F368" s="849">
        <v>1</v>
      </c>
      <c r="G368" s="849">
        <v>2391.4899999999998</v>
      </c>
      <c r="H368" s="837">
        <v>1</v>
      </c>
      <c r="I368" s="849"/>
      <c r="J368" s="849"/>
      <c r="K368" s="837">
        <v>0</v>
      </c>
      <c r="L368" s="849">
        <v>1</v>
      </c>
      <c r="M368" s="850">
        <v>2391.4899999999998</v>
      </c>
    </row>
    <row r="369" spans="1:13" ht="14.4" customHeight="1" x14ac:dyDescent="0.3">
      <c r="A369" s="831" t="s">
        <v>2016</v>
      </c>
      <c r="B369" s="832" t="s">
        <v>3308</v>
      </c>
      <c r="C369" s="832" t="s">
        <v>2870</v>
      </c>
      <c r="D369" s="832" t="s">
        <v>2871</v>
      </c>
      <c r="E369" s="832" t="s">
        <v>2682</v>
      </c>
      <c r="F369" s="849">
        <v>3</v>
      </c>
      <c r="G369" s="849">
        <v>1793.6399999999999</v>
      </c>
      <c r="H369" s="837">
        <v>1</v>
      </c>
      <c r="I369" s="849"/>
      <c r="J369" s="849"/>
      <c r="K369" s="837">
        <v>0</v>
      </c>
      <c r="L369" s="849">
        <v>3</v>
      </c>
      <c r="M369" s="850">
        <v>1793.6399999999999</v>
      </c>
    </row>
    <row r="370" spans="1:13" ht="14.4" customHeight="1" x14ac:dyDescent="0.3">
      <c r="A370" s="831" t="s">
        <v>2016</v>
      </c>
      <c r="B370" s="832" t="s">
        <v>3308</v>
      </c>
      <c r="C370" s="832" t="s">
        <v>2685</v>
      </c>
      <c r="D370" s="832" t="s">
        <v>2686</v>
      </c>
      <c r="E370" s="832" t="s">
        <v>2682</v>
      </c>
      <c r="F370" s="849"/>
      <c r="G370" s="849"/>
      <c r="H370" s="837">
        <v>0</v>
      </c>
      <c r="I370" s="849">
        <v>18</v>
      </c>
      <c r="J370" s="849">
        <v>10761.839999999998</v>
      </c>
      <c r="K370" s="837">
        <v>1</v>
      </c>
      <c r="L370" s="849">
        <v>18</v>
      </c>
      <c r="M370" s="850">
        <v>10761.839999999998</v>
      </c>
    </row>
    <row r="371" spans="1:13" ht="14.4" customHeight="1" x14ac:dyDescent="0.3">
      <c r="A371" s="831" t="s">
        <v>2016</v>
      </c>
      <c r="B371" s="832" t="s">
        <v>3308</v>
      </c>
      <c r="C371" s="832" t="s">
        <v>2687</v>
      </c>
      <c r="D371" s="832" t="s">
        <v>2688</v>
      </c>
      <c r="E371" s="832" t="s">
        <v>2682</v>
      </c>
      <c r="F371" s="849">
        <v>1</v>
      </c>
      <c r="G371" s="849">
        <v>857.75</v>
      </c>
      <c r="H371" s="837">
        <v>1</v>
      </c>
      <c r="I371" s="849"/>
      <c r="J371" s="849"/>
      <c r="K371" s="837">
        <v>0</v>
      </c>
      <c r="L371" s="849">
        <v>1</v>
      </c>
      <c r="M371" s="850">
        <v>857.75</v>
      </c>
    </row>
    <row r="372" spans="1:13" ht="14.4" customHeight="1" x14ac:dyDescent="0.3">
      <c r="A372" s="831" t="s">
        <v>2016</v>
      </c>
      <c r="B372" s="832" t="s">
        <v>3308</v>
      </c>
      <c r="C372" s="832" t="s">
        <v>2689</v>
      </c>
      <c r="D372" s="832" t="s">
        <v>2688</v>
      </c>
      <c r="E372" s="832" t="s">
        <v>2684</v>
      </c>
      <c r="F372" s="849">
        <v>21</v>
      </c>
      <c r="G372" s="849">
        <v>36023.4</v>
      </c>
      <c r="H372" s="837">
        <v>1</v>
      </c>
      <c r="I372" s="849"/>
      <c r="J372" s="849"/>
      <c r="K372" s="837">
        <v>0</v>
      </c>
      <c r="L372" s="849">
        <v>21</v>
      </c>
      <c r="M372" s="850">
        <v>36023.4</v>
      </c>
    </row>
    <row r="373" spans="1:13" ht="14.4" customHeight="1" x14ac:dyDescent="0.3">
      <c r="A373" s="831" t="s">
        <v>2016</v>
      </c>
      <c r="B373" s="832" t="s">
        <v>3308</v>
      </c>
      <c r="C373" s="832" t="s">
        <v>2690</v>
      </c>
      <c r="D373" s="832" t="s">
        <v>2691</v>
      </c>
      <c r="E373" s="832" t="s">
        <v>2684</v>
      </c>
      <c r="F373" s="849">
        <v>9</v>
      </c>
      <c r="G373" s="849">
        <v>15439.32</v>
      </c>
      <c r="H373" s="837">
        <v>1</v>
      </c>
      <c r="I373" s="849"/>
      <c r="J373" s="849"/>
      <c r="K373" s="837">
        <v>0</v>
      </c>
      <c r="L373" s="849">
        <v>9</v>
      </c>
      <c r="M373" s="850">
        <v>15439.32</v>
      </c>
    </row>
    <row r="374" spans="1:13" ht="14.4" customHeight="1" x14ac:dyDescent="0.3">
      <c r="A374" s="831" t="s">
        <v>2016</v>
      </c>
      <c r="B374" s="832" t="s">
        <v>3308</v>
      </c>
      <c r="C374" s="832" t="s">
        <v>2693</v>
      </c>
      <c r="D374" s="832" t="s">
        <v>2686</v>
      </c>
      <c r="E374" s="832" t="s">
        <v>2684</v>
      </c>
      <c r="F374" s="849"/>
      <c r="G374" s="849"/>
      <c r="H374" s="837">
        <v>0</v>
      </c>
      <c r="I374" s="849">
        <v>9</v>
      </c>
      <c r="J374" s="849">
        <v>10761.75</v>
      </c>
      <c r="K374" s="837">
        <v>1</v>
      </c>
      <c r="L374" s="849">
        <v>9</v>
      </c>
      <c r="M374" s="850">
        <v>10761.75</v>
      </c>
    </row>
    <row r="375" spans="1:13" ht="14.4" customHeight="1" x14ac:dyDescent="0.3">
      <c r="A375" s="831" t="s">
        <v>2016</v>
      </c>
      <c r="B375" s="832" t="s">
        <v>3308</v>
      </c>
      <c r="C375" s="832" t="s">
        <v>2698</v>
      </c>
      <c r="D375" s="832" t="s">
        <v>2686</v>
      </c>
      <c r="E375" s="832" t="s">
        <v>2699</v>
      </c>
      <c r="F375" s="849"/>
      <c r="G375" s="849"/>
      <c r="H375" s="837">
        <v>0</v>
      </c>
      <c r="I375" s="849">
        <v>4</v>
      </c>
      <c r="J375" s="849">
        <v>10292.879999999999</v>
      </c>
      <c r="K375" s="837">
        <v>1</v>
      </c>
      <c r="L375" s="849">
        <v>4</v>
      </c>
      <c r="M375" s="850">
        <v>10292.879999999999</v>
      </c>
    </row>
    <row r="376" spans="1:13" ht="14.4" customHeight="1" x14ac:dyDescent="0.3">
      <c r="A376" s="831" t="s">
        <v>2016</v>
      </c>
      <c r="B376" s="832" t="s">
        <v>3308</v>
      </c>
      <c r="C376" s="832" t="s">
        <v>2696</v>
      </c>
      <c r="D376" s="832" t="s">
        <v>2686</v>
      </c>
      <c r="E376" s="832" t="s">
        <v>2697</v>
      </c>
      <c r="F376" s="849"/>
      <c r="G376" s="849"/>
      <c r="H376" s="837">
        <v>0</v>
      </c>
      <c r="I376" s="849">
        <v>4</v>
      </c>
      <c r="J376" s="849">
        <v>9565.92</v>
      </c>
      <c r="K376" s="837">
        <v>1</v>
      </c>
      <c r="L376" s="849">
        <v>4</v>
      </c>
      <c r="M376" s="850">
        <v>9565.92</v>
      </c>
    </row>
    <row r="377" spans="1:13" ht="14.4" customHeight="1" x14ac:dyDescent="0.3">
      <c r="A377" s="831" t="s">
        <v>2016</v>
      </c>
      <c r="B377" s="832" t="s">
        <v>3308</v>
      </c>
      <c r="C377" s="832" t="s">
        <v>2981</v>
      </c>
      <c r="D377" s="832" t="s">
        <v>2982</v>
      </c>
      <c r="E377" s="832" t="s">
        <v>2682</v>
      </c>
      <c r="F377" s="849">
        <v>12</v>
      </c>
      <c r="G377" s="849">
        <v>15434.28</v>
      </c>
      <c r="H377" s="837">
        <v>1</v>
      </c>
      <c r="I377" s="849"/>
      <c r="J377" s="849"/>
      <c r="K377" s="837">
        <v>0</v>
      </c>
      <c r="L377" s="849">
        <v>12</v>
      </c>
      <c r="M377" s="850">
        <v>15434.28</v>
      </c>
    </row>
    <row r="378" spans="1:13" ht="14.4" customHeight="1" x14ac:dyDescent="0.3">
      <c r="A378" s="831" t="s">
        <v>2016</v>
      </c>
      <c r="B378" s="832" t="s">
        <v>1892</v>
      </c>
      <c r="C378" s="832" t="s">
        <v>2507</v>
      </c>
      <c r="D378" s="832" t="s">
        <v>2508</v>
      </c>
      <c r="E378" s="832" t="s">
        <v>2509</v>
      </c>
      <c r="F378" s="849"/>
      <c r="G378" s="849"/>
      <c r="H378" s="837">
        <v>0</v>
      </c>
      <c r="I378" s="849">
        <v>1</v>
      </c>
      <c r="J378" s="849">
        <v>18.809999999999999</v>
      </c>
      <c r="K378" s="837">
        <v>1</v>
      </c>
      <c r="L378" s="849">
        <v>1</v>
      </c>
      <c r="M378" s="850">
        <v>18.809999999999999</v>
      </c>
    </row>
    <row r="379" spans="1:13" ht="14.4" customHeight="1" x14ac:dyDescent="0.3">
      <c r="A379" s="831" t="s">
        <v>2016</v>
      </c>
      <c r="B379" s="832" t="s">
        <v>1892</v>
      </c>
      <c r="C379" s="832" t="s">
        <v>3133</v>
      </c>
      <c r="D379" s="832" t="s">
        <v>3134</v>
      </c>
      <c r="E379" s="832" t="s">
        <v>3135</v>
      </c>
      <c r="F379" s="849">
        <v>1</v>
      </c>
      <c r="G379" s="849">
        <v>15.67</v>
      </c>
      <c r="H379" s="837">
        <v>1</v>
      </c>
      <c r="I379" s="849"/>
      <c r="J379" s="849"/>
      <c r="K379" s="837">
        <v>0</v>
      </c>
      <c r="L379" s="849">
        <v>1</v>
      </c>
      <c r="M379" s="850">
        <v>15.67</v>
      </c>
    </row>
    <row r="380" spans="1:13" ht="14.4" customHeight="1" x14ac:dyDescent="0.3">
      <c r="A380" s="831" t="s">
        <v>2016</v>
      </c>
      <c r="B380" s="832" t="s">
        <v>1900</v>
      </c>
      <c r="C380" s="832" t="s">
        <v>1901</v>
      </c>
      <c r="D380" s="832" t="s">
        <v>1269</v>
      </c>
      <c r="E380" s="832" t="s">
        <v>1902</v>
      </c>
      <c r="F380" s="849"/>
      <c r="G380" s="849"/>
      <c r="H380" s="837"/>
      <c r="I380" s="849">
        <v>5</v>
      </c>
      <c r="J380" s="849">
        <v>0</v>
      </c>
      <c r="K380" s="837"/>
      <c r="L380" s="849">
        <v>5</v>
      </c>
      <c r="M380" s="850">
        <v>0</v>
      </c>
    </row>
    <row r="381" spans="1:13" ht="14.4" customHeight="1" x14ac:dyDescent="0.3">
      <c r="A381" s="831" t="s">
        <v>2016</v>
      </c>
      <c r="B381" s="832" t="s">
        <v>1900</v>
      </c>
      <c r="C381" s="832" t="s">
        <v>3028</v>
      </c>
      <c r="D381" s="832" t="s">
        <v>3029</v>
      </c>
      <c r="E381" s="832" t="s">
        <v>2122</v>
      </c>
      <c r="F381" s="849">
        <v>1</v>
      </c>
      <c r="G381" s="849">
        <v>0</v>
      </c>
      <c r="H381" s="837"/>
      <c r="I381" s="849"/>
      <c r="J381" s="849"/>
      <c r="K381" s="837"/>
      <c r="L381" s="849">
        <v>1</v>
      </c>
      <c r="M381" s="850">
        <v>0</v>
      </c>
    </row>
    <row r="382" spans="1:13" ht="14.4" customHeight="1" x14ac:dyDescent="0.3">
      <c r="A382" s="831" t="s">
        <v>2016</v>
      </c>
      <c r="B382" s="832" t="s">
        <v>1905</v>
      </c>
      <c r="C382" s="832" t="s">
        <v>2534</v>
      </c>
      <c r="D382" s="832" t="s">
        <v>2535</v>
      </c>
      <c r="E382" s="832" t="s">
        <v>1928</v>
      </c>
      <c r="F382" s="849"/>
      <c r="G382" s="849"/>
      <c r="H382" s="837">
        <v>0</v>
      </c>
      <c r="I382" s="849">
        <v>15</v>
      </c>
      <c r="J382" s="849">
        <v>989.8499999999998</v>
      </c>
      <c r="K382" s="837">
        <v>1</v>
      </c>
      <c r="L382" s="849">
        <v>15</v>
      </c>
      <c r="M382" s="850">
        <v>989.8499999999998</v>
      </c>
    </row>
    <row r="383" spans="1:13" ht="14.4" customHeight="1" x14ac:dyDescent="0.3">
      <c r="A383" s="831" t="s">
        <v>2016</v>
      </c>
      <c r="B383" s="832" t="s">
        <v>1908</v>
      </c>
      <c r="C383" s="832" t="s">
        <v>2548</v>
      </c>
      <c r="D383" s="832" t="s">
        <v>1910</v>
      </c>
      <c r="E383" s="832" t="s">
        <v>2549</v>
      </c>
      <c r="F383" s="849"/>
      <c r="G383" s="849"/>
      <c r="H383" s="837">
        <v>0</v>
      </c>
      <c r="I383" s="849">
        <v>1</v>
      </c>
      <c r="J383" s="849">
        <v>61.59</v>
      </c>
      <c r="K383" s="837">
        <v>1</v>
      </c>
      <c r="L383" s="849">
        <v>1</v>
      </c>
      <c r="M383" s="850">
        <v>61.59</v>
      </c>
    </row>
    <row r="384" spans="1:13" ht="14.4" customHeight="1" x14ac:dyDescent="0.3">
      <c r="A384" s="831" t="s">
        <v>2016</v>
      </c>
      <c r="B384" s="832" t="s">
        <v>1916</v>
      </c>
      <c r="C384" s="832" t="s">
        <v>2745</v>
      </c>
      <c r="D384" s="832" t="s">
        <v>1918</v>
      </c>
      <c r="E384" s="832" t="s">
        <v>2746</v>
      </c>
      <c r="F384" s="849"/>
      <c r="G384" s="849"/>
      <c r="H384" s="837">
        <v>0</v>
      </c>
      <c r="I384" s="849">
        <v>9</v>
      </c>
      <c r="J384" s="849">
        <v>724.77</v>
      </c>
      <c r="K384" s="837">
        <v>1</v>
      </c>
      <c r="L384" s="849">
        <v>9</v>
      </c>
      <c r="M384" s="850">
        <v>724.77</v>
      </c>
    </row>
    <row r="385" spans="1:13" ht="14.4" customHeight="1" x14ac:dyDescent="0.3">
      <c r="A385" s="831" t="s">
        <v>2016</v>
      </c>
      <c r="B385" s="832" t="s">
        <v>1916</v>
      </c>
      <c r="C385" s="832" t="s">
        <v>1917</v>
      </c>
      <c r="D385" s="832" t="s">
        <v>1918</v>
      </c>
      <c r="E385" s="832" t="s">
        <v>1919</v>
      </c>
      <c r="F385" s="849"/>
      <c r="G385" s="849"/>
      <c r="H385" s="837">
        <v>0</v>
      </c>
      <c r="I385" s="849">
        <v>4</v>
      </c>
      <c r="J385" s="849">
        <v>1600.68</v>
      </c>
      <c r="K385" s="837">
        <v>1</v>
      </c>
      <c r="L385" s="849">
        <v>4</v>
      </c>
      <c r="M385" s="850">
        <v>1600.68</v>
      </c>
    </row>
    <row r="386" spans="1:13" ht="14.4" customHeight="1" x14ac:dyDescent="0.3">
      <c r="A386" s="831" t="s">
        <v>2016</v>
      </c>
      <c r="B386" s="832" t="s">
        <v>1916</v>
      </c>
      <c r="C386" s="832" t="s">
        <v>2747</v>
      </c>
      <c r="D386" s="832" t="s">
        <v>1918</v>
      </c>
      <c r="E386" s="832" t="s">
        <v>2748</v>
      </c>
      <c r="F386" s="849"/>
      <c r="G386" s="849"/>
      <c r="H386" s="837">
        <v>0</v>
      </c>
      <c r="I386" s="849">
        <v>3</v>
      </c>
      <c r="J386" s="849">
        <v>1600.29</v>
      </c>
      <c r="K386" s="837">
        <v>1</v>
      </c>
      <c r="L386" s="849">
        <v>3</v>
      </c>
      <c r="M386" s="850">
        <v>1600.29</v>
      </c>
    </row>
    <row r="387" spans="1:13" ht="14.4" customHeight="1" x14ac:dyDescent="0.3">
      <c r="A387" s="831" t="s">
        <v>2016</v>
      </c>
      <c r="B387" s="832" t="s">
        <v>3309</v>
      </c>
      <c r="C387" s="832" t="s">
        <v>2543</v>
      </c>
      <c r="D387" s="832" t="s">
        <v>2544</v>
      </c>
      <c r="E387" s="832" t="s">
        <v>2545</v>
      </c>
      <c r="F387" s="849"/>
      <c r="G387" s="849"/>
      <c r="H387" s="837">
        <v>0</v>
      </c>
      <c r="I387" s="849">
        <v>5</v>
      </c>
      <c r="J387" s="849">
        <v>2808.8</v>
      </c>
      <c r="K387" s="837">
        <v>1</v>
      </c>
      <c r="L387" s="849">
        <v>5</v>
      </c>
      <c r="M387" s="850">
        <v>2808.8</v>
      </c>
    </row>
    <row r="388" spans="1:13" ht="14.4" customHeight="1" x14ac:dyDescent="0.3">
      <c r="A388" s="831" t="s">
        <v>2016</v>
      </c>
      <c r="B388" s="832" t="s">
        <v>1920</v>
      </c>
      <c r="C388" s="832" t="s">
        <v>1921</v>
      </c>
      <c r="D388" s="832" t="s">
        <v>1241</v>
      </c>
      <c r="E388" s="832" t="s">
        <v>1922</v>
      </c>
      <c r="F388" s="849"/>
      <c r="G388" s="849"/>
      <c r="H388" s="837">
        <v>0</v>
      </c>
      <c r="I388" s="849">
        <v>2</v>
      </c>
      <c r="J388" s="849">
        <v>127.5</v>
      </c>
      <c r="K388" s="837">
        <v>1</v>
      </c>
      <c r="L388" s="849">
        <v>2</v>
      </c>
      <c r="M388" s="850">
        <v>127.5</v>
      </c>
    </row>
    <row r="389" spans="1:13" ht="14.4" customHeight="1" x14ac:dyDescent="0.3">
      <c r="A389" s="831" t="s">
        <v>2016</v>
      </c>
      <c r="B389" s="832" t="s">
        <v>1929</v>
      </c>
      <c r="C389" s="832" t="s">
        <v>2276</v>
      </c>
      <c r="D389" s="832" t="s">
        <v>1931</v>
      </c>
      <c r="E389" s="832" t="s">
        <v>2277</v>
      </c>
      <c r="F389" s="849"/>
      <c r="G389" s="849"/>
      <c r="H389" s="837">
        <v>0</v>
      </c>
      <c r="I389" s="849">
        <v>1</v>
      </c>
      <c r="J389" s="849">
        <v>176.32</v>
      </c>
      <c r="K389" s="837">
        <v>1</v>
      </c>
      <c r="L389" s="849">
        <v>1</v>
      </c>
      <c r="M389" s="850">
        <v>176.32</v>
      </c>
    </row>
    <row r="390" spans="1:13" ht="14.4" customHeight="1" x14ac:dyDescent="0.3">
      <c r="A390" s="831" t="s">
        <v>2016</v>
      </c>
      <c r="B390" s="832" t="s">
        <v>3314</v>
      </c>
      <c r="C390" s="832" t="s">
        <v>3171</v>
      </c>
      <c r="D390" s="832" t="s">
        <v>3172</v>
      </c>
      <c r="E390" s="832" t="s">
        <v>2300</v>
      </c>
      <c r="F390" s="849"/>
      <c r="G390" s="849"/>
      <c r="H390" s="837">
        <v>0</v>
      </c>
      <c r="I390" s="849">
        <v>1</v>
      </c>
      <c r="J390" s="849">
        <v>176.32</v>
      </c>
      <c r="K390" s="837">
        <v>1</v>
      </c>
      <c r="L390" s="849">
        <v>1</v>
      </c>
      <c r="M390" s="850">
        <v>176.32</v>
      </c>
    </row>
    <row r="391" spans="1:13" ht="14.4" customHeight="1" x14ac:dyDescent="0.3">
      <c r="A391" s="831" t="s">
        <v>2016</v>
      </c>
      <c r="B391" s="832" t="s">
        <v>3301</v>
      </c>
      <c r="C391" s="832" t="s">
        <v>3225</v>
      </c>
      <c r="D391" s="832" t="s">
        <v>3226</v>
      </c>
      <c r="E391" s="832" t="s">
        <v>3207</v>
      </c>
      <c r="F391" s="849">
        <v>1</v>
      </c>
      <c r="G391" s="849">
        <v>97.96</v>
      </c>
      <c r="H391" s="837">
        <v>1</v>
      </c>
      <c r="I391" s="849"/>
      <c r="J391" s="849"/>
      <c r="K391" s="837">
        <v>0</v>
      </c>
      <c r="L391" s="849">
        <v>1</v>
      </c>
      <c r="M391" s="850">
        <v>97.96</v>
      </c>
    </row>
    <row r="392" spans="1:13" ht="14.4" customHeight="1" x14ac:dyDescent="0.3">
      <c r="A392" s="831" t="s">
        <v>2016</v>
      </c>
      <c r="B392" s="832" t="s">
        <v>1858</v>
      </c>
      <c r="C392" s="832" t="s">
        <v>2879</v>
      </c>
      <c r="D392" s="832" t="s">
        <v>2775</v>
      </c>
      <c r="E392" s="832" t="s">
        <v>2878</v>
      </c>
      <c r="F392" s="849">
        <v>6</v>
      </c>
      <c r="G392" s="849">
        <v>301.92</v>
      </c>
      <c r="H392" s="837">
        <v>1</v>
      </c>
      <c r="I392" s="849"/>
      <c r="J392" s="849"/>
      <c r="K392" s="837">
        <v>0</v>
      </c>
      <c r="L392" s="849">
        <v>6</v>
      </c>
      <c r="M392" s="850">
        <v>301.92</v>
      </c>
    </row>
    <row r="393" spans="1:13" ht="14.4" customHeight="1" x14ac:dyDescent="0.3">
      <c r="A393" s="831" t="s">
        <v>2016</v>
      </c>
      <c r="B393" s="832" t="s">
        <v>1858</v>
      </c>
      <c r="C393" s="832" t="s">
        <v>2880</v>
      </c>
      <c r="D393" s="832" t="s">
        <v>2058</v>
      </c>
      <c r="E393" s="832" t="s">
        <v>2881</v>
      </c>
      <c r="F393" s="849">
        <v>1</v>
      </c>
      <c r="G393" s="849">
        <v>150.94</v>
      </c>
      <c r="H393" s="837">
        <v>1</v>
      </c>
      <c r="I393" s="849"/>
      <c r="J393" s="849"/>
      <c r="K393" s="837">
        <v>0</v>
      </c>
      <c r="L393" s="849">
        <v>1</v>
      </c>
      <c r="M393" s="850">
        <v>150.94</v>
      </c>
    </row>
    <row r="394" spans="1:13" ht="14.4" customHeight="1" x14ac:dyDescent="0.3">
      <c r="A394" s="831" t="s">
        <v>2016</v>
      </c>
      <c r="B394" s="832" t="s">
        <v>1858</v>
      </c>
      <c r="C394" s="832" t="s">
        <v>2762</v>
      </c>
      <c r="D394" s="832" t="s">
        <v>2763</v>
      </c>
      <c r="E394" s="832" t="s">
        <v>2764</v>
      </c>
      <c r="F394" s="849">
        <v>5</v>
      </c>
      <c r="G394" s="849">
        <v>499.7</v>
      </c>
      <c r="H394" s="837">
        <v>1</v>
      </c>
      <c r="I394" s="849"/>
      <c r="J394" s="849"/>
      <c r="K394" s="837">
        <v>0</v>
      </c>
      <c r="L394" s="849">
        <v>5</v>
      </c>
      <c r="M394" s="850">
        <v>499.7</v>
      </c>
    </row>
    <row r="395" spans="1:13" ht="14.4" customHeight="1" x14ac:dyDescent="0.3">
      <c r="A395" s="831" t="s">
        <v>2016</v>
      </c>
      <c r="B395" s="832" t="s">
        <v>3311</v>
      </c>
      <c r="C395" s="832" t="s">
        <v>2777</v>
      </c>
      <c r="D395" s="832" t="s">
        <v>2778</v>
      </c>
      <c r="E395" s="832" t="s">
        <v>2779</v>
      </c>
      <c r="F395" s="849"/>
      <c r="G395" s="849"/>
      <c r="H395" s="837">
        <v>0</v>
      </c>
      <c r="I395" s="849">
        <v>10</v>
      </c>
      <c r="J395" s="849">
        <v>653.6</v>
      </c>
      <c r="K395" s="837">
        <v>1</v>
      </c>
      <c r="L395" s="849">
        <v>10</v>
      </c>
      <c r="M395" s="850">
        <v>653.6</v>
      </c>
    </row>
    <row r="396" spans="1:13" ht="14.4" customHeight="1" x14ac:dyDescent="0.3">
      <c r="A396" s="831" t="s">
        <v>2018</v>
      </c>
      <c r="B396" s="832" t="s">
        <v>3317</v>
      </c>
      <c r="C396" s="832" t="s">
        <v>3131</v>
      </c>
      <c r="D396" s="832" t="s">
        <v>2212</v>
      </c>
      <c r="E396" s="832" t="s">
        <v>3132</v>
      </c>
      <c r="F396" s="849">
        <v>1</v>
      </c>
      <c r="G396" s="849">
        <v>430.05</v>
      </c>
      <c r="H396" s="837">
        <v>1</v>
      </c>
      <c r="I396" s="849"/>
      <c r="J396" s="849"/>
      <c r="K396" s="837">
        <v>0</v>
      </c>
      <c r="L396" s="849">
        <v>1</v>
      </c>
      <c r="M396" s="850">
        <v>430.05</v>
      </c>
    </row>
    <row r="397" spans="1:13" ht="14.4" customHeight="1" x14ac:dyDescent="0.3">
      <c r="A397" s="831" t="s">
        <v>2018</v>
      </c>
      <c r="B397" s="832" t="s">
        <v>1767</v>
      </c>
      <c r="C397" s="832" t="s">
        <v>2142</v>
      </c>
      <c r="D397" s="832" t="s">
        <v>1769</v>
      </c>
      <c r="E397" s="832" t="s">
        <v>2143</v>
      </c>
      <c r="F397" s="849"/>
      <c r="G397" s="849"/>
      <c r="H397" s="837">
        <v>0</v>
      </c>
      <c r="I397" s="849">
        <v>1</v>
      </c>
      <c r="J397" s="849">
        <v>141.09</v>
      </c>
      <c r="K397" s="837">
        <v>1</v>
      </c>
      <c r="L397" s="849">
        <v>1</v>
      </c>
      <c r="M397" s="850">
        <v>141.09</v>
      </c>
    </row>
    <row r="398" spans="1:13" ht="14.4" customHeight="1" x14ac:dyDescent="0.3">
      <c r="A398" s="831" t="s">
        <v>2018</v>
      </c>
      <c r="B398" s="832" t="s">
        <v>1926</v>
      </c>
      <c r="C398" s="832" t="s">
        <v>2377</v>
      </c>
      <c r="D398" s="832" t="s">
        <v>1267</v>
      </c>
      <c r="E398" s="832" t="s">
        <v>2378</v>
      </c>
      <c r="F398" s="849"/>
      <c r="G398" s="849"/>
      <c r="H398" s="837">
        <v>0</v>
      </c>
      <c r="I398" s="849">
        <v>1</v>
      </c>
      <c r="J398" s="849">
        <v>117.55</v>
      </c>
      <c r="K398" s="837">
        <v>1</v>
      </c>
      <c r="L398" s="849">
        <v>1</v>
      </c>
      <c r="M398" s="850">
        <v>117.55</v>
      </c>
    </row>
    <row r="399" spans="1:13" ht="14.4" customHeight="1" x14ac:dyDescent="0.3">
      <c r="A399" s="831" t="s">
        <v>2018</v>
      </c>
      <c r="B399" s="832" t="s">
        <v>1926</v>
      </c>
      <c r="C399" s="832" t="s">
        <v>3129</v>
      </c>
      <c r="D399" s="832" t="s">
        <v>1267</v>
      </c>
      <c r="E399" s="832" t="s">
        <v>3130</v>
      </c>
      <c r="F399" s="849"/>
      <c r="G399" s="849"/>
      <c r="H399" s="837">
        <v>0</v>
      </c>
      <c r="I399" s="849">
        <v>1</v>
      </c>
      <c r="J399" s="849">
        <v>176.32</v>
      </c>
      <c r="K399" s="837">
        <v>1</v>
      </c>
      <c r="L399" s="849">
        <v>1</v>
      </c>
      <c r="M399" s="850">
        <v>176.32</v>
      </c>
    </row>
    <row r="400" spans="1:13" ht="14.4" customHeight="1" x14ac:dyDescent="0.3">
      <c r="A400" s="831" t="s">
        <v>2019</v>
      </c>
      <c r="B400" s="832" t="s">
        <v>3325</v>
      </c>
      <c r="C400" s="832" t="s">
        <v>2960</v>
      </c>
      <c r="D400" s="832" t="s">
        <v>2326</v>
      </c>
      <c r="E400" s="832" t="s">
        <v>2961</v>
      </c>
      <c r="F400" s="849"/>
      <c r="G400" s="849"/>
      <c r="H400" s="837">
        <v>0</v>
      </c>
      <c r="I400" s="849">
        <v>3</v>
      </c>
      <c r="J400" s="849">
        <v>96.75</v>
      </c>
      <c r="K400" s="837">
        <v>1</v>
      </c>
      <c r="L400" s="849">
        <v>3</v>
      </c>
      <c r="M400" s="850">
        <v>96.75</v>
      </c>
    </row>
    <row r="401" spans="1:13" ht="14.4" customHeight="1" x14ac:dyDescent="0.3">
      <c r="A401" s="831" t="s">
        <v>2019</v>
      </c>
      <c r="B401" s="832" t="s">
        <v>1829</v>
      </c>
      <c r="C401" s="832" t="s">
        <v>1830</v>
      </c>
      <c r="D401" s="832" t="s">
        <v>761</v>
      </c>
      <c r="E401" s="832" t="s">
        <v>1831</v>
      </c>
      <c r="F401" s="849"/>
      <c r="G401" s="849"/>
      <c r="H401" s="837">
        <v>0</v>
      </c>
      <c r="I401" s="849">
        <v>4</v>
      </c>
      <c r="J401" s="849">
        <v>193.68</v>
      </c>
      <c r="K401" s="837">
        <v>1</v>
      </c>
      <c r="L401" s="849">
        <v>4</v>
      </c>
      <c r="M401" s="850">
        <v>193.68</v>
      </c>
    </row>
    <row r="402" spans="1:13" ht="14.4" customHeight="1" x14ac:dyDescent="0.3">
      <c r="A402" s="831" t="s">
        <v>2019</v>
      </c>
      <c r="B402" s="832" t="s">
        <v>3304</v>
      </c>
      <c r="C402" s="832" t="s">
        <v>2659</v>
      </c>
      <c r="D402" s="832" t="s">
        <v>2660</v>
      </c>
      <c r="E402" s="832" t="s">
        <v>2661</v>
      </c>
      <c r="F402" s="849">
        <v>5</v>
      </c>
      <c r="G402" s="849">
        <v>10194.65</v>
      </c>
      <c r="H402" s="837">
        <v>1</v>
      </c>
      <c r="I402" s="849"/>
      <c r="J402" s="849"/>
      <c r="K402" s="837">
        <v>0</v>
      </c>
      <c r="L402" s="849">
        <v>5</v>
      </c>
      <c r="M402" s="850">
        <v>10194.65</v>
      </c>
    </row>
    <row r="403" spans="1:13" ht="14.4" customHeight="1" x14ac:dyDescent="0.3">
      <c r="A403" s="831" t="s">
        <v>2019</v>
      </c>
      <c r="B403" s="832" t="s">
        <v>3304</v>
      </c>
      <c r="C403" s="832" t="s">
        <v>2662</v>
      </c>
      <c r="D403" s="832" t="s">
        <v>2660</v>
      </c>
      <c r="E403" s="832" t="s">
        <v>2663</v>
      </c>
      <c r="F403" s="849">
        <v>6</v>
      </c>
      <c r="G403" s="849">
        <v>3315.84</v>
      </c>
      <c r="H403" s="837">
        <v>1</v>
      </c>
      <c r="I403" s="849"/>
      <c r="J403" s="849"/>
      <c r="K403" s="837">
        <v>0</v>
      </c>
      <c r="L403" s="849">
        <v>6</v>
      </c>
      <c r="M403" s="850">
        <v>3315.84</v>
      </c>
    </row>
    <row r="404" spans="1:13" ht="14.4" customHeight="1" x14ac:dyDescent="0.3">
      <c r="A404" s="831" t="s">
        <v>2019</v>
      </c>
      <c r="B404" s="832" t="s">
        <v>3304</v>
      </c>
      <c r="C404" s="832" t="s">
        <v>2666</v>
      </c>
      <c r="D404" s="832" t="s">
        <v>2660</v>
      </c>
      <c r="E404" s="832" t="s">
        <v>2667</v>
      </c>
      <c r="F404" s="849">
        <v>3</v>
      </c>
      <c r="G404" s="849">
        <v>3058.38</v>
      </c>
      <c r="H404" s="837">
        <v>1</v>
      </c>
      <c r="I404" s="849"/>
      <c r="J404" s="849"/>
      <c r="K404" s="837">
        <v>0</v>
      </c>
      <c r="L404" s="849">
        <v>3</v>
      </c>
      <c r="M404" s="850">
        <v>3058.38</v>
      </c>
    </row>
    <row r="405" spans="1:13" ht="14.4" customHeight="1" x14ac:dyDescent="0.3">
      <c r="A405" s="831" t="s">
        <v>2019</v>
      </c>
      <c r="B405" s="832" t="s">
        <v>3304</v>
      </c>
      <c r="C405" s="832" t="s">
        <v>2864</v>
      </c>
      <c r="D405" s="832" t="s">
        <v>2669</v>
      </c>
      <c r="E405" s="832" t="s">
        <v>2667</v>
      </c>
      <c r="F405" s="849">
        <v>16</v>
      </c>
      <c r="G405" s="849">
        <v>16311.36</v>
      </c>
      <c r="H405" s="837">
        <v>1</v>
      </c>
      <c r="I405" s="849"/>
      <c r="J405" s="849"/>
      <c r="K405" s="837">
        <v>0</v>
      </c>
      <c r="L405" s="849">
        <v>16</v>
      </c>
      <c r="M405" s="850">
        <v>16311.36</v>
      </c>
    </row>
    <row r="406" spans="1:13" ht="14.4" customHeight="1" x14ac:dyDescent="0.3">
      <c r="A406" s="831" t="s">
        <v>2019</v>
      </c>
      <c r="B406" s="832" t="s">
        <v>3304</v>
      </c>
      <c r="C406" s="832" t="s">
        <v>2670</v>
      </c>
      <c r="D406" s="832" t="s">
        <v>2671</v>
      </c>
      <c r="E406" s="832" t="s">
        <v>2661</v>
      </c>
      <c r="F406" s="849"/>
      <c r="G406" s="849"/>
      <c r="H406" s="837">
        <v>0</v>
      </c>
      <c r="I406" s="849">
        <v>50</v>
      </c>
      <c r="J406" s="849">
        <v>101946.49999999999</v>
      </c>
      <c r="K406" s="837">
        <v>1</v>
      </c>
      <c r="L406" s="849">
        <v>50</v>
      </c>
      <c r="M406" s="850">
        <v>101946.49999999999</v>
      </c>
    </row>
    <row r="407" spans="1:13" ht="14.4" customHeight="1" x14ac:dyDescent="0.3">
      <c r="A407" s="831" t="s">
        <v>2019</v>
      </c>
      <c r="B407" s="832" t="s">
        <v>3304</v>
      </c>
      <c r="C407" s="832" t="s">
        <v>2672</v>
      </c>
      <c r="D407" s="832" t="s">
        <v>2671</v>
      </c>
      <c r="E407" s="832" t="s">
        <v>2665</v>
      </c>
      <c r="F407" s="849"/>
      <c r="G407" s="849"/>
      <c r="H407" s="837">
        <v>0</v>
      </c>
      <c r="I407" s="849">
        <v>9</v>
      </c>
      <c r="J407" s="849">
        <v>3202.11</v>
      </c>
      <c r="K407" s="837">
        <v>1</v>
      </c>
      <c r="L407" s="849">
        <v>9</v>
      </c>
      <c r="M407" s="850">
        <v>3202.11</v>
      </c>
    </row>
    <row r="408" spans="1:13" ht="14.4" customHeight="1" x14ac:dyDescent="0.3">
      <c r="A408" s="831" t="s">
        <v>2019</v>
      </c>
      <c r="B408" s="832" t="s">
        <v>3304</v>
      </c>
      <c r="C408" s="832" t="s">
        <v>2673</v>
      </c>
      <c r="D408" s="832" t="s">
        <v>2671</v>
      </c>
      <c r="E408" s="832" t="s">
        <v>2663</v>
      </c>
      <c r="F408" s="849"/>
      <c r="G408" s="849"/>
      <c r="H408" s="837">
        <v>0</v>
      </c>
      <c r="I408" s="849">
        <v>70</v>
      </c>
      <c r="J408" s="849">
        <v>38684.800000000003</v>
      </c>
      <c r="K408" s="837">
        <v>1</v>
      </c>
      <c r="L408" s="849">
        <v>70</v>
      </c>
      <c r="M408" s="850">
        <v>38684.800000000003</v>
      </c>
    </row>
    <row r="409" spans="1:13" ht="14.4" customHeight="1" x14ac:dyDescent="0.3">
      <c r="A409" s="831" t="s">
        <v>2019</v>
      </c>
      <c r="B409" s="832" t="s">
        <v>3304</v>
      </c>
      <c r="C409" s="832" t="s">
        <v>2674</v>
      </c>
      <c r="D409" s="832" t="s">
        <v>2671</v>
      </c>
      <c r="E409" s="832" t="s">
        <v>2667</v>
      </c>
      <c r="F409" s="849"/>
      <c r="G409" s="849"/>
      <c r="H409" s="837">
        <v>0</v>
      </c>
      <c r="I409" s="849">
        <v>38</v>
      </c>
      <c r="J409" s="849">
        <v>38739.480000000003</v>
      </c>
      <c r="K409" s="837">
        <v>1</v>
      </c>
      <c r="L409" s="849">
        <v>38</v>
      </c>
      <c r="M409" s="850">
        <v>38739.480000000003</v>
      </c>
    </row>
    <row r="410" spans="1:13" ht="14.4" customHeight="1" x14ac:dyDescent="0.3">
      <c r="A410" s="831" t="s">
        <v>2019</v>
      </c>
      <c r="B410" s="832" t="s">
        <v>3304</v>
      </c>
      <c r="C410" s="832" t="s">
        <v>2675</v>
      </c>
      <c r="D410" s="832" t="s">
        <v>2669</v>
      </c>
      <c r="E410" s="832" t="s">
        <v>2665</v>
      </c>
      <c r="F410" s="849">
        <v>5</v>
      </c>
      <c r="G410" s="849">
        <v>1778.9500000000003</v>
      </c>
      <c r="H410" s="837">
        <v>1</v>
      </c>
      <c r="I410" s="849"/>
      <c r="J410" s="849"/>
      <c r="K410" s="837">
        <v>0</v>
      </c>
      <c r="L410" s="849">
        <v>5</v>
      </c>
      <c r="M410" s="850">
        <v>1778.9500000000003</v>
      </c>
    </row>
    <row r="411" spans="1:13" ht="14.4" customHeight="1" x14ac:dyDescent="0.3">
      <c r="A411" s="831" t="s">
        <v>2019</v>
      </c>
      <c r="B411" s="832" t="s">
        <v>3304</v>
      </c>
      <c r="C411" s="832" t="s">
        <v>2975</v>
      </c>
      <c r="D411" s="832" t="s">
        <v>2669</v>
      </c>
      <c r="E411" s="832" t="s">
        <v>2661</v>
      </c>
      <c r="F411" s="849">
        <v>7</v>
      </c>
      <c r="G411" s="849">
        <v>14272.51</v>
      </c>
      <c r="H411" s="837">
        <v>1</v>
      </c>
      <c r="I411" s="849"/>
      <c r="J411" s="849"/>
      <c r="K411" s="837">
        <v>0</v>
      </c>
      <c r="L411" s="849">
        <v>7</v>
      </c>
      <c r="M411" s="850">
        <v>14272.51</v>
      </c>
    </row>
    <row r="412" spans="1:13" ht="14.4" customHeight="1" x14ac:dyDescent="0.3">
      <c r="A412" s="831" t="s">
        <v>2019</v>
      </c>
      <c r="B412" s="832" t="s">
        <v>3305</v>
      </c>
      <c r="C412" s="832" t="s">
        <v>2553</v>
      </c>
      <c r="D412" s="832" t="s">
        <v>2554</v>
      </c>
      <c r="E412" s="832" t="s">
        <v>2555</v>
      </c>
      <c r="F412" s="849">
        <v>20</v>
      </c>
      <c r="G412" s="849">
        <v>4653.5999999999995</v>
      </c>
      <c r="H412" s="837">
        <v>1</v>
      </c>
      <c r="I412" s="849"/>
      <c r="J412" s="849"/>
      <c r="K412" s="837">
        <v>0</v>
      </c>
      <c r="L412" s="849">
        <v>20</v>
      </c>
      <c r="M412" s="850">
        <v>4653.5999999999995</v>
      </c>
    </row>
    <row r="413" spans="1:13" ht="14.4" customHeight="1" x14ac:dyDescent="0.3">
      <c r="A413" s="831" t="s">
        <v>2019</v>
      </c>
      <c r="B413" s="832" t="s">
        <v>3305</v>
      </c>
      <c r="C413" s="832" t="s">
        <v>2833</v>
      </c>
      <c r="D413" s="832" t="s">
        <v>2568</v>
      </c>
      <c r="E413" s="832" t="s">
        <v>2578</v>
      </c>
      <c r="F413" s="849">
        <v>8</v>
      </c>
      <c r="G413" s="849">
        <v>7755.84</v>
      </c>
      <c r="H413" s="837">
        <v>1</v>
      </c>
      <c r="I413" s="849"/>
      <c r="J413" s="849"/>
      <c r="K413" s="837">
        <v>0</v>
      </c>
      <c r="L413" s="849">
        <v>8</v>
      </c>
      <c r="M413" s="850">
        <v>7755.84</v>
      </c>
    </row>
    <row r="414" spans="1:13" ht="14.4" customHeight="1" x14ac:dyDescent="0.3">
      <c r="A414" s="831" t="s">
        <v>2019</v>
      </c>
      <c r="B414" s="832" t="s">
        <v>3305</v>
      </c>
      <c r="C414" s="832" t="s">
        <v>2559</v>
      </c>
      <c r="D414" s="832" t="s">
        <v>2554</v>
      </c>
      <c r="E414" s="832" t="s">
        <v>2560</v>
      </c>
      <c r="F414" s="849">
        <v>9</v>
      </c>
      <c r="G414" s="849">
        <v>17450.73</v>
      </c>
      <c r="H414" s="837">
        <v>1</v>
      </c>
      <c r="I414" s="849"/>
      <c r="J414" s="849"/>
      <c r="K414" s="837">
        <v>0</v>
      </c>
      <c r="L414" s="849">
        <v>9</v>
      </c>
      <c r="M414" s="850">
        <v>17450.73</v>
      </c>
    </row>
    <row r="415" spans="1:13" ht="14.4" customHeight="1" x14ac:dyDescent="0.3">
      <c r="A415" s="831" t="s">
        <v>2019</v>
      </c>
      <c r="B415" s="832" t="s">
        <v>3305</v>
      </c>
      <c r="C415" s="832" t="s">
        <v>2561</v>
      </c>
      <c r="D415" s="832" t="s">
        <v>2554</v>
      </c>
      <c r="E415" s="832" t="s">
        <v>2562</v>
      </c>
      <c r="F415" s="849">
        <v>30</v>
      </c>
      <c r="G415" s="849">
        <v>43626.900000000009</v>
      </c>
      <c r="H415" s="837">
        <v>1</v>
      </c>
      <c r="I415" s="849"/>
      <c r="J415" s="849"/>
      <c r="K415" s="837">
        <v>0</v>
      </c>
      <c r="L415" s="849">
        <v>30</v>
      </c>
      <c r="M415" s="850">
        <v>43626.900000000009</v>
      </c>
    </row>
    <row r="416" spans="1:13" ht="14.4" customHeight="1" x14ac:dyDescent="0.3">
      <c r="A416" s="831" t="s">
        <v>2019</v>
      </c>
      <c r="B416" s="832" t="s">
        <v>3305</v>
      </c>
      <c r="C416" s="832" t="s">
        <v>2563</v>
      </c>
      <c r="D416" s="832" t="s">
        <v>2554</v>
      </c>
      <c r="E416" s="832" t="s">
        <v>2564</v>
      </c>
      <c r="F416" s="849">
        <v>20</v>
      </c>
      <c r="G416" s="849">
        <v>9695</v>
      </c>
      <c r="H416" s="837">
        <v>1</v>
      </c>
      <c r="I416" s="849"/>
      <c r="J416" s="849"/>
      <c r="K416" s="837">
        <v>0</v>
      </c>
      <c r="L416" s="849">
        <v>20</v>
      </c>
      <c r="M416" s="850">
        <v>9695</v>
      </c>
    </row>
    <row r="417" spans="1:13" ht="14.4" customHeight="1" x14ac:dyDescent="0.3">
      <c r="A417" s="831" t="s">
        <v>2019</v>
      </c>
      <c r="B417" s="832" t="s">
        <v>3305</v>
      </c>
      <c r="C417" s="832" t="s">
        <v>2565</v>
      </c>
      <c r="D417" s="832" t="s">
        <v>2554</v>
      </c>
      <c r="E417" s="832" t="s">
        <v>2566</v>
      </c>
      <c r="F417" s="849">
        <v>20</v>
      </c>
      <c r="G417" s="849">
        <v>19389.600000000002</v>
      </c>
      <c r="H417" s="837">
        <v>1</v>
      </c>
      <c r="I417" s="849"/>
      <c r="J417" s="849"/>
      <c r="K417" s="837">
        <v>0</v>
      </c>
      <c r="L417" s="849">
        <v>20</v>
      </c>
      <c r="M417" s="850">
        <v>19389.600000000002</v>
      </c>
    </row>
    <row r="418" spans="1:13" ht="14.4" customHeight="1" x14ac:dyDescent="0.3">
      <c r="A418" s="831" t="s">
        <v>2019</v>
      </c>
      <c r="B418" s="832" t="s">
        <v>3305</v>
      </c>
      <c r="C418" s="832" t="s">
        <v>2800</v>
      </c>
      <c r="D418" s="832" t="s">
        <v>2571</v>
      </c>
      <c r="E418" s="832" t="s">
        <v>2801</v>
      </c>
      <c r="F418" s="849">
        <v>28</v>
      </c>
      <c r="G418" s="849">
        <v>54291.16</v>
      </c>
      <c r="H418" s="837">
        <v>1</v>
      </c>
      <c r="I418" s="849"/>
      <c r="J418" s="849"/>
      <c r="K418" s="837">
        <v>0</v>
      </c>
      <c r="L418" s="849">
        <v>28</v>
      </c>
      <c r="M418" s="850">
        <v>54291.16</v>
      </c>
    </row>
    <row r="419" spans="1:13" ht="14.4" customHeight="1" x14ac:dyDescent="0.3">
      <c r="A419" s="831" t="s">
        <v>2019</v>
      </c>
      <c r="B419" s="832" t="s">
        <v>3305</v>
      </c>
      <c r="C419" s="832" t="s">
        <v>2834</v>
      </c>
      <c r="D419" s="832" t="s">
        <v>2571</v>
      </c>
      <c r="E419" s="832" t="s">
        <v>2835</v>
      </c>
      <c r="F419" s="849">
        <v>14</v>
      </c>
      <c r="G419" s="849">
        <v>6786.5</v>
      </c>
      <c r="H419" s="837">
        <v>1</v>
      </c>
      <c r="I419" s="849"/>
      <c r="J419" s="849"/>
      <c r="K419" s="837">
        <v>0</v>
      </c>
      <c r="L419" s="849">
        <v>14</v>
      </c>
      <c r="M419" s="850">
        <v>6786.5</v>
      </c>
    </row>
    <row r="420" spans="1:13" ht="14.4" customHeight="1" x14ac:dyDescent="0.3">
      <c r="A420" s="831" t="s">
        <v>2019</v>
      </c>
      <c r="B420" s="832" t="s">
        <v>3305</v>
      </c>
      <c r="C420" s="832" t="s">
        <v>2570</v>
      </c>
      <c r="D420" s="832" t="s">
        <v>2571</v>
      </c>
      <c r="E420" s="832" t="s">
        <v>2572</v>
      </c>
      <c r="F420" s="849">
        <v>2</v>
      </c>
      <c r="G420" s="849">
        <v>1938.96</v>
      </c>
      <c r="H420" s="837">
        <v>1</v>
      </c>
      <c r="I420" s="849"/>
      <c r="J420" s="849"/>
      <c r="K420" s="837">
        <v>0</v>
      </c>
      <c r="L420" s="849">
        <v>2</v>
      </c>
      <c r="M420" s="850">
        <v>1938.96</v>
      </c>
    </row>
    <row r="421" spans="1:13" ht="14.4" customHeight="1" x14ac:dyDescent="0.3">
      <c r="A421" s="831" t="s">
        <v>2019</v>
      </c>
      <c r="B421" s="832" t="s">
        <v>3305</v>
      </c>
      <c r="C421" s="832" t="s">
        <v>2573</v>
      </c>
      <c r="D421" s="832" t="s">
        <v>2574</v>
      </c>
      <c r="E421" s="832" t="s">
        <v>2569</v>
      </c>
      <c r="F421" s="849"/>
      <c r="G421" s="849"/>
      <c r="H421" s="837">
        <v>0</v>
      </c>
      <c r="I421" s="849">
        <v>16</v>
      </c>
      <c r="J421" s="849">
        <v>7756</v>
      </c>
      <c r="K421" s="837">
        <v>1</v>
      </c>
      <c r="L421" s="849">
        <v>16</v>
      </c>
      <c r="M421" s="850">
        <v>7756</v>
      </c>
    </row>
    <row r="422" spans="1:13" ht="14.4" customHeight="1" x14ac:dyDescent="0.3">
      <c r="A422" s="831" t="s">
        <v>2019</v>
      </c>
      <c r="B422" s="832" t="s">
        <v>3305</v>
      </c>
      <c r="C422" s="832" t="s">
        <v>2577</v>
      </c>
      <c r="D422" s="832" t="s">
        <v>2574</v>
      </c>
      <c r="E422" s="832" t="s">
        <v>2578</v>
      </c>
      <c r="F422" s="849"/>
      <c r="G422" s="849"/>
      <c r="H422" s="837">
        <v>0</v>
      </c>
      <c r="I422" s="849">
        <v>20</v>
      </c>
      <c r="J422" s="849">
        <v>19389.600000000002</v>
      </c>
      <c r="K422" s="837">
        <v>1</v>
      </c>
      <c r="L422" s="849">
        <v>20</v>
      </c>
      <c r="M422" s="850">
        <v>19389.600000000002</v>
      </c>
    </row>
    <row r="423" spans="1:13" ht="14.4" customHeight="1" x14ac:dyDescent="0.3">
      <c r="A423" s="831" t="s">
        <v>2019</v>
      </c>
      <c r="B423" s="832" t="s">
        <v>3305</v>
      </c>
      <c r="C423" s="832" t="s">
        <v>2579</v>
      </c>
      <c r="D423" s="832" t="s">
        <v>2574</v>
      </c>
      <c r="E423" s="832" t="s">
        <v>2580</v>
      </c>
      <c r="F423" s="849"/>
      <c r="G423" s="849"/>
      <c r="H423" s="837">
        <v>0</v>
      </c>
      <c r="I423" s="849">
        <v>18</v>
      </c>
      <c r="J423" s="849">
        <v>34901.46</v>
      </c>
      <c r="K423" s="837">
        <v>1</v>
      </c>
      <c r="L423" s="849">
        <v>18</v>
      </c>
      <c r="M423" s="850">
        <v>34901.46</v>
      </c>
    </row>
    <row r="424" spans="1:13" ht="14.4" customHeight="1" x14ac:dyDescent="0.3">
      <c r="A424" s="831" t="s">
        <v>2019</v>
      </c>
      <c r="B424" s="832" t="s">
        <v>3305</v>
      </c>
      <c r="C424" s="832" t="s">
        <v>2581</v>
      </c>
      <c r="D424" s="832" t="s">
        <v>2574</v>
      </c>
      <c r="E424" s="832" t="s">
        <v>2582</v>
      </c>
      <c r="F424" s="849"/>
      <c r="G424" s="849"/>
      <c r="H424" s="837">
        <v>0</v>
      </c>
      <c r="I424" s="849">
        <v>18</v>
      </c>
      <c r="J424" s="849">
        <v>26176.14</v>
      </c>
      <c r="K424" s="837">
        <v>1</v>
      </c>
      <c r="L424" s="849">
        <v>18</v>
      </c>
      <c r="M424" s="850">
        <v>26176.14</v>
      </c>
    </row>
    <row r="425" spans="1:13" ht="14.4" customHeight="1" x14ac:dyDescent="0.3">
      <c r="A425" s="831" t="s">
        <v>2019</v>
      </c>
      <c r="B425" s="832" t="s">
        <v>3306</v>
      </c>
      <c r="C425" s="832" t="s">
        <v>2523</v>
      </c>
      <c r="D425" s="832" t="s">
        <v>2524</v>
      </c>
      <c r="E425" s="832" t="s">
        <v>2525</v>
      </c>
      <c r="F425" s="849">
        <v>23</v>
      </c>
      <c r="G425" s="849">
        <v>17342.919999999998</v>
      </c>
      <c r="H425" s="837">
        <v>1</v>
      </c>
      <c r="I425" s="849"/>
      <c r="J425" s="849"/>
      <c r="K425" s="837">
        <v>0</v>
      </c>
      <c r="L425" s="849">
        <v>23</v>
      </c>
      <c r="M425" s="850">
        <v>17342.919999999998</v>
      </c>
    </row>
    <row r="426" spans="1:13" ht="14.4" customHeight="1" x14ac:dyDescent="0.3">
      <c r="A426" s="831" t="s">
        <v>2019</v>
      </c>
      <c r="B426" s="832" t="s">
        <v>3306</v>
      </c>
      <c r="C426" s="832" t="s">
        <v>2526</v>
      </c>
      <c r="D426" s="832" t="s">
        <v>2524</v>
      </c>
      <c r="E426" s="832" t="s">
        <v>2527</v>
      </c>
      <c r="F426" s="849">
        <v>35</v>
      </c>
      <c r="G426" s="849">
        <v>39587.1</v>
      </c>
      <c r="H426" s="837">
        <v>1</v>
      </c>
      <c r="I426" s="849"/>
      <c r="J426" s="849"/>
      <c r="K426" s="837">
        <v>0</v>
      </c>
      <c r="L426" s="849">
        <v>35</v>
      </c>
      <c r="M426" s="850">
        <v>39587.1</v>
      </c>
    </row>
    <row r="427" spans="1:13" ht="14.4" customHeight="1" x14ac:dyDescent="0.3">
      <c r="A427" s="831" t="s">
        <v>2019</v>
      </c>
      <c r="B427" s="832" t="s">
        <v>3306</v>
      </c>
      <c r="C427" s="832" t="s">
        <v>2528</v>
      </c>
      <c r="D427" s="832" t="s">
        <v>2524</v>
      </c>
      <c r="E427" s="832" t="s">
        <v>2529</v>
      </c>
      <c r="F427" s="849">
        <v>72</v>
      </c>
      <c r="G427" s="849">
        <v>108581.75999999998</v>
      </c>
      <c r="H427" s="837">
        <v>1</v>
      </c>
      <c r="I427" s="849"/>
      <c r="J427" s="849"/>
      <c r="K427" s="837">
        <v>0</v>
      </c>
      <c r="L427" s="849">
        <v>72</v>
      </c>
      <c r="M427" s="850">
        <v>108581.75999999998</v>
      </c>
    </row>
    <row r="428" spans="1:13" ht="14.4" customHeight="1" x14ac:dyDescent="0.3">
      <c r="A428" s="831" t="s">
        <v>2019</v>
      </c>
      <c r="B428" s="832" t="s">
        <v>3306</v>
      </c>
      <c r="C428" s="832" t="s">
        <v>2926</v>
      </c>
      <c r="D428" s="832" t="s">
        <v>2927</v>
      </c>
      <c r="E428" s="832" t="s">
        <v>2525</v>
      </c>
      <c r="F428" s="849">
        <v>18</v>
      </c>
      <c r="G428" s="849">
        <v>11633.76</v>
      </c>
      <c r="H428" s="837">
        <v>1</v>
      </c>
      <c r="I428" s="849"/>
      <c r="J428" s="849"/>
      <c r="K428" s="837">
        <v>0</v>
      </c>
      <c r="L428" s="849">
        <v>18</v>
      </c>
      <c r="M428" s="850">
        <v>11633.76</v>
      </c>
    </row>
    <row r="429" spans="1:13" ht="14.4" customHeight="1" x14ac:dyDescent="0.3">
      <c r="A429" s="831" t="s">
        <v>2019</v>
      </c>
      <c r="B429" s="832" t="s">
        <v>3306</v>
      </c>
      <c r="C429" s="832" t="s">
        <v>2532</v>
      </c>
      <c r="D429" s="832" t="s">
        <v>2531</v>
      </c>
      <c r="E429" s="832" t="s">
        <v>2527</v>
      </c>
      <c r="F429" s="849"/>
      <c r="G429" s="849"/>
      <c r="H429" s="837">
        <v>0</v>
      </c>
      <c r="I429" s="849">
        <v>6</v>
      </c>
      <c r="J429" s="849">
        <v>6786.36</v>
      </c>
      <c r="K429" s="837">
        <v>1</v>
      </c>
      <c r="L429" s="849">
        <v>6</v>
      </c>
      <c r="M429" s="850">
        <v>6786.36</v>
      </c>
    </row>
    <row r="430" spans="1:13" ht="14.4" customHeight="1" x14ac:dyDescent="0.3">
      <c r="A430" s="831" t="s">
        <v>2019</v>
      </c>
      <c r="B430" s="832" t="s">
        <v>3306</v>
      </c>
      <c r="C430" s="832" t="s">
        <v>2533</v>
      </c>
      <c r="D430" s="832" t="s">
        <v>2531</v>
      </c>
      <c r="E430" s="832" t="s">
        <v>2529</v>
      </c>
      <c r="F430" s="849"/>
      <c r="G430" s="849"/>
      <c r="H430" s="837">
        <v>0</v>
      </c>
      <c r="I430" s="849">
        <v>6</v>
      </c>
      <c r="J430" s="849">
        <v>9048.48</v>
      </c>
      <c r="K430" s="837">
        <v>1</v>
      </c>
      <c r="L430" s="849">
        <v>6</v>
      </c>
      <c r="M430" s="850">
        <v>9048.48</v>
      </c>
    </row>
    <row r="431" spans="1:13" ht="14.4" customHeight="1" x14ac:dyDescent="0.3">
      <c r="A431" s="831" t="s">
        <v>2019</v>
      </c>
      <c r="B431" s="832" t="s">
        <v>1632</v>
      </c>
      <c r="C431" s="832" t="s">
        <v>1862</v>
      </c>
      <c r="D431" s="832" t="s">
        <v>1863</v>
      </c>
      <c r="E431" s="832" t="s">
        <v>1864</v>
      </c>
      <c r="F431" s="849"/>
      <c r="G431" s="849"/>
      <c r="H431" s="837"/>
      <c r="I431" s="849">
        <v>8</v>
      </c>
      <c r="J431" s="849">
        <v>0</v>
      </c>
      <c r="K431" s="837"/>
      <c r="L431" s="849">
        <v>8</v>
      </c>
      <c r="M431" s="850">
        <v>0</v>
      </c>
    </row>
    <row r="432" spans="1:13" ht="14.4" customHeight="1" x14ac:dyDescent="0.3">
      <c r="A432" s="831" t="s">
        <v>2019</v>
      </c>
      <c r="B432" s="832" t="s">
        <v>3313</v>
      </c>
      <c r="C432" s="832" t="s">
        <v>2218</v>
      </c>
      <c r="D432" s="832" t="s">
        <v>2219</v>
      </c>
      <c r="E432" s="832" t="s">
        <v>2220</v>
      </c>
      <c r="F432" s="849">
        <v>6</v>
      </c>
      <c r="G432" s="849">
        <v>362.34000000000003</v>
      </c>
      <c r="H432" s="837">
        <v>1</v>
      </c>
      <c r="I432" s="849"/>
      <c r="J432" s="849"/>
      <c r="K432" s="837">
        <v>0</v>
      </c>
      <c r="L432" s="849">
        <v>6</v>
      </c>
      <c r="M432" s="850">
        <v>362.34000000000003</v>
      </c>
    </row>
    <row r="433" spans="1:13" ht="14.4" customHeight="1" x14ac:dyDescent="0.3">
      <c r="A433" s="831" t="s">
        <v>2019</v>
      </c>
      <c r="B433" s="832" t="s">
        <v>3313</v>
      </c>
      <c r="C433" s="832" t="s">
        <v>2987</v>
      </c>
      <c r="D433" s="832" t="s">
        <v>2988</v>
      </c>
      <c r="E433" s="832" t="s">
        <v>2989</v>
      </c>
      <c r="F433" s="849"/>
      <c r="G433" s="849"/>
      <c r="H433" s="837">
        <v>0</v>
      </c>
      <c r="I433" s="849">
        <v>5</v>
      </c>
      <c r="J433" s="849">
        <v>301.95000000000005</v>
      </c>
      <c r="K433" s="837">
        <v>1</v>
      </c>
      <c r="L433" s="849">
        <v>5</v>
      </c>
      <c r="M433" s="850">
        <v>301.95000000000005</v>
      </c>
    </row>
    <row r="434" spans="1:13" ht="14.4" customHeight="1" x14ac:dyDescent="0.3">
      <c r="A434" s="831" t="s">
        <v>2019</v>
      </c>
      <c r="B434" s="832" t="s">
        <v>3307</v>
      </c>
      <c r="C434" s="832" t="s">
        <v>2610</v>
      </c>
      <c r="D434" s="832" t="s">
        <v>2611</v>
      </c>
      <c r="E434" s="832" t="s">
        <v>2612</v>
      </c>
      <c r="F434" s="849"/>
      <c r="G434" s="849"/>
      <c r="H434" s="837">
        <v>0</v>
      </c>
      <c r="I434" s="849">
        <v>5</v>
      </c>
      <c r="J434" s="849">
        <v>514.5</v>
      </c>
      <c r="K434" s="837">
        <v>1</v>
      </c>
      <c r="L434" s="849">
        <v>5</v>
      </c>
      <c r="M434" s="850">
        <v>514.5</v>
      </c>
    </row>
    <row r="435" spans="1:13" ht="14.4" customHeight="1" x14ac:dyDescent="0.3">
      <c r="A435" s="831" t="s">
        <v>2019</v>
      </c>
      <c r="B435" s="832" t="s">
        <v>3307</v>
      </c>
      <c r="C435" s="832" t="s">
        <v>2804</v>
      </c>
      <c r="D435" s="832" t="s">
        <v>2805</v>
      </c>
      <c r="E435" s="832" t="s">
        <v>2806</v>
      </c>
      <c r="F435" s="849"/>
      <c r="G435" s="849"/>
      <c r="H435" s="837">
        <v>0</v>
      </c>
      <c r="I435" s="849">
        <v>6</v>
      </c>
      <c r="J435" s="849">
        <v>411.59999999999997</v>
      </c>
      <c r="K435" s="837">
        <v>1</v>
      </c>
      <c r="L435" s="849">
        <v>6</v>
      </c>
      <c r="M435" s="850">
        <v>411.59999999999997</v>
      </c>
    </row>
    <row r="436" spans="1:13" ht="14.4" customHeight="1" x14ac:dyDescent="0.3">
      <c r="A436" s="831" t="s">
        <v>2019</v>
      </c>
      <c r="B436" s="832" t="s">
        <v>1878</v>
      </c>
      <c r="C436" s="832" t="s">
        <v>2592</v>
      </c>
      <c r="D436" s="832" t="s">
        <v>1880</v>
      </c>
      <c r="E436" s="832" t="s">
        <v>2591</v>
      </c>
      <c r="F436" s="849"/>
      <c r="G436" s="849"/>
      <c r="H436" s="837">
        <v>0</v>
      </c>
      <c r="I436" s="849">
        <v>1</v>
      </c>
      <c r="J436" s="849">
        <v>763.63</v>
      </c>
      <c r="K436" s="837">
        <v>1</v>
      </c>
      <c r="L436" s="849">
        <v>1</v>
      </c>
      <c r="M436" s="850">
        <v>763.63</v>
      </c>
    </row>
    <row r="437" spans="1:13" ht="14.4" customHeight="1" x14ac:dyDescent="0.3">
      <c r="A437" s="831" t="s">
        <v>2019</v>
      </c>
      <c r="B437" s="832" t="s">
        <v>3308</v>
      </c>
      <c r="C437" s="832" t="s">
        <v>2683</v>
      </c>
      <c r="D437" s="832" t="s">
        <v>2681</v>
      </c>
      <c r="E437" s="832" t="s">
        <v>2684</v>
      </c>
      <c r="F437" s="849">
        <v>6</v>
      </c>
      <c r="G437" s="849">
        <v>7174.5</v>
      </c>
      <c r="H437" s="837">
        <v>1</v>
      </c>
      <c r="I437" s="849"/>
      <c r="J437" s="849"/>
      <c r="K437" s="837">
        <v>0</v>
      </c>
      <c r="L437" s="849">
        <v>6</v>
      </c>
      <c r="M437" s="850">
        <v>7174.5</v>
      </c>
    </row>
    <row r="438" spans="1:13" ht="14.4" customHeight="1" x14ac:dyDescent="0.3">
      <c r="A438" s="831" t="s">
        <v>2019</v>
      </c>
      <c r="B438" s="832" t="s">
        <v>3308</v>
      </c>
      <c r="C438" s="832" t="s">
        <v>2870</v>
      </c>
      <c r="D438" s="832" t="s">
        <v>2871</v>
      </c>
      <c r="E438" s="832" t="s">
        <v>2682</v>
      </c>
      <c r="F438" s="849">
        <v>6</v>
      </c>
      <c r="G438" s="849">
        <v>3587.2799999999997</v>
      </c>
      <c r="H438" s="837">
        <v>1</v>
      </c>
      <c r="I438" s="849"/>
      <c r="J438" s="849"/>
      <c r="K438" s="837">
        <v>0</v>
      </c>
      <c r="L438" s="849">
        <v>6</v>
      </c>
      <c r="M438" s="850">
        <v>3587.2799999999997</v>
      </c>
    </row>
    <row r="439" spans="1:13" ht="14.4" customHeight="1" x14ac:dyDescent="0.3">
      <c r="A439" s="831" t="s">
        <v>2019</v>
      </c>
      <c r="B439" s="832" t="s">
        <v>3308</v>
      </c>
      <c r="C439" s="832" t="s">
        <v>2685</v>
      </c>
      <c r="D439" s="832" t="s">
        <v>2686</v>
      </c>
      <c r="E439" s="832" t="s">
        <v>2682</v>
      </c>
      <c r="F439" s="849"/>
      <c r="G439" s="849"/>
      <c r="H439" s="837">
        <v>0</v>
      </c>
      <c r="I439" s="849">
        <v>11</v>
      </c>
      <c r="J439" s="849">
        <v>6576.68</v>
      </c>
      <c r="K439" s="837">
        <v>1</v>
      </c>
      <c r="L439" s="849">
        <v>11</v>
      </c>
      <c r="M439" s="850">
        <v>6576.68</v>
      </c>
    </row>
    <row r="440" spans="1:13" ht="14.4" customHeight="1" x14ac:dyDescent="0.3">
      <c r="A440" s="831" t="s">
        <v>2019</v>
      </c>
      <c r="B440" s="832" t="s">
        <v>3308</v>
      </c>
      <c r="C440" s="832" t="s">
        <v>2980</v>
      </c>
      <c r="D440" s="832" t="s">
        <v>2681</v>
      </c>
      <c r="E440" s="832" t="s">
        <v>2697</v>
      </c>
      <c r="F440" s="849">
        <v>3</v>
      </c>
      <c r="G440" s="849">
        <v>7174.4400000000005</v>
      </c>
      <c r="H440" s="837">
        <v>1</v>
      </c>
      <c r="I440" s="849"/>
      <c r="J440" s="849"/>
      <c r="K440" s="837">
        <v>0</v>
      </c>
      <c r="L440" s="849">
        <v>3</v>
      </c>
      <c r="M440" s="850">
        <v>7174.4400000000005</v>
      </c>
    </row>
    <row r="441" spans="1:13" ht="14.4" customHeight="1" x14ac:dyDescent="0.3">
      <c r="A441" s="831" t="s">
        <v>2019</v>
      </c>
      <c r="B441" s="832" t="s">
        <v>3308</v>
      </c>
      <c r="C441" s="832" t="s">
        <v>2690</v>
      </c>
      <c r="D441" s="832" t="s">
        <v>2691</v>
      </c>
      <c r="E441" s="832" t="s">
        <v>2684</v>
      </c>
      <c r="F441" s="849">
        <v>3</v>
      </c>
      <c r="G441" s="849">
        <v>5146.4400000000005</v>
      </c>
      <c r="H441" s="837">
        <v>1</v>
      </c>
      <c r="I441" s="849"/>
      <c r="J441" s="849"/>
      <c r="K441" s="837">
        <v>0</v>
      </c>
      <c r="L441" s="849">
        <v>3</v>
      </c>
      <c r="M441" s="850">
        <v>5146.4400000000005</v>
      </c>
    </row>
    <row r="442" spans="1:13" ht="14.4" customHeight="1" x14ac:dyDescent="0.3">
      <c r="A442" s="831" t="s">
        <v>2019</v>
      </c>
      <c r="B442" s="832" t="s">
        <v>3308</v>
      </c>
      <c r="C442" s="832" t="s">
        <v>2693</v>
      </c>
      <c r="D442" s="832" t="s">
        <v>2686</v>
      </c>
      <c r="E442" s="832" t="s">
        <v>2684</v>
      </c>
      <c r="F442" s="849"/>
      <c r="G442" s="849"/>
      <c r="H442" s="837">
        <v>0</v>
      </c>
      <c r="I442" s="849">
        <v>25</v>
      </c>
      <c r="J442" s="849">
        <v>29893.75</v>
      </c>
      <c r="K442" s="837">
        <v>1</v>
      </c>
      <c r="L442" s="849">
        <v>25</v>
      </c>
      <c r="M442" s="850">
        <v>29893.75</v>
      </c>
    </row>
    <row r="443" spans="1:13" ht="14.4" customHeight="1" x14ac:dyDescent="0.3">
      <c r="A443" s="831" t="s">
        <v>2019</v>
      </c>
      <c r="B443" s="832" t="s">
        <v>3308</v>
      </c>
      <c r="C443" s="832" t="s">
        <v>2698</v>
      </c>
      <c r="D443" s="832" t="s">
        <v>2686</v>
      </c>
      <c r="E443" s="832" t="s">
        <v>2699</v>
      </c>
      <c r="F443" s="849"/>
      <c r="G443" s="849"/>
      <c r="H443" s="837">
        <v>0</v>
      </c>
      <c r="I443" s="849">
        <v>20</v>
      </c>
      <c r="J443" s="849">
        <v>51464.4</v>
      </c>
      <c r="K443" s="837">
        <v>1</v>
      </c>
      <c r="L443" s="849">
        <v>20</v>
      </c>
      <c r="M443" s="850">
        <v>51464.4</v>
      </c>
    </row>
    <row r="444" spans="1:13" ht="14.4" customHeight="1" x14ac:dyDescent="0.3">
      <c r="A444" s="831" t="s">
        <v>2019</v>
      </c>
      <c r="B444" s="832" t="s">
        <v>3308</v>
      </c>
      <c r="C444" s="832" t="s">
        <v>2696</v>
      </c>
      <c r="D444" s="832" t="s">
        <v>2686</v>
      </c>
      <c r="E444" s="832" t="s">
        <v>2697</v>
      </c>
      <c r="F444" s="849"/>
      <c r="G444" s="849"/>
      <c r="H444" s="837">
        <v>0</v>
      </c>
      <c r="I444" s="849">
        <v>17</v>
      </c>
      <c r="J444" s="849">
        <v>40655.160000000003</v>
      </c>
      <c r="K444" s="837">
        <v>1</v>
      </c>
      <c r="L444" s="849">
        <v>17</v>
      </c>
      <c r="M444" s="850">
        <v>40655.160000000003</v>
      </c>
    </row>
    <row r="445" spans="1:13" ht="14.4" customHeight="1" x14ac:dyDescent="0.3">
      <c r="A445" s="831" t="s">
        <v>2019</v>
      </c>
      <c r="B445" s="832" t="s">
        <v>3308</v>
      </c>
      <c r="C445" s="832" t="s">
        <v>2981</v>
      </c>
      <c r="D445" s="832" t="s">
        <v>2982</v>
      </c>
      <c r="E445" s="832" t="s">
        <v>2682</v>
      </c>
      <c r="F445" s="849">
        <v>3</v>
      </c>
      <c r="G445" s="849">
        <v>3858.57</v>
      </c>
      <c r="H445" s="837">
        <v>1</v>
      </c>
      <c r="I445" s="849"/>
      <c r="J445" s="849"/>
      <c r="K445" s="837">
        <v>0</v>
      </c>
      <c r="L445" s="849">
        <v>3</v>
      </c>
      <c r="M445" s="850">
        <v>3858.57</v>
      </c>
    </row>
    <row r="446" spans="1:13" ht="14.4" customHeight="1" x14ac:dyDescent="0.3">
      <c r="A446" s="831" t="s">
        <v>2019</v>
      </c>
      <c r="B446" s="832" t="s">
        <v>3308</v>
      </c>
      <c r="C446" s="832" t="s">
        <v>2983</v>
      </c>
      <c r="D446" s="832" t="s">
        <v>2982</v>
      </c>
      <c r="E446" s="832" t="s">
        <v>2684</v>
      </c>
      <c r="F446" s="849">
        <v>2</v>
      </c>
      <c r="G446" s="849">
        <v>3430.96</v>
      </c>
      <c r="H446" s="837">
        <v>1</v>
      </c>
      <c r="I446" s="849"/>
      <c r="J446" s="849"/>
      <c r="K446" s="837">
        <v>0</v>
      </c>
      <c r="L446" s="849">
        <v>2</v>
      </c>
      <c r="M446" s="850">
        <v>3430.96</v>
      </c>
    </row>
    <row r="447" spans="1:13" ht="14.4" customHeight="1" x14ac:dyDescent="0.3">
      <c r="A447" s="831" t="s">
        <v>2019</v>
      </c>
      <c r="B447" s="832" t="s">
        <v>1892</v>
      </c>
      <c r="C447" s="832" t="s">
        <v>1893</v>
      </c>
      <c r="D447" s="832" t="s">
        <v>1894</v>
      </c>
      <c r="E447" s="832" t="s">
        <v>1895</v>
      </c>
      <c r="F447" s="849"/>
      <c r="G447" s="849"/>
      <c r="H447" s="837">
        <v>0</v>
      </c>
      <c r="I447" s="849">
        <v>1</v>
      </c>
      <c r="J447" s="849">
        <v>9.4</v>
      </c>
      <c r="K447" s="837">
        <v>1</v>
      </c>
      <c r="L447" s="849">
        <v>1</v>
      </c>
      <c r="M447" s="850">
        <v>9.4</v>
      </c>
    </row>
    <row r="448" spans="1:13" ht="14.4" customHeight="1" x14ac:dyDescent="0.3">
      <c r="A448" s="831" t="s">
        <v>2019</v>
      </c>
      <c r="B448" s="832" t="s">
        <v>1892</v>
      </c>
      <c r="C448" s="832" t="s">
        <v>2379</v>
      </c>
      <c r="D448" s="832" t="s">
        <v>2380</v>
      </c>
      <c r="E448" s="832" t="s">
        <v>2381</v>
      </c>
      <c r="F448" s="849"/>
      <c r="G448" s="849"/>
      <c r="H448" s="837">
        <v>0</v>
      </c>
      <c r="I448" s="849">
        <v>3</v>
      </c>
      <c r="J448" s="849">
        <v>14.100000000000001</v>
      </c>
      <c r="K448" s="837">
        <v>1</v>
      </c>
      <c r="L448" s="849">
        <v>3</v>
      </c>
      <c r="M448" s="850">
        <v>14.100000000000001</v>
      </c>
    </row>
    <row r="449" spans="1:13" ht="14.4" customHeight="1" x14ac:dyDescent="0.3">
      <c r="A449" s="831" t="s">
        <v>2019</v>
      </c>
      <c r="B449" s="832" t="s">
        <v>1900</v>
      </c>
      <c r="C449" s="832" t="s">
        <v>1903</v>
      </c>
      <c r="D449" s="832" t="s">
        <v>1269</v>
      </c>
      <c r="E449" s="832" t="s">
        <v>1904</v>
      </c>
      <c r="F449" s="849"/>
      <c r="G449" s="849"/>
      <c r="H449" s="837"/>
      <c r="I449" s="849">
        <v>25</v>
      </c>
      <c r="J449" s="849">
        <v>0</v>
      </c>
      <c r="K449" s="837"/>
      <c r="L449" s="849">
        <v>25</v>
      </c>
      <c r="M449" s="850">
        <v>0</v>
      </c>
    </row>
    <row r="450" spans="1:13" ht="14.4" customHeight="1" x14ac:dyDescent="0.3">
      <c r="A450" s="831" t="s">
        <v>2019</v>
      </c>
      <c r="B450" s="832" t="s">
        <v>1905</v>
      </c>
      <c r="C450" s="832" t="s">
        <v>2534</v>
      </c>
      <c r="D450" s="832" t="s">
        <v>2535</v>
      </c>
      <c r="E450" s="832" t="s">
        <v>1928</v>
      </c>
      <c r="F450" s="849"/>
      <c r="G450" s="849"/>
      <c r="H450" s="837">
        <v>0</v>
      </c>
      <c r="I450" s="849">
        <v>16</v>
      </c>
      <c r="J450" s="849">
        <v>1055.8399999999997</v>
      </c>
      <c r="K450" s="837">
        <v>1</v>
      </c>
      <c r="L450" s="849">
        <v>16</v>
      </c>
      <c r="M450" s="850">
        <v>1055.8399999999997</v>
      </c>
    </row>
    <row r="451" spans="1:13" ht="14.4" customHeight="1" x14ac:dyDescent="0.3">
      <c r="A451" s="831" t="s">
        <v>2019</v>
      </c>
      <c r="B451" s="832" t="s">
        <v>1905</v>
      </c>
      <c r="C451" s="832" t="s">
        <v>1906</v>
      </c>
      <c r="D451" s="832" t="s">
        <v>812</v>
      </c>
      <c r="E451" s="832" t="s">
        <v>1907</v>
      </c>
      <c r="F451" s="849"/>
      <c r="G451" s="849"/>
      <c r="H451" s="837">
        <v>0</v>
      </c>
      <c r="I451" s="849">
        <v>3</v>
      </c>
      <c r="J451" s="849">
        <v>396</v>
      </c>
      <c r="K451" s="837">
        <v>1</v>
      </c>
      <c r="L451" s="849">
        <v>3</v>
      </c>
      <c r="M451" s="850">
        <v>396</v>
      </c>
    </row>
    <row r="452" spans="1:13" ht="14.4" customHeight="1" x14ac:dyDescent="0.3">
      <c r="A452" s="831" t="s">
        <v>2019</v>
      </c>
      <c r="B452" s="832" t="s">
        <v>1908</v>
      </c>
      <c r="C452" s="832" t="s">
        <v>2546</v>
      </c>
      <c r="D452" s="832" t="s">
        <v>2547</v>
      </c>
      <c r="E452" s="832" t="s">
        <v>1928</v>
      </c>
      <c r="F452" s="849">
        <v>3</v>
      </c>
      <c r="G452" s="849">
        <v>396</v>
      </c>
      <c r="H452" s="837">
        <v>1</v>
      </c>
      <c r="I452" s="849"/>
      <c r="J452" s="849"/>
      <c r="K452" s="837">
        <v>0</v>
      </c>
      <c r="L452" s="849">
        <v>3</v>
      </c>
      <c r="M452" s="850">
        <v>396</v>
      </c>
    </row>
    <row r="453" spans="1:13" ht="14.4" customHeight="1" x14ac:dyDescent="0.3">
      <c r="A453" s="831" t="s">
        <v>2019</v>
      </c>
      <c r="B453" s="832" t="s">
        <v>1916</v>
      </c>
      <c r="C453" s="832" t="s">
        <v>2745</v>
      </c>
      <c r="D453" s="832" t="s">
        <v>1918</v>
      </c>
      <c r="E453" s="832" t="s">
        <v>2746</v>
      </c>
      <c r="F453" s="849"/>
      <c r="G453" s="849"/>
      <c r="H453" s="837">
        <v>0</v>
      </c>
      <c r="I453" s="849">
        <v>2</v>
      </c>
      <c r="J453" s="849">
        <v>161.06</v>
      </c>
      <c r="K453" s="837">
        <v>1</v>
      </c>
      <c r="L453" s="849">
        <v>2</v>
      </c>
      <c r="M453" s="850">
        <v>161.06</v>
      </c>
    </row>
    <row r="454" spans="1:13" ht="14.4" customHeight="1" x14ac:dyDescent="0.3">
      <c r="A454" s="831" t="s">
        <v>2019</v>
      </c>
      <c r="B454" s="832" t="s">
        <v>1916</v>
      </c>
      <c r="C454" s="832" t="s">
        <v>2747</v>
      </c>
      <c r="D454" s="832" t="s">
        <v>1918</v>
      </c>
      <c r="E454" s="832" t="s">
        <v>2748</v>
      </c>
      <c r="F454" s="849"/>
      <c r="G454" s="849"/>
      <c r="H454" s="837">
        <v>0</v>
      </c>
      <c r="I454" s="849">
        <v>4</v>
      </c>
      <c r="J454" s="849">
        <v>2133.7199999999998</v>
      </c>
      <c r="K454" s="837">
        <v>1</v>
      </c>
      <c r="L454" s="849">
        <v>4</v>
      </c>
      <c r="M454" s="850">
        <v>2133.7199999999998</v>
      </c>
    </row>
    <row r="455" spans="1:13" ht="14.4" customHeight="1" x14ac:dyDescent="0.3">
      <c r="A455" s="831" t="s">
        <v>2019</v>
      </c>
      <c r="B455" s="832" t="s">
        <v>3309</v>
      </c>
      <c r="C455" s="832" t="s">
        <v>2543</v>
      </c>
      <c r="D455" s="832" t="s">
        <v>2544</v>
      </c>
      <c r="E455" s="832" t="s">
        <v>2545</v>
      </c>
      <c r="F455" s="849"/>
      <c r="G455" s="849"/>
      <c r="H455" s="837">
        <v>0</v>
      </c>
      <c r="I455" s="849">
        <v>5</v>
      </c>
      <c r="J455" s="849">
        <v>2808.8</v>
      </c>
      <c r="K455" s="837">
        <v>1</v>
      </c>
      <c r="L455" s="849">
        <v>5</v>
      </c>
      <c r="M455" s="850">
        <v>2808.8</v>
      </c>
    </row>
    <row r="456" spans="1:13" ht="14.4" customHeight="1" x14ac:dyDescent="0.3">
      <c r="A456" s="831" t="s">
        <v>2019</v>
      </c>
      <c r="B456" s="832" t="s">
        <v>1858</v>
      </c>
      <c r="C456" s="832" t="s">
        <v>2877</v>
      </c>
      <c r="D456" s="832" t="s">
        <v>2058</v>
      </c>
      <c r="E456" s="832" t="s">
        <v>2878</v>
      </c>
      <c r="F456" s="849">
        <v>2</v>
      </c>
      <c r="G456" s="849">
        <v>100.64</v>
      </c>
      <c r="H456" s="837">
        <v>1</v>
      </c>
      <c r="I456" s="849"/>
      <c r="J456" s="849"/>
      <c r="K456" s="837">
        <v>0</v>
      </c>
      <c r="L456" s="849">
        <v>2</v>
      </c>
      <c r="M456" s="850">
        <v>100.64</v>
      </c>
    </row>
    <row r="457" spans="1:13" ht="14.4" customHeight="1" x14ac:dyDescent="0.3">
      <c r="A457" s="831" t="s">
        <v>2019</v>
      </c>
      <c r="B457" s="832" t="s">
        <v>1858</v>
      </c>
      <c r="C457" s="832" t="s">
        <v>2762</v>
      </c>
      <c r="D457" s="832" t="s">
        <v>2763</v>
      </c>
      <c r="E457" s="832" t="s">
        <v>2764</v>
      </c>
      <c r="F457" s="849">
        <v>34</v>
      </c>
      <c r="G457" s="849">
        <v>3397.9599999999996</v>
      </c>
      <c r="H457" s="837">
        <v>1</v>
      </c>
      <c r="I457" s="849"/>
      <c r="J457" s="849"/>
      <c r="K457" s="837">
        <v>0</v>
      </c>
      <c r="L457" s="849">
        <v>34</v>
      </c>
      <c r="M457" s="850">
        <v>3397.9599999999996</v>
      </c>
    </row>
    <row r="458" spans="1:13" ht="14.4" customHeight="1" x14ac:dyDescent="0.3">
      <c r="A458" s="831" t="s">
        <v>2019</v>
      </c>
      <c r="B458" s="832" t="s">
        <v>1858</v>
      </c>
      <c r="C458" s="832" t="s">
        <v>3000</v>
      </c>
      <c r="D458" s="832" t="s">
        <v>3001</v>
      </c>
      <c r="E458" s="832" t="s">
        <v>2448</v>
      </c>
      <c r="F458" s="849">
        <v>1</v>
      </c>
      <c r="G458" s="849">
        <v>50.32</v>
      </c>
      <c r="H458" s="837">
        <v>1</v>
      </c>
      <c r="I458" s="849"/>
      <c r="J458" s="849"/>
      <c r="K458" s="837">
        <v>0</v>
      </c>
      <c r="L458" s="849">
        <v>1</v>
      </c>
      <c r="M458" s="850">
        <v>50.32</v>
      </c>
    </row>
    <row r="459" spans="1:13" ht="14.4" customHeight="1" x14ac:dyDescent="0.3">
      <c r="A459" s="831" t="s">
        <v>2019</v>
      </c>
      <c r="B459" s="832" t="s">
        <v>3311</v>
      </c>
      <c r="C459" s="832" t="s">
        <v>2777</v>
      </c>
      <c r="D459" s="832" t="s">
        <v>2778</v>
      </c>
      <c r="E459" s="832" t="s">
        <v>2779</v>
      </c>
      <c r="F459" s="849"/>
      <c r="G459" s="849"/>
      <c r="H459" s="837">
        <v>0</v>
      </c>
      <c r="I459" s="849">
        <v>10</v>
      </c>
      <c r="J459" s="849">
        <v>653.59999999999991</v>
      </c>
      <c r="K459" s="837">
        <v>1</v>
      </c>
      <c r="L459" s="849">
        <v>10</v>
      </c>
      <c r="M459" s="850">
        <v>653.59999999999991</v>
      </c>
    </row>
    <row r="460" spans="1:13" ht="14.4" customHeight="1" x14ac:dyDescent="0.3">
      <c r="A460" s="831" t="s">
        <v>2019</v>
      </c>
      <c r="B460" s="832" t="s">
        <v>3311</v>
      </c>
      <c r="C460" s="832" t="s">
        <v>3002</v>
      </c>
      <c r="D460" s="832" t="s">
        <v>3003</v>
      </c>
      <c r="E460" s="832" t="s">
        <v>3004</v>
      </c>
      <c r="F460" s="849">
        <v>4</v>
      </c>
      <c r="G460" s="849">
        <v>0</v>
      </c>
      <c r="H460" s="837"/>
      <c r="I460" s="849"/>
      <c r="J460" s="849"/>
      <c r="K460" s="837"/>
      <c r="L460" s="849">
        <v>4</v>
      </c>
      <c r="M460" s="850">
        <v>0</v>
      </c>
    </row>
    <row r="461" spans="1:13" ht="14.4" customHeight="1" x14ac:dyDescent="0.3">
      <c r="A461" s="831" t="s">
        <v>2021</v>
      </c>
      <c r="B461" s="832" t="s">
        <v>1698</v>
      </c>
      <c r="C461" s="832" t="s">
        <v>1699</v>
      </c>
      <c r="D461" s="832" t="s">
        <v>1700</v>
      </c>
      <c r="E461" s="832" t="s">
        <v>1701</v>
      </c>
      <c r="F461" s="849"/>
      <c r="G461" s="849"/>
      <c r="H461" s="837">
        <v>0</v>
      </c>
      <c r="I461" s="849">
        <v>1</v>
      </c>
      <c r="J461" s="849">
        <v>17.559999999999999</v>
      </c>
      <c r="K461" s="837">
        <v>1</v>
      </c>
      <c r="L461" s="849">
        <v>1</v>
      </c>
      <c r="M461" s="850">
        <v>17.559999999999999</v>
      </c>
    </row>
    <row r="462" spans="1:13" ht="14.4" customHeight="1" x14ac:dyDescent="0.3">
      <c r="A462" s="831" t="s">
        <v>2022</v>
      </c>
      <c r="B462" s="832" t="s">
        <v>3326</v>
      </c>
      <c r="C462" s="832" t="s">
        <v>3218</v>
      </c>
      <c r="D462" s="832" t="s">
        <v>3219</v>
      </c>
      <c r="E462" s="832" t="s">
        <v>3220</v>
      </c>
      <c r="F462" s="849"/>
      <c r="G462" s="849"/>
      <c r="H462" s="837">
        <v>0</v>
      </c>
      <c r="I462" s="849">
        <v>1</v>
      </c>
      <c r="J462" s="849">
        <v>79.11</v>
      </c>
      <c r="K462" s="837">
        <v>1</v>
      </c>
      <c r="L462" s="849">
        <v>1</v>
      </c>
      <c r="M462" s="850">
        <v>79.11</v>
      </c>
    </row>
    <row r="463" spans="1:13" ht="14.4" customHeight="1" x14ac:dyDescent="0.3">
      <c r="A463" s="831" t="s">
        <v>2023</v>
      </c>
      <c r="B463" s="832" t="s">
        <v>3303</v>
      </c>
      <c r="C463" s="832" t="s">
        <v>2633</v>
      </c>
      <c r="D463" s="832" t="s">
        <v>2631</v>
      </c>
      <c r="E463" s="832" t="s">
        <v>2634</v>
      </c>
      <c r="F463" s="849"/>
      <c r="G463" s="849"/>
      <c r="H463" s="837">
        <v>0</v>
      </c>
      <c r="I463" s="849">
        <v>1</v>
      </c>
      <c r="J463" s="849">
        <v>140.96</v>
      </c>
      <c r="K463" s="837">
        <v>1</v>
      </c>
      <c r="L463" s="849">
        <v>1</v>
      </c>
      <c r="M463" s="850">
        <v>140.96</v>
      </c>
    </row>
    <row r="464" spans="1:13" ht="14.4" customHeight="1" x14ac:dyDescent="0.3">
      <c r="A464" s="831" t="s">
        <v>2023</v>
      </c>
      <c r="B464" s="832" t="s">
        <v>1829</v>
      </c>
      <c r="C464" s="832" t="s">
        <v>2190</v>
      </c>
      <c r="D464" s="832" t="s">
        <v>761</v>
      </c>
      <c r="E464" s="832" t="s">
        <v>2191</v>
      </c>
      <c r="F464" s="849"/>
      <c r="G464" s="849"/>
      <c r="H464" s="837">
        <v>0</v>
      </c>
      <c r="I464" s="849">
        <v>1</v>
      </c>
      <c r="J464" s="849">
        <v>17.62</v>
      </c>
      <c r="K464" s="837">
        <v>1</v>
      </c>
      <c r="L464" s="849">
        <v>1</v>
      </c>
      <c r="M464" s="850">
        <v>17.62</v>
      </c>
    </row>
    <row r="465" spans="1:13" ht="14.4" customHeight="1" x14ac:dyDescent="0.3">
      <c r="A465" s="831" t="s">
        <v>2023</v>
      </c>
      <c r="B465" s="832" t="s">
        <v>3304</v>
      </c>
      <c r="C465" s="832" t="s">
        <v>2672</v>
      </c>
      <c r="D465" s="832" t="s">
        <v>2671</v>
      </c>
      <c r="E465" s="832" t="s">
        <v>2665</v>
      </c>
      <c r="F465" s="849"/>
      <c r="G465" s="849"/>
      <c r="H465" s="837">
        <v>0</v>
      </c>
      <c r="I465" s="849">
        <v>2</v>
      </c>
      <c r="J465" s="849">
        <v>711.58</v>
      </c>
      <c r="K465" s="837">
        <v>1</v>
      </c>
      <c r="L465" s="849">
        <v>2</v>
      </c>
      <c r="M465" s="850">
        <v>711.58</v>
      </c>
    </row>
    <row r="466" spans="1:13" ht="14.4" customHeight="1" x14ac:dyDescent="0.3">
      <c r="A466" s="831" t="s">
        <v>2023</v>
      </c>
      <c r="B466" s="832" t="s">
        <v>3304</v>
      </c>
      <c r="C466" s="832" t="s">
        <v>2673</v>
      </c>
      <c r="D466" s="832" t="s">
        <v>2671</v>
      </c>
      <c r="E466" s="832" t="s">
        <v>2663</v>
      </c>
      <c r="F466" s="849"/>
      <c r="G466" s="849"/>
      <c r="H466" s="837">
        <v>0</v>
      </c>
      <c r="I466" s="849">
        <v>1</v>
      </c>
      <c r="J466" s="849">
        <v>552.64</v>
      </c>
      <c r="K466" s="837">
        <v>1</v>
      </c>
      <c r="L466" s="849">
        <v>1</v>
      </c>
      <c r="M466" s="850">
        <v>552.64</v>
      </c>
    </row>
    <row r="467" spans="1:13" ht="14.4" customHeight="1" x14ac:dyDescent="0.3">
      <c r="A467" s="831" t="s">
        <v>2023</v>
      </c>
      <c r="B467" s="832" t="s">
        <v>3305</v>
      </c>
      <c r="C467" s="832" t="s">
        <v>2563</v>
      </c>
      <c r="D467" s="832" t="s">
        <v>2554</v>
      </c>
      <c r="E467" s="832" t="s">
        <v>2564</v>
      </c>
      <c r="F467" s="849">
        <v>6</v>
      </c>
      <c r="G467" s="849">
        <v>2908.5</v>
      </c>
      <c r="H467" s="837">
        <v>1</v>
      </c>
      <c r="I467" s="849"/>
      <c r="J467" s="849"/>
      <c r="K467" s="837">
        <v>0</v>
      </c>
      <c r="L467" s="849">
        <v>6</v>
      </c>
      <c r="M467" s="850">
        <v>2908.5</v>
      </c>
    </row>
    <row r="468" spans="1:13" ht="14.4" customHeight="1" x14ac:dyDescent="0.3">
      <c r="A468" s="831" t="s">
        <v>2023</v>
      </c>
      <c r="B468" s="832" t="s">
        <v>3306</v>
      </c>
      <c r="C468" s="832" t="s">
        <v>2523</v>
      </c>
      <c r="D468" s="832" t="s">
        <v>2524</v>
      </c>
      <c r="E468" s="832" t="s">
        <v>2525</v>
      </c>
      <c r="F468" s="849">
        <v>4</v>
      </c>
      <c r="G468" s="849">
        <v>3016.16</v>
      </c>
      <c r="H468" s="837">
        <v>1</v>
      </c>
      <c r="I468" s="849"/>
      <c r="J468" s="849"/>
      <c r="K468" s="837">
        <v>0</v>
      </c>
      <c r="L468" s="849">
        <v>4</v>
      </c>
      <c r="M468" s="850">
        <v>3016.16</v>
      </c>
    </row>
    <row r="469" spans="1:13" ht="14.4" customHeight="1" x14ac:dyDescent="0.3">
      <c r="A469" s="831" t="s">
        <v>2023</v>
      </c>
      <c r="B469" s="832" t="s">
        <v>3306</v>
      </c>
      <c r="C469" s="832" t="s">
        <v>2526</v>
      </c>
      <c r="D469" s="832" t="s">
        <v>2524</v>
      </c>
      <c r="E469" s="832" t="s">
        <v>2527</v>
      </c>
      <c r="F469" s="849">
        <v>6</v>
      </c>
      <c r="G469" s="849">
        <v>6786.36</v>
      </c>
      <c r="H469" s="837">
        <v>1</v>
      </c>
      <c r="I469" s="849"/>
      <c r="J469" s="849"/>
      <c r="K469" s="837">
        <v>0</v>
      </c>
      <c r="L469" s="849">
        <v>6</v>
      </c>
      <c r="M469" s="850">
        <v>6786.36</v>
      </c>
    </row>
    <row r="470" spans="1:13" ht="14.4" customHeight="1" x14ac:dyDescent="0.3">
      <c r="A470" s="831" t="s">
        <v>2023</v>
      </c>
      <c r="B470" s="832" t="s">
        <v>1632</v>
      </c>
      <c r="C470" s="832" t="s">
        <v>1862</v>
      </c>
      <c r="D470" s="832" t="s">
        <v>1863</v>
      </c>
      <c r="E470" s="832" t="s">
        <v>1864</v>
      </c>
      <c r="F470" s="849"/>
      <c r="G470" s="849"/>
      <c r="H470" s="837"/>
      <c r="I470" s="849">
        <v>10</v>
      </c>
      <c r="J470" s="849">
        <v>0</v>
      </c>
      <c r="K470" s="837"/>
      <c r="L470" s="849">
        <v>10</v>
      </c>
      <c r="M470" s="850">
        <v>0</v>
      </c>
    </row>
    <row r="471" spans="1:13" ht="14.4" customHeight="1" x14ac:dyDescent="0.3">
      <c r="A471" s="831" t="s">
        <v>2023</v>
      </c>
      <c r="B471" s="832" t="s">
        <v>3308</v>
      </c>
      <c r="C471" s="832" t="s">
        <v>2690</v>
      </c>
      <c r="D471" s="832" t="s">
        <v>2691</v>
      </c>
      <c r="E471" s="832" t="s">
        <v>2684</v>
      </c>
      <c r="F471" s="849">
        <v>2</v>
      </c>
      <c r="G471" s="849">
        <v>3430.96</v>
      </c>
      <c r="H471" s="837">
        <v>1</v>
      </c>
      <c r="I471" s="849"/>
      <c r="J471" s="849"/>
      <c r="K471" s="837">
        <v>0</v>
      </c>
      <c r="L471" s="849">
        <v>2</v>
      </c>
      <c r="M471" s="850">
        <v>3430.96</v>
      </c>
    </row>
    <row r="472" spans="1:13" ht="14.4" customHeight="1" x14ac:dyDescent="0.3">
      <c r="A472" s="831" t="s">
        <v>2023</v>
      </c>
      <c r="B472" s="832" t="s">
        <v>3308</v>
      </c>
      <c r="C472" s="832" t="s">
        <v>2694</v>
      </c>
      <c r="D472" s="832" t="s">
        <v>2686</v>
      </c>
      <c r="E472" s="832" t="s">
        <v>2695</v>
      </c>
      <c r="F472" s="849"/>
      <c r="G472" s="849"/>
      <c r="H472" s="837">
        <v>0</v>
      </c>
      <c r="I472" s="849">
        <v>4</v>
      </c>
      <c r="J472" s="849">
        <v>5146.4799999999996</v>
      </c>
      <c r="K472" s="837">
        <v>1</v>
      </c>
      <c r="L472" s="849">
        <v>4</v>
      </c>
      <c r="M472" s="850">
        <v>5146.4799999999996</v>
      </c>
    </row>
    <row r="473" spans="1:13" ht="14.4" customHeight="1" x14ac:dyDescent="0.3">
      <c r="A473" s="831" t="s">
        <v>2023</v>
      </c>
      <c r="B473" s="832" t="s">
        <v>1908</v>
      </c>
      <c r="C473" s="832" t="s">
        <v>1909</v>
      </c>
      <c r="D473" s="832" t="s">
        <v>1910</v>
      </c>
      <c r="E473" s="832" t="s">
        <v>1911</v>
      </c>
      <c r="F473" s="849"/>
      <c r="G473" s="849"/>
      <c r="H473" s="837">
        <v>0</v>
      </c>
      <c r="I473" s="849">
        <v>2</v>
      </c>
      <c r="J473" s="849">
        <v>1452.54</v>
      </c>
      <c r="K473" s="837">
        <v>1</v>
      </c>
      <c r="L473" s="849">
        <v>2</v>
      </c>
      <c r="M473" s="850">
        <v>1452.54</v>
      </c>
    </row>
    <row r="474" spans="1:13" ht="14.4" customHeight="1" x14ac:dyDescent="0.3">
      <c r="A474" s="831" t="s">
        <v>2025</v>
      </c>
      <c r="B474" s="832" t="s">
        <v>1640</v>
      </c>
      <c r="C474" s="832" t="s">
        <v>2201</v>
      </c>
      <c r="D474" s="832" t="s">
        <v>1644</v>
      </c>
      <c r="E474" s="832" t="s">
        <v>1647</v>
      </c>
      <c r="F474" s="849"/>
      <c r="G474" s="849"/>
      <c r="H474" s="837">
        <v>0</v>
      </c>
      <c r="I474" s="849">
        <v>2</v>
      </c>
      <c r="J474" s="849">
        <v>230.36</v>
      </c>
      <c r="K474" s="837">
        <v>1</v>
      </c>
      <c r="L474" s="849">
        <v>2</v>
      </c>
      <c r="M474" s="850">
        <v>230.36</v>
      </c>
    </row>
    <row r="475" spans="1:13" ht="14.4" customHeight="1" x14ac:dyDescent="0.3">
      <c r="A475" s="831" t="s">
        <v>2025</v>
      </c>
      <c r="B475" s="832" t="s">
        <v>1949</v>
      </c>
      <c r="C475" s="832" t="s">
        <v>3017</v>
      </c>
      <c r="D475" s="832" t="s">
        <v>3018</v>
      </c>
      <c r="E475" s="832" t="s">
        <v>2628</v>
      </c>
      <c r="F475" s="849"/>
      <c r="G475" s="849"/>
      <c r="H475" s="837">
        <v>0</v>
      </c>
      <c r="I475" s="849">
        <v>1</v>
      </c>
      <c r="J475" s="849">
        <v>453.18</v>
      </c>
      <c r="K475" s="837">
        <v>1</v>
      </c>
      <c r="L475" s="849">
        <v>1</v>
      </c>
      <c r="M475" s="850">
        <v>453.18</v>
      </c>
    </row>
    <row r="476" spans="1:13" ht="14.4" customHeight="1" x14ac:dyDescent="0.3">
      <c r="A476" s="831" t="s">
        <v>2025</v>
      </c>
      <c r="B476" s="832" t="s">
        <v>1767</v>
      </c>
      <c r="C476" s="832" t="s">
        <v>2142</v>
      </c>
      <c r="D476" s="832" t="s">
        <v>1769</v>
      </c>
      <c r="E476" s="832" t="s">
        <v>2143</v>
      </c>
      <c r="F476" s="849"/>
      <c r="G476" s="849"/>
      <c r="H476" s="837">
        <v>0</v>
      </c>
      <c r="I476" s="849">
        <v>2</v>
      </c>
      <c r="J476" s="849">
        <v>282.18</v>
      </c>
      <c r="K476" s="837">
        <v>1</v>
      </c>
      <c r="L476" s="849">
        <v>2</v>
      </c>
      <c r="M476" s="850">
        <v>282.18</v>
      </c>
    </row>
    <row r="477" spans="1:13" ht="14.4" customHeight="1" x14ac:dyDescent="0.3">
      <c r="A477" s="831" t="s">
        <v>2025</v>
      </c>
      <c r="B477" s="832" t="s">
        <v>3304</v>
      </c>
      <c r="C477" s="832" t="s">
        <v>2659</v>
      </c>
      <c r="D477" s="832" t="s">
        <v>2660</v>
      </c>
      <c r="E477" s="832" t="s">
        <v>2661</v>
      </c>
      <c r="F477" s="849">
        <v>5</v>
      </c>
      <c r="G477" s="849">
        <v>10194.65</v>
      </c>
      <c r="H477" s="837">
        <v>1</v>
      </c>
      <c r="I477" s="849"/>
      <c r="J477" s="849"/>
      <c r="K477" s="837">
        <v>0</v>
      </c>
      <c r="L477" s="849">
        <v>5</v>
      </c>
      <c r="M477" s="850">
        <v>10194.65</v>
      </c>
    </row>
    <row r="478" spans="1:13" ht="14.4" customHeight="1" x14ac:dyDescent="0.3">
      <c r="A478" s="831" t="s">
        <v>2025</v>
      </c>
      <c r="B478" s="832" t="s">
        <v>3304</v>
      </c>
      <c r="C478" s="832" t="s">
        <v>2672</v>
      </c>
      <c r="D478" s="832" t="s">
        <v>2671</v>
      </c>
      <c r="E478" s="832" t="s">
        <v>2665</v>
      </c>
      <c r="F478" s="849"/>
      <c r="G478" s="849"/>
      <c r="H478" s="837">
        <v>0</v>
      </c>
      <c r="I478" s="849">
        <v>6</v>
      </c>
      <c r="J478" s="849">
        <v>2134.7400000000002</v>
      </c>
      <c r="K478" s="837">
        <v>1</v>
      </c>
      <c r="L478" s="849">
        <v>6</v>
      </c>
      <c r="M478" s="850">
        <v>2134.7400000000002</v>
      </c>
    </row>
    <row r="479" spans="1:13" ht="14.4" customHeight="1" x14ac:dyDescent="0.3">
      <c r="A479" s="831" t="s">
        <v>2025</v>
      </c>
      <c r="B479" s="832" t="s">
        <v>3304</v>
      </c>
      <c r="C479" s="832" t="s">
        <v>2673</v>
      </c>
      <c r="D479" s="832" t="s">
        <v>2671</v>
      </c>
      <c r="E479" s="832" t="s">
        <v>2663</v>
      </c>
      <c r="F479" s="849"/>
      <c r="G479" s="849"/>
      <c r="H479" s="837">
        <v>0</v>
      </c>
      <c r="I479" s="849">
        <v>15</v>
      </c>
      <c r="J479" s="849">
        <v>8289.6</v>
      </c>
      <c r="K479" s="837">
        <v>1</v>
      </c>
      <c r="L479" s="849">
        <v>15</v>
      </c>
      <c r="M479" s="850">
        <v>8289.6</v>
      </c>
    </row>
    <row r="480" spans="1:13" ht="14.4" customHeight="1" x14ac:dyDescent="0.3">
      <c r="A480" s="831" t="s">
        <v>2025</v>
      </c>
      <c r="B480" s="832" t="s">
        <v>3304</v>
      </c>
      <c r="C480" s="832" t="s">
        <v>2674</v>
      </c>
      <c r="D480" s="832" t="s">
        <v>2671</v>
      </c>
      <c r="E480" s="832" t="s">
        <v>2667</v>
      </c>
      <c r="F480" s="849"/>
      <c r="G480" s="849"/>
      <c r="H480" s="837">
        <v>0</v>
      </c>
      <c r="I480" s="849">
        <v>15</v>
      </c>
      <c r="J480" s="849">
        <v>15291.900000000001</v>
      </c>
      <c r="K480" s="837">
        <v>1</v>
      </c>
      <c r="L480" s="849">
        <v>15</v>
      </c>
      <c r="M480" s="850">
        <v>15291.900000000001</v>
      </c>
    </row>
    <row r="481" spans="1:13" ht="14.4" customHeight="1" x14ac:dyDescent="0.3">
      <c r="A481" s="831" t="s">
        <v>2025</v>
      </c>
      <c r="B481" s="832" t="s">
        <v>3304</v>
      </c>
      <c r="C481" s="832" t="s">
        <v>2675</v>
      </c>
      <c r="D481" s="832" t="s">
        <v>2669</v>
      </c>
      <c r="E481" s="832" t="s">
        <v>2665</v>
      </c>
      <c r="F481" s="849">
        <v>2</v>
      </c>
      <c r="G481" s="849">
        <v>711.58</v>
      </c>
      <c r="H481" s="837">
        <v>1</v>
      </c>
      <c r="I481" s="849"/>
      <c r="J481" s="849"/>
      <c r="K481" s="837">
        <v>0</v>
      </c>
      <c r="L481" s="849">
        <v>2</v>
      </c>
      <c r="M481" s="850">
        <v>711.58</v>
      </c>
    </row>
    <row r="482" spans="1:13" ht="14.4" customHeight="1" x14ac:dyDescent="0.3">
      <c r="A482" s="831" t="s">
        <v>2025</v>
      </c>
      <c r="B482" s="832" t="s">
        <v>3305</v>
      </c>
      <c r="C482" s="832" t="s">
        <v>2563</v>
      </c>
      <c r="D482" s="832" t="s">
        <v>2554</v>
      </c>
      <c r="E482" s="832" t="s">
        <v>2564</v>
      </c>
      <c r="F482" s="849">
        <v>6</v>
      </c>
      <c r="G482" s="849">
        <v>2908.5</v>
      </c>
      <c r="H482" s="837">
        <v>1</v>
      </c>
      <c r="I482" s="849"/>
      <c r="J482" s="849"/>
      <c r="K482" s="837">
        <v>0</v>
      </c>
      <c r="L482" s="849">
        <v>6</v>
      </c>
      <c r="M482" s="850">
        <v>2908.5</v>
      </c>
    </row>
    <row r="483" spans="1:13" ht="14.4" customHeight="1" x14ac:dyDescent="0.3">
      <c r="A483" s="831" t="s">
        <v>2025</v>
      </c>
      <c r="B483" s="832" t="s">
        <v>3305</v>
      </c>
      <c r="C483" s="832" t="s">
        <v>2565</v>
      </c>
      <c r="D483" s="832" t="s">
        <v>2554</v>
      </c>
      <c r="E483" s="832" t="s">
        <v>2566</v>
      </c>
      <c r="F483" s="849">
        <v>6</v>
      </c>
      <c r="G483" s="849">
        <v>5816.88</v>
      </c>
      <c r="H483" s="837">
        <v>1</v>
      </c>
      <c r="I483" s="849"/>
      <c r="J483" s="849"/>
      <c r="K483" s="837">
        <v>0</v>
      </c>
      <c r="L483" s="849">
        <v>6</v>
      </c>
      <c r="M483" s="850">
        <v>5816.88</v>
      </c>
    </row>
    <row r="484" spans="1:13" ht="14.4" customHeight="1" x14ac:dyDescent="0.3">
      <c r="A484" s="831" t="s">
        <v>2025</v>
      </c>
      <c r="B484" s="832" t="s">
        <v>3305</v>
      </c>
      <c r="C484" s="832" t="s">
        <v>2800</v>
      </c>
      <c r="D484" s="832" t="s">
        <v>2571</v>
      </c>
      <c r="E484" s="832" t="s">
        <v>2801</v>
      </c>
      <c r="F484" s="849">
        <v>10</v>
      </c>
      <c r="G484" s="849">
        <v>19389.7</v>
      </c>
      <c r="H484" s="837">
        <v>1</v>
      </c>
      <c r="I484" s="849"/>
      <c r="J484" s="849"/>
      <c r="K484" s="837">
        <v>0</v>
      </c>
      <c r="L484" s="849">
        <v>10</v>
      </c>
      <c r="M484" s="850">
        <v>19389.7</v>
      </c>
    </row>
    <row r="485" spans="1:13" ht="14.4" customHeight="1" x14ac:dyDescent="0.3">
      <c r="A485" s="831" t="s">
        <v>2025</v>
      </c>
      <c r="B485" s="832" t="s">
        <v>3305</v>
      </c>
      <c r="C485" s="832" t="s">
        <v>2834</v>
      </c>
      <c r="D485" s="832" t="s">
        <v>2571</v>
      </c>
      <c r="E485" s="832" t="s">
        <v>2835</v>
      </c>
      <c r="F485" s="849">
        <v>2</v>
      </c>
      <c r="G485" s="849">
        <v>969.5</v>
      </c>
      <c r="H485" s="837">
        <v>1</v>
      </c>
      <c r="I485" s="849"/>
      <c r="J485" s="849"/>
      <c r="K485" s="837">
        <v>0</v>
      </c>
      <c r="L485" s="849">
        <v>2</v>
      </c>
      <c r="M485" s="850">
        <v>969.5</v>
      </c>
    </row>
    <row r="486" spans="1:13" ht="14.4" customHeight="1" x14ac:dyDescent="0.3">
      <c r="A486" s="831" t="s">
        <v>2025</v>
      </c>
      <c r="B486" s="832" t="s">
        <v>3305</v>
      </c>
      <c r="C486" s="832" t="s">
        <v>2570</v>
      </c>
      <c r="D486" s="832" t="s">
        <v>2571</v>
      </c>
      <c r="E486" s="832" t="s">
        <v>2572</v>
      </c>
      <c r="F486" s="849">
        <v>8</v>
      </c>
      <c r="G486" s="849">
        <v>7755.84</v>
      </c>
      <c r="H486" s="837">
        <v>1</v>
      </c>
      <c r="I486" s="849"/>
      <c r="J486" s="849"/>
      <c r="K486" s="837">
        <v>0</v>
      </c>
      <c r="L486" s="849">
        <v>8</v>
      </c>
      <c r="M486" s="850">
        <v>7755.84</v>
      </c>
    </row>
    <row r="487" spans="1:13" ht="14.4" customHeight="1" x14ac:dyDescent="0.3">
      <c r="A487" s="831" t="s">
        <v>2025</v>
      </c>
      <c r="B487" s="832" t="s">
        <v>3305</v>
      </c>
      <c r="C487" s="832" t="s">
        <v>2573</v>
      </c>
      <c r="D487" s="832" t="s">
        <v>2574</v>
      </c>
      <c r="E487" s="832" t="s">
        <v>2569</v>
      </c>
      <c r="F487" s="849"/>
      <c r="G487" s="849"/>
      <c r="H487" s="837">
        <v>0</v>
      </c>
      <c r="I487" s="849">
        <v>2</v>
      </c>
      <c r="J487" s="849">
        <v>969.5</v>
      </c>
      <c r="K487" s="837">
        <v>1</v>
      </c>
      <c r="L487" s="849">
        <v>2</v>
      </c>
      <c r="M487" s="850">
        <v>969.5</v>
      </c>
    </row>
    <row r="488" spans="1:13" ht="14.4" customHeight="1" x14ac:dyDescent="0.3">
      <c r="A488" s="831" t="s">
        <v>2025</v>
      </c>
      <c r="B488" s="832" t="s">
        <v>3305</v>
      </c>
      <c r="C488" s="832" t="s">
        <v>2577</v>
      </c>
      <c r="D488" s="832" t="s">
        <v>2574</v>
      </c>
      <c r="E488" s="832" t="s">
        <v>2578</v>
      </c>
      <c r="F488" s="849"/>
      <c r="G488" s="849"/>
      <c r="H488" s="837">
        <v>0</v>
      </c>
      <c r="I488" s="849">
        <v>14</v>
      </c>
      <c r="J488" s="849">
        <v>13572.720000000001</v>
      </c>
      <c r="K488" s="837">
        <v>1</v>
      </c>
      <c r="L488" s="849">
        <v>14</v>
      </c>
      <c r="M488" s="850">
        <v>13572.720000000001</v>
      </c>
    </row>
    <row r="489" spans="1:13" ht="14.4" customHeight="1" x14ac:dyDescent="0.3">
      <c r="A489" s="831" t="s">
        <v>2025</v>
      </c>
      <c r="B489" s="832" t="s">
        <v>3305</v>
      </c>
      <c r="C489" s="832" t="s">
        <v>2579</v>
      </c>
      <c r="D489" s="832" t="s">
        <v>2574</v>
      </c>
      <c r="E489" s="832" t="s">
        <v>2580</v>
      </c>
      <c r="F489" s="849"/>
      <c r="G489" s="849"/>
      <c r="H489" s="837">
        <v>0</v>
      </c>
      <c r="I489" s="849">
        <v>6</v>
      </c>
      <c r="J489" s="849">
        <v>11633.82</v>
      </c>
      <c r="K489" s="837">
        <v>1</v>
      </c>
      <c r="L489" s="849">
        <v>6</v>
      </c>
      <c r="M489" s="850">
        <v>11633.82</v>
      </c>
    </row>
    <row r="490" spans="1:13" ht="14.4" customHeight="1" x14ac:dyDescent="0.3">
      <c r="A490" s="831" t="s">
        <v>2025</v>
      </c>
      <c r="B490" s="832" t="s">
        <v>3305</v>
      </c>
      <c r="C490" s="832" t="s">
        <v>2890</v>
      </c>
      <c r="D490" s="832" t="s">
        <v>2574</v>
      </c>
      <c r="E490" s="832" t="s">
        <v>2891</v>
      </c>
      <c r="F490" s="849"/>
      <c r="G490" s="849"/>
      <c r="H490" s="837">
        <v>0</v>
      </c>
      <c r="I490" s="849">
        <v>9</v>
      </c>
      <c r="J490" s="849">
        <v>2181.33</v>
      </c>
      <c r="K490" s="837">
        <v>1</v>
      </c>
      <c r="L490" s="849">
        <v>9</v>
      </c>
      <c r="M490" s="850">
        <v>2181.33</v>
      </c>
    </row>
    <row r="491" spans="1:13" ht="14.4" customHeight="1" x14ac:dyDescent="0.3">
      <c r="A491" s="831" t="s">
        <v>2025</v>
      </c>
      <c r="B491" s="832" t="s">
        <v>3305</v>
      </c>
      <c r="C491" s="832" t="s">
        <v>2581</v>
      </c>
      <c r="D491" s="832" t="s">
        <v>2574</v>
      </c>
      <c r="E491" s="832" t="s">
        <v>2582</v>
      </c>
      <c r="F491" s="849"/>
      <c r="G491" s="849"/>
      <c r="H491" s="837">
        <v>0</v>
      </c>
      <c r="I491" s="849">
        <v>6</v>
      </c>
      <c r="J491" s="849">
        <v>8725.380000000001</v>
      </c>
      <c r="K491" s="837">
        <v>1</v>
      </c>
      <c r="L491" s="849">
        <v>6</v>
      </c>
      <c r="M491" s="850">
        <v>8725.380000000001</v>
      </c>
    </row>
    <row r="492" spans="1:13" ht="14.4" customHeight="1" x14ac:dyDescent="0.3">
      <c r="A492" s="831" t="s">
        <v>2025</v>
      </c>
      <c r="B492" s="832" t="s">
        <v>3306</v>
      </c>
      <c r="C492" s="832" t="s">
        <v>2523</v>
      </c>
      <c r="D492" s="832" t="s">
        <v>2524</v>
      </c>
      <c r="E492" s="832" t="s">
        <v>2525</v>
      </c>
      <c r="F492" s="849">
        <v>6</v>
      </c>
      <c r="G492" s="849">
        <v>4524.24</v>
      </c>
      <c r="H492" s="837">
        <v>1</v>
      </c>
      <c r="I492" s="849"/>
      <c r="J492" s="849"/>
      <c r="K492" s="837">
        <v>0</v>
      </c>
      <c r="L492" s="849">
        <v>6</v>
      </c>
      <c r="M492" s="850">
        <v>4524.24</v>
      </c>
    </row>
    <row r="493" spans="1:13" ht="14.4" customHeight="1" x14ac:dyDescent="0.3">
      <c r="A493" s="831" t="s">
        <v>2025</v>
      </c>
      <c r="B493" s="832" t="s">
        <v>3306</v>
      </c>
      <c r="C493" s="832" t="s">
        <v>2526</v>
      </c>
      <c r="D493" s="832" t="s">
        <v>2524</v>
      </c>
      <c r="E493" s="832" t="s">
        <v>2527</v>
      </c>
      <c r="F493" s="849">
        <v>12</v>
      </c>
      <c r="G493" s="849">
        <v>13572.72</v>
      </c>
      <c r="H493" s="837">
        <v>1</v>
      </c>
      <c r="I493" s="849"/>
      <c r="J493" s="849"/>
      <c r="K493" s="837">
        <v>0</v>
      </c>
      <c r="L493" s="849">
        <v>12</v>
      </c>
      <c r="M493" s="850">
        <v>13572.72</v>
      </c>
    </row>
    <row r="494" spans="1:13" ht="14.4" customHeight="1" x14ac:dyDescent="0.3">
      <c r="A494" s="831" t="s">
        <v>2025</v>
      </c>
      <c r="B494" s="832" t="s">
        <v>3306</v>
      </c>
      <c r="C494" s="832" t="s">
        <v>2528</v>
      </c>
      <c r="D494" s="832" t="s">
        <v>2524</v>
      </c>
      <c r="E494" s="832" t="s">
        <v>2529</v>
      </c>
      <c r="F494" s="849">
        <v>26</v>
      </c>
      <c r="G494" s="849">
        <v>39210.080000000002</v>
      </c>
      <c r="H494" s="837">
        <v>1</v>
      </c>
      <c r="I494" s="849"/>
      <c r="J494" s="849"/>
      <c r="K494" s="837">
        <v>0</v>
      </c>
      <c r="L494" s="849">
        <v>26</v>
      </c>
      <c r="M494" s="850">
        <v>39210.080000000002</v>
      </c>
    </row>
    <row r="495" spans="1:13" ht="14.4" customHeight="1" x14ac:dyDescent="0.3">
      <c r="A495" s="831" t="s">
        <v>2025</v>
      </c>
      <c r="B495" s="832" t="s">
        <v>3306</v>
      </c>
      <c r="C495" s="832" t="s">
        <v>2532</v>
      </c>
      <c r="D495" s="832" t="s">
        <v>2531</v>
      </c>
      <c r="E495" s="832" t="s">
        <v>2527</v>
      </c>
      <c r="F495" s="849"/>
      <c r="G495" s="849"/>
      <c r="H495" s="837">
        <v>0</v>
      </c>
      <c r="I495" s="849">
        <v>6</v>
      </c>
      <c r="J495" s="849">
        <v>6786.36</v>
      </c>
      <c r="K495" s="837">
        <v>1</v>
      </c>
      <c r="L495" s="849">
        <v>6</v>
      </c>
      <c r="M495" s="850">
        <v>6786.36</v>
      </c>
    </row>
    <row r="496" spans="1:13" ht="14.4" customHeight="1" x14ac:dyDescent="0.3">
      <c r="A496" s="831" t="s">
        <v>2025</v>
      </c>
      <c r="B496" s="832" t="s">
        <v>1632</v>
      </c>
      <c r="C496" s="832" t="s">
        <v>1862</v>
      </c>
      <c r="D496" s="832" t="s">
        <v>1863</v>
      </c>
      <c r="E496" s="832" t="s">
        <v>1864</v>
      </c>
      <c r="F496" s="849"/>
      <c r="G496" s="849"/>
      <c r="H496" s="837"/>
      <c r="I496" s="849">
        <v>8</v>
      </c>
      <c r="J496" s="849">
        <v>0</v>
      </c>
      <c r="K496" s="837"/>
      <c r="L496" s="849">
        <v>8</v>
      </c>
      <c r="M496" s="850">
        <v>0</v>
      </c>
    </row>
    <row r="497" spans="1:13" ht="14.4" customHeight="1" x14ac:dyDescent="0.3">
      <c r="A497" s="831" t="s">
        <v>2025</v>
      </c>
      <c r="B497" s="832" t="s">
        <v>1878</v>
      </c>
      <c r="C497" s="832" t="s">
        <v>2592</v>
      </c>
      <c r="D497" s="832" t="s">
        <v>1880</v>
      </c>
      <c r="E497" s="832" t="s">
        <v>2591</v>
      </c>
      <c r="F497" s="849"/>
      <c r="G497" s="849"/>
      <c r="H497" s="837">
        <v>0</v>
      </c>
      <c r="I497" s="849">
        <v>3</v>
      </c>
      <c r="J497" s="849">
        <v>2290.89</v>
      </c>
      <c r="K497" s="837">
        <v>1</v>
      </c>
      <c r="L497" s="849">
        <v>3</v>
      </c>
      <c r="M497" s="850">
        <v>2290.89</v>
      </c>
    </row>
    <row r="498" spans="1:13" ht="14.4" customHeight="1" x14ac:dyDescent="0.3">
      <c r="A498" s="831" t="s">
        <v>2025</v>
      </c>
      <c r="B498" s="832" t="s">
        <v>1878</v>
      </c>
      <c r="C498" s="832" t="s">
        <v>3010</v>
      </c>
      <c r="D498" s="832" t="s">
        <v>2158</v>
      </c>
      <c r="E498" s="832" t="s">
        <v>2159</v>
      </c>
      <c r="F498" s="849">
        <v>2</v>
      </c>
      <c r="G498" s="849">
        <v>1696.98</v>
      </c>
      <c r="H498" s="837">
        <v>1</v>
      </c>
      <c r="I498" s="849"/>
      <c r="J498" s="849"/>
      <c r="K498" s="837">
        <v>0</v>
      </c>
      <c r="L498" s="849">
        <v>2</v>
      </c>
      <c r="M498" s="850">
        <v>1696.98</v>
      </c>
    </row>
    <row r="499" spans="1:13" ht="14.4" customHeight="1" x14ac:dyDescent="0.3">
      <c r="A499" s="831" t="s">
        <v>2025</v>
      </c>
      <c r="B499" s="832" t="s">
        <v>1878</v>
      </c>
      <c r="C499" s="832" t="s">
        <v>3011</v>
      </c>
      <c r="D499" s="832" t="s">
        <v>2590</v>
      </c>
      <c r="E499" s="832" t="s">
        <v>2353</v>
      </c>
      <c r="F499" s="849">
        <v>3</v>
      </c>
      <c r="G499" s="849">
        <v>1721.04</v>
      </c>
      <c r="H499" s="837">
        <v>1</v>
      </c>
      <c r="I499" s="849"/>
      <c r="J499" s="849"/>
      <c r="K499" s="837">
        <v>0</v>
      </c>
      <c r="L499" s="849">
        <v>3</v>
      </c>
      <c r="M499" s="850">
        <v>1721.04</v>
      </c>
    </row>
    <row r="500" spans="1:13" ht="14.4" customHeight="1" x14ac:dyDescent="0.3">
      <c r="A500" s="831" t="s">
        <v>2025</v>
      </c>
      <c r="B500" s="832" t="s">
        <v>3308</v>
      </c>
      <c r="C500" s="832" t="s">
        <v>3019</v>
      </c>
      <c r="D500" s="832" t="s">
        <v>2681</v>
      </c>
      <c r="E500" s="832" t="s">
        <v>3020</v>
      </c>
      <c r="F500" s="849">
        <v>3</v>
      </c>
      <c r="G500" s="849">
        <v>7174.4699999999993</v>
      </c>
      <c r="H500" s="837">
        <v>1</v>
      </c>
      <c r="I500" s="849"/>
      <c r="J500" s="849"/>
      <c r="K500" s="837">
        <v>0</v>
      </c>
      <c r="L500" s="849">
        <v>3</v>
      </c>
      <c r="M500" s="850">
        <v>7174.4699999999993</v>
      </c>
    </row>
    <row r="501" spans="1:13" ht="14.4" customHeight="1" x14ac:dyDescent="0.3">
      <c r="A501" s="831" t="s">
        <v>2025</v>
      </c>
      <c r="B501" s="832" t="s">
        <v>3308</v>
      </c>
      <c r="C501" s="832" t="s">
        <v>2685</v>
      </c>
      <c r="D501" s="832" t="s">
        <v>2686</v>
      </c>
      <c r="E501" s="832" t="s">
        <v>2682</v>
      </c>
      <c r="F501" s="849"/>
      <c r="G501" s="849"/>
      <c r="H501" s="837">
        <v>0</v>
      </c>
      <c r="I501" s="849">
        <v>3</v>
      </c>
      <c r="J501" s="849">
        <v>1793.6399999999999</v>
      </c>
      <c r="K501" s="837">
        <v>1</v>
      </c>
      <c r="L501" s="849">
        <v>3</v>
      </c>
      <c r="M501" s="850">
        <v>1793.6399999999999</v>
      </c>
    </row>
    <row r="502" spans="1:13" ht="14.4" customHeight="1" x14ac:dyDescent="0.3">
      <c r="A502" s="831" t="s">
        <v>2025</v>
      </c>
      <c r="B502" s="832" t="s">
        <v>3308</v>
      </c>
      <c r="C502" s="832" t="s">
        <v>2690</v>
      </c>
      <c r="D502" s="832" t="s">
        <v>2691</v>
      </c>
      <c r="E502" s="832" t="s">
        <v>2684</v>
      </c>
      <c r="F502" s="849">
        <v>3</v>
      </c>
      <c r="G502" s="849">
        <v>5146.4400000000005</v>
      </c>
      <c r="H502" s="837">
        <v>1</v>
      </c>
      <c r="I502" s="849"/>
      <c r="J502" s="849"/>
      <c r="K502" s="837">
        <v>0</v>
      </c>
      <c r="L502" s="849">
        <v>3</v>
      </c>
      <c r="M502" s="850">
        <v>5146.4400000000005</v>
      </c>
    </row>
    <row r="503" spans="1:13" ht="14.4" customHeight="1" x14ac:dyDescent="0.3">
      <c r="A503" s="831" t="s">
        <v>2025</v>
      </c>
      <c r="B503" s="832" t="s">
        <v>3308</v>
      </c>
      <c r="C503" s="832" t="s">
        <v>2693</v>
      </c>
      <c r="D503" s="832" t="s">
        <v>2686</v>
      </c>
      <c r="E503" s="832" t="s">
        <v>2684</v>
      </c>
      <c r="F503" s="849"/>
      <c r="G503" s="849"/>
      <c r="H503" s="837">
        <v>0</v>
      </c>
      <c r="I503" s="849">
        <v>3</v>
      </c>
      <c r="J503" s="849">
        <v>3587.25</v>
      </c>
      <c r="K503" s="837">
        <v>1</v>
      </c>
      <c r="L503" s="849">
        <v>3</v>
      </c>
      <c r="M503" s="850">
        <v>3587.25</v>
      </c>
    </row>
    <row r="504" spans="1:13" ht="14.4" customHeight="1" x14ac:dyDescent="0.3">
      <c r="A504" s="831" t="s">
        <v>2025</v>
      </c>
      <c r="B504" s="832" t="s">
        <v>3308</v>
      </c>
      <c r="C504" s="832" t="s">
        <v>3021</v>
      </c>
      <c r="D504" s="832" t="s">
        <v>2871</v>
      </c>
      <c r="E504" s="832" t="s">
        <v>3022</v>
      </c>
      <c r="F504" s="849">
        <v>2</v>
      </c>
      <c r="G504" s="849">
        <v>588.4</v>
      </c>
      <c r="H504" s="837">
        <v>1</v>
      </c>
      <c r="I504" s="849"/>
      <c r="J504" s="849"/>
      <c r="K504" s="837">
        <v>0</v>
      </c>
      <c r="L504" s="849">
        <v>2</v>
      </c>
      <c r="M504" s="850">
        <v>588.4</v>
      </c>
    </row>
    <row r="505" spans="1:13" ht="14.4" customHeight="1" x14ac:dyDescent="0.3">
      <c r="A505" s="831" t="s">
        <v>2025</v>
      </c>
      <c r="B505" s="832" t="s">
        <v>1900</v>
      </c>
      <c r="C505" s="832" t="s">
        <v>1903</v>
      </c>
      <c r="D505" s="832" t="s">
        <v>1269</v>
      </c>
      <c r="E505" s="832" t="s">
        <v>1904</v>
      </c>
      <c r="F505" s="849"/>
      <c r="G505" s="849"/>
      <c r="H505" s="837"/>
      <c r="I505" s="849">
        <v>4</v>
      </c>
      <c r="J505" s="849">
        <v>0</v>
      </c>
      <c r="K505" s="837"/>
      <c r="L505" s="849">
        <v>4</v>
      </c>
      <c r="M505" s="850">
        <v>0</v>
      </c>
    </row>
    <row r="506" spans="1:13" ht="14.4" customHeight="1" x14ac:dyDescent="0.3">
      <c r="A506" s="831" t="s">
        <v>2025</v>
      </c>
      <c r="B506" s="832" t="s">
        <v>1900</v>
      </c>
      <c r="C506" s="832" t="s">
        <v>3028</v>
      </c>
      <c r="D506" s="832" t="s">
        <v>3029</v>
      </c>
      <c r="E506" s="832" t="s">
        <v>2122</v>
      </c>
      <c r="F506" s="849">
        <v>1</v>
      </c>
      <c r="G506" s="849">
        <v>0</v>
      </c>
      <c r="H506" s="837"/>
      <c r="I506" s="849"/>
      <c r="J506" s="849"/>
      <c r="K506" s="837"/>
      <c r="L506" s="849">
        <v>1</v>
      </c>
      <c r="M506" s="850">
        <v>0</v>
      </c>
    </row>
    <row r="507" spans="1:13" ht="14.4" customHeight="1" x14ac:dyDescent="0.3">
      <c r="A507" s="831" t="s">
        <v>2025</v>
      </c>
      <c r="B507" s="832" t="s">
        <v>1905</v>
      </c>
      <c r="C507" s="832" t="s">
        <v>2534</v>
      </c>
      <c r="D507" s="832" t="s">
        <v>2535</v>
      </c>
      <c r="E507" s="832" t="s">
        <v>1928</v>
      </c>
      <c r="F507" s="849"/>
      <c r="G507" s="849"/>
      <c r="H507" s="837">
        <v>0</v>
      </c>
      <c r="I507" s="849">
        <v>9</v>
      </c>
      <c r="J507" s="849">
        <v>593.90999999999985</v>
      </c>
      <c r="K507" s="837">
        <v>1</v>
      </c>
      <c r="L507" s="849">
        <v>9</v>
      </c>
      <c r="M507" s="850">
        <v>593.90999999999985</v>
      </c>
    </row>
    <row r="508" spans="1:13" ht="14.4" customHeight="1" x14ac:dyDescent="0.3">
      <c r="A508" s="831" t="s">
        <v>2025</v>
      </c>
      <c r="B508" s="832" t="s">
        <v>1908</v>
      </c>
      <c r="C508" s="832" t="s">
        <v>2546</v>
      </c>
      <c r="D508" s="832" t="s">
        <v>2547</v>
      </c>
      <c r="E508" s="832" t="s">
        <v>1928</v>
      </c>
      <c r="F508" s="849">
        <v>3</v>
      </c>
      <c r="G508" s="849">
        <v>396</v>
      </c>
      <c r="H508" s="837">
        <v>1</v>
      </c>
      <c r="I508" s="849"/>
      <c r="J508" s="849"/>
      <c r="K508" s="837">
        <v>0</v>
      </c>
      <c r="L508" s="849">
        <v>3</v>
      </c>
      <c r="M508" s="850">
        <v>396</v>
      </c>
    </row>
    <row r="509" spans="1:13" ht="14.4" customHeight="1" x14ac:dyDescent="0.3">
      <c r="A509" s="831" t="s">
        <v>2025</v>
      </c>
      <c r="B509" s="832" t="s">
        <v>1858</v>
      </c>
      <c r="C509" s="832" t="s">
        <v>2880</v>
      </c>
      <c r="D509" s="832" t="s">
        <v>2058</v>
      </c>
      <c r="E509" s="832" t="s">
        <v>2881</v>
      </c>
      <c r="F509" s="849">
        <v>1</v>
      </c>
      <c r="G509" s="849">
        <v>150.94</v>
      </c>
      <c r="H509" s="837">
        <v>1</v>
      </c>
      <c r="I509" s="849"/>
      <c r="J509" s="849"/>
      <c r="K509" s="837">
        <v>0</v>
      </c>
      <c r="L509" s="849">
        <v>1</v>
      </c>
      <c r="M509" s="850">
        <v>150.94</v>
      </c>
    </row>
    <row r="510" spans="1:13" ht="14.4" customHeight="1" x14ac:dyDescent="0.3">
      <c r="A510" s="831" t="s">
        <v>2025</v>
      </c>
      <c r="B510" s="832" t="s">
        <v>1858</v>
      </c>
      <c r="C510" s="832" t="s">
        <v>2762</v>
      </c>
      <c r="D510" s="832" t="s">
        <v>2763</v>
      </c>
      <c r="E510" s="832" t="s">
        <v>2764</v>
      </c>
      <c r="F510" s="849">
        <v>3</v>
      </c>
      <c r="G510" s="849">
        <v>299.82</v>
      </c>
      <c r="H510" s="837">
        <v>1</v>
      </c>
      <c r="I510" s="849"/>
      <c r="J510" s="849"/>
      <c r="K510" s="837">
        <v>0</v>
      </c>
      <c r="L510" s="849">
        <v>3</v>
      </c>
      <c r="M510" s="850">
        <v>299.82</v>
      </c>
    </row>
    <row r="511" spans="1:13" ht="14.4" customHeight="1" x14ac:dyDescent="0.3">
      <c r="A511" s="831" t="s">
        <v>2025</v>
      </c>
      <c r="B511" s="832" t="s">
        <v>3311</v>
      </c>
      <c r="C511" s="832" t="s">
        <v>2777</v>
      </c>
      <c r="D511" s="832" t="s">
        <v>2778</v>
      </c>
      <c r="E511" s="832" t="s">
        <v>2779</v>
      </c>
      <c r="F511" s="849"/>
      <c r="G511" s="849"/>
      <c r="H511" s="837">
        <v>0</v>
      </c>
      <c r="I511" s="849">
        <v>18</v>
      </c>
      <c r="J511" s="849">
        <v>1176.4799999999998</v>
      </c>
      <c r="K511" s="837">
        <v>1</v>
      </c>
      <c r="L511" s="849">
        <v>18</v>
      </c>
      <c r="M511" s="850">
        <v>1176.4799999999998</v>
      </c>
    </row>
    <row r="512" spans="1:13" ht="14.4" customHeight="1" x14ac:dyDescent="0.3">
      <c r="A512" s="831" t="s">
        <v>2026</v>
      </c>
      <c r="B512" s="832" t="s">
        <v>1750</v>
      </c>
      <c r="C512" s="832" t="s">
        <v>2139</v>
      </c>
      <c r="D512" s="832" t="s">
        <v>1349</v>
      </c>
      <c r="E512" s="832" t="s">
        <v>2140</v>
      </c>
      <c r="F512" s="849"/>
      <c r="G512" s="849"/>
      <c r="H512" s="837">
        <v>0</v>
      </c>
      <c r="I512" s="849">
        <v>2</v>
      </c>
      <c r="J512" s="849">
        <v>308.72000000000003</v>
      </c>
      <c r="K512" s="837">
        <v>1</v>
      </c>
      <c r="L512" s="849">
        <v>2</v>
      </c>
      <c r="M512" s="850">
        <v>308.72000000000003</v>
      </c>
    </row>
    <row r="513" spans="1:13" ht="14.4" customHeight="1" x14ac:dyDescent="0.3">
      <c r="A513" s="831" t="s">
        <v>2026</v>
      </c>
      <c r="B513" s="832" t="s">
        <v>3299</v>
      </c>
      <c r="C513" s="832" t="s">
        <v>2470</v>
      </c>
      <c r="D513" s="832" t="s">
        <v>2081</v>
      </c>
      <c r="E513" s="832" t="s">
        <v>2471</v>
      </c>
      <c r="F513" s="849"/>
      <c r="G513" s="849"/>
      <c r="H513" s="837">
        <v>0</v>
      </c>
      <c r="I513" s="849">
        <v>2</v>
      </c>
      <c r="J513" s="849">
        <v>170.54</v>
      </c>
      <c r="K513" s="837">
        <v>1</v>
      </c>
      <c r="L513" s="849">
        <v>2</v>
      </c>
      <c r="M513" s="850">
        <v>170.54</v>
      </c>
    </row>
    <row r="514" spans="1:13" ht="14.4" customHeight="1" x14ac:dyDescent="0.3">
      <c r="A514" s="831" t="s">
        <v>2026</v>
      </c>
      <c r="B514" s="832" t="s">
        <v>1632</v>
      </c>
      <c r="C514" s="832" t="s">
        <v>1862</v>
      </c>
      <c r="D514" s="832" t="s">
        <v>1863</v>
      </c>
      <c r="E514" s="832" t="s">
        <v>1864</v>
      </c>
      <c r="F514" s="849"/>
      <c r="G514" s="849"/>
      <c r="H514" s="837"/>
      <c r="I514" s="849">
        <v>5</v>
      </c>
      <c r="J514" s="849">
        <v>0</v>
      </c>
      <c r="K514" s="837"/>
      <c r="L514" s="849">
        <v>5</v>
      </c>
      <c r="M514" s="850">
        <v>0</v>
      </c>
    </row>
    <row r="515" spans="1:13" ht="14.4" customHeight="1" x14ac:dyDescent="0.3">
      <c r="A515" s="831" t="s">
        <v>2029</v>
      </c>
      <c r="B515" s="832" t="s">
        <v>1929</v>
      </c>
      <c r="C515" s="832" t="s">
        <v>2276</v>
      </c>
      <c r="D515" s="832" t="s">
        <v>1931</v>
      </c>
      <c r="E515" s="832" t="s">
        <v>2277</v>
      </c>
      <c r="F515" s="849"/>
      <c r="G515" s="849"/>
      <c r="H515" s="837">
        <v>0</v>
      </c>
      <c r="I515" s="849">
        <v>1</v>
      </c>
      <c r="J515" s="849">
        <v>176.32</v>
      </c>
      <c r="K515" s="837">
        <v>1</v>
      </c>
      <c r="L515" s="849">
        <v>1</v>
      </c>
      <c r="M515" s="850">
        <v>176.32</v>
      </c>
    </row>
    <row r="516" spans="1:13" ht="14.4" customHeight="1" x14ac:dyDescent="0.3">
      <c r="A516" s="831" t="s">
        <v>2030</v>
      </c>
      <c r="B516" s="832" t="s">
        <v>1687</v>
      </c>
      <c r="C516" s="832" t="s">
        <v>2294</v>
      </c>
      <c r="D516" s="832" t="s">
        <v>1237</v>
      </c>
      <c r="E516" s="832" t="s">
        <v>1689</v>
      </c>
      <c r="F516" s="849">
        <v>2</v>
      </c>
      <c r="G516" s="849">
        <v>55</v>
      </c>
      <c r="H516" s="837">
        <v>1</v>
      </c>
      <c r="I516" s="849"/>
      <c r="J516" s="849"/>
      <c r="K516" s="837">
        <v>0</v>
      </c>
      <c r="L516" s="849">
        <v>2</v>
      </c>
      <c r="M516" s="850">
        <v>55</v>
      </c>
    </row>
    <row r="517" spans="1:13" ht="14.4" customHeight="1" x14ac:dyDescent="0.3">
      <c r="A517" s="831" t="s">
        <v>2030</v>
      </c>
      <c r="B517" s="832" t="s">
        <v>3327</v>
      </c>
      <c r="C517" s="832" t="s">
        <v>2283</v>
      </c>
      <c r="D517" s="832" t="s">
        <v>2284</v>
      </c>
      <c r="E517" s="832" t="s">
        <v>2285</v>
      </c>
      <c r="F517" s="849"/>
      <c r="G517" s="849"/>
      <c r="H517" s="837">
        <v>0</v>
      </c>
      <c r="I517" s="849">
        <v>2</v>
      </c>
      <c r="J517" s="849">
        <v>860.1</v>
      </c>
      <c r="K517" s="837">
        <v>1</v>
      </c>
      <c r="L517" s="849">
        <v>2</v>
      </c>
      <c r="M517" s="850">
        <v>860.1</v>
      </c>
    </row>
    <row r="518" spans="1:13" ht="14.4" customHeight="1" x14ac:dyDescent="0.3">
      <c r="A518" s="831" t="s">
        <v>2030</v>
      </c>
      <c r="B518" s="832" t="s">
        <v>3327</v>
      </c>
      <c r="C518" s="832" t="s">
        <v>2286</v>
      </c>
      <c r="D518" s="832" t="s">
        <v>2284</v>
      </c>
      <c r="E518" s="832" t="s">
        <v>2287</v>
      </c>
      <c r="F518" s="849"/>
      <c r="G518" s="849"/>
      <c r="H518" s="837">
        <v>0</v>
      </c>
      <c r="I518" s="849">
        <v>3</v>
      </c>
      <c r="J518" s="849">
        <v>139.80000000000001</v>
      </c>
      <c r="K518" s="837">
        <v>1</v>
      </c>
      <c r="L518" s="849">
        <v>3</v>
      </c>
      <c r="M518" s="850">
        <v>139.80000000000001</v>
      </c>
    </row>
    <row r="519" spans="1:13" ht="14.4" customHeight="1" x14ac:dyDescent="0.3">
      <c r="A519" s="831" t="s">
        <v>2030</v>
      </c>
      <c r="B519" s="832" t="s">
        <v>1750</v>
      </c>
      <c r="C519" s="832" t="s">
        <v>2139</v>
      </c>
      <c r="D519" s="832" t="s">
        <v>1349</v>
      </c>
      <c r="E519" s="832" t="s">
        <v>2140</v>
      </c>
      <c r="F519" s="849"/>
      <c r="G519" s="849"/>
      <c r="H519" s="837">
        <v>0</v>
      </c>
      <c r="I519" s="849">
        <v>1</v>
      </c>
      <c r="J519" s="849">
        <v>154.36000000000001</v>
      </c>
      <c r="K519" s="837">
        <v>1</v>
      </c>
      <c r="L519" s="849">
        <v>1</v>
      </c>
      <c r="M519" s="850">
        <v>154.36000000000001</v>
      </c>
    </row>
    <row r="520" spans="1:13" ht="14.4" customHeight="1" x14ac:dyDescent="0.3">
      <c r="A520" s="831" t="s">
        <v>2030</v>
      </c>
      <c r="B520" s="832" t="s">
        <v>1767</v>
      </c>
      <c r="C520" s="832" t="s">
        <v>2288</v>
      </c>
      <c r="D520" s="832" t="s">
        <v>2289</v>
      </c>
      <c r="E520" s="832" t="s">
        <v>1770</v>
      </c>
      <c r="F520" s="849">
        <v>1</v>
      </c>
      <c r="G520" s="849">
        <v>70.540000000000006</v>
      </c>
      <c r="H520" s="837">
        <v>1</v>
      </c>
      <c r="I520" s="849"/>
      <c r="J520" s="849"/>
      <c r="K520" s="837">
        <v>0</v>
      </c>
      <c r="L520" s="849">
        <v>1</v>
      </c>
      <c r="M520" s="850">
        <v>70.540000000000006</v>
      </c>
    </row>
    <row r="521" spans="1:13" ht="14.4" customHeight="1" x14ac:dyDescent="0.3">
      <c r="A521" s="831" t="s">
        <v>2030</v>
      </c>
      <c r="B521" s="832" t="s">
        <v>1767</v>
      </c>
      <c r="C521" s="832" t="s">
        <v>1768</v>
      </c>
      <c r="D521" s="832" t="s">
        <v>1769</v>
      </c>
      <c r="E521" s="832" t="s">
        <v>1770</v>
      </c>
      <c r="F521" s="849"/>
      <c r="G521" s="849"/>
      <c r="H521" s="837">
        <v>0</v>
      </c>
      <c r="I521" s="849">
        <v>2</v>
      </c>
      <c r="J521" s="849">
        <v>141.08000000000001</v>
      </c>
      <c r="K521" s="837">
        <v>1</v>
      </c>
      <c r="L521" s="849">
        <v>2</v>
      </c>
      <c r="M521" s="850">
        <v>141.08000000000001</v>
      </c>
    </row>
    <row r="522" spans="1:13" ht="14.4" customHeight="1" x14ac:dyDescent="0.3">
      <c r="A522" s="831" t="s">
        <v>2030</v>
      </c>
      <c r="B522" s="832" t="s">
        <v>1767</v>
      </c>
      <c r="C522" s="832" t="s">
        <v>2142</v>
      </c>
      <c r="D522" s="832" t="s">
        <v>1769</v>
      </c>
      <c r="E522" s="832" t="s">
        <v>2143</v>
      </c>
      <c r="F522" s="849"/>
      <c r="G522" s="849"/>
      <c r="H522" s="837">
        <v>0</v>
      </c>
      <c r="I522" s="849">
        <v>2</v>
      </c>
      <c r="J522" s="849">
        <v>282.18</v>
      </c>
      <c r="K522" s="837">
        <v>1</v>
      </c>
      <c r="L522" s="849">
        <v>2</v>
      </c>
      <c r="M522" s="850">
        <v>282.18</v>
      </c>
    </row>
    <row r="523" spans="1:13" ht="14.4" customHeight="1" x14ac:dyDescent="0.3">
      <c r="A523" s="831" t="s">
        <v>2030</v>
      </c>
      <c r="B523" s="832" t="s">
        <v>3328</v>
      </c>
      <c r="C523" s="832" t="s">
        <v>2302</v>
      </c>
      <c r="D523" s="832" t="s">
        <v>2303</v>
      </c>
      <c r="E523" s="832" t="s">
        <v>2304</v>
      </c>
      <c r="F523" s="849"/>
      <c r="G523" s="849"/>
      <c r="H523" s="837">
        <v>0</v>
      </c>
      <c r="I523" s="849">
        <v>1</v>
      </c>
      <c r="J523" s="849">
        <v>1887.9</v>
      </c>
      <c r="K523" s="837">
        <v>1</v>
      </c>
      <c r="L523" s="849">
        <v>1</v>
      </c>
      <c r="M523" s="850">
        <v>1887.9</v>
      </c>
    </row>
    <row r="524" spans="1:13" ht="14.4" customHeight="1" x14ac:dyDescent="0.3">
      <c r="A524" s="831" t="s">
        <v>2031</v>
      </c>
      <c r="B524" s="832" t="s">
        <v>1687</v>
      </c>
      <c r="C524" s="832" t="s">
        <v>1688</v>
      </c>
      <c r="D524" s="832" t="s">
        <v>1237</v>
      </c>
      <c r="E524" s="832" t="s">
        <v>1689</v>
      </c>
      <c r="F524" s="849"/>
      <c r="G524" s="849"/>
      <c r="H524" s="837">
        <v>0</v>
      </c>
      <c r="I524" s="849">
        <v>3</v>
      </c>
      <c r="J524" s="849">
        <v>82.5</v>
      </c>
      <c r="K524" s="837">
        <v>1</v>
      </c>
      <c r="L524" s="849">
        <v>3</v>
      </c>
      <c r="M524" s="850">
        <v>82.5</v>
      </c>
    </row>
    <row r="525" spans="1:13" ht="14.4" customHeight="1" x14ac:dyDescent="0.3">
      <c r="A525" s="831" t="s">
        <v>2031</v>
      </c>
      <c r="B525" s="832" t="s">
        <v>1740</v>
      </c>
      <c r="C525" s="832" t="s">
        <v>3089</v>
      </c>
      <c r="D525" s="832" t="s">
        <v>3090</v>
      </c>
      <c r="E525" s="832" t="s">
        <v>3091</v>
      </c>
      <c r="F525" s="849"/>
      <c r="G525" s="849"/>
      <c r="H525" s="837">
        <v>0</v>
      </c>
      <c r="I525" s="849">
        <v>1</v>
      </c>
      <c r="J525" s="849">
        <v>84.18</v>
      </c>
      <c r="K525" s="837">
        <v>1</v>
      </c>
      <c r="L525" s="849">
        <v>1</v>
      </c>
      <c r="M525" s="850">
        <v>84.18</v>
      </c>
    </row>
    <row r="526" spans="1:13" ht="14.4" customHeight="1" x14ac:dyDescent="0.3">
      <c r="A526" s="831" t="s">
        <v>2031</v>
      </c>
      <c r="B526" s="832" t="s">
        <v>3303</v>
      </c>
      <c r="C526" s="832" t="s">
        <v>2630</v>
      </c>
      <c r="D526" s="832" t="s">
        <v>2631</v>
      </c>
      <c r="E526" s="832" t="s">
        <v>2632</v>
      </c>
      <c r="F526" s="849"/>
      <c r="G526" s="849"/>
      <c r="H526" s="837">
        <v>0</v>
      </c>
      <c r="I526" s="849">
        <v>5</v>
      </c>
      <c r="J526" s="849">
        <v>431.48</v>
      </c>
      <c r="K526" s="837">
        <v>1</v>
      </c>
      <c r="L526" s="849">
        <v>5</v>
      </c>
      <c r="M526" s="850">
        <v>431.48</v>
      </c>
    </row>
    <row r="527" spans="1:13" ht="14.4" customHeight="1" x14ac:dyDescent="0.3">
      <c r="A527" s="831" t="s">
        <v>2031</v>
      </c>
      <c r="B527" s="832" t="s">
        <v>3303</v>
      </c>
      <c r="C527" s="832" t="s">
        <v>2633</v>
      </c>
      <c r="D527" s="832" t="s">
        <v>2631</v>
      </c>
      <c r="E527" s="832" t="s">
        <v>2634</v>
      </c>
      <c r="F527" s="849"/>
      <c r="G527" s="849"/>
      <c r="H527" s="837">
        <v>0</v>
      </c>
      <c r="I527" s="849">
        <v>4</v>
      </c>
      <c r="J527" s="849">
        <v>616.55999999999995</v>
      </c>
      <c r="K527" s="837">
        <v>1</v>
      </c>
      <c r="L527" s="849">
        <v>4</v>
      </c>
      <c r="M527" s="850">
        <v>616.55999999999995</v>
      </c>
    </row>
    <row r="528" spans="1:13" ht="14.4" customHeight="1" x14ac:dyDescent="0.3">
      <c r="A528" s="831" t="s">
        <v>2031</v>
      </c>
      <c r="B528" s="832" t="s">
        <v>1829</v>
      </c>
      <c r="C528" s="832" t="s">
        <v>1830</v>
      </c>
      <c r="D528" s="832" t="s">
        <v>761</v>
      </c>
      <c r="E528" s="832" t="s">
        <v>1831</v>
      </c>
      <c r="F528" s="849"/>
      <c r="G528" s="849"/>
      <c r="H528" s="837">
        <v>0</v>
      </c>
      <c r="I528" s="849">
        <v>1</v>
      </c>
      <c r="J528" s="849">
        <v>48.42</v>
      </c>
      <c r="K528" s="837">
        <v>1</v>
      </c>
      <c r="L528" s="849">
        <v>1</v>
      </c>
      <c r="M528" s="850">
        <v>48.42</v>
      </c>
    </row>
    <row r="529" spans="1:13" ht="14.4" customHeight="1" x14ac:dyDescent="0.3">
      <c r="A529" s="831" t="s">
        <v>2031</v>
      </c>
      <c r="B529" s="832" t="s">
        <v>3304</v>
      </c>
      <c r="C529" s="832" t="s">
        <v>2659</v>
      </c>
      <c r="D529" s="832" t="s">
        <v>2660</v>
      </c>
      <c r="E529" s="832" t="s">
        <v>2661</v>
      </c>
      <c r="F529" s="849">
        <v>5</v>
      </c>
      <c r="G529" s="849">
        <v>10194.65</v>
      </c>
      <c r="H529" s="837">
        <v>1</v>
      </c>
      <c r="I529" s="849"/>
      <c r="J529" s="849"/>
      <c r="K529" s="837">
        <v>0</v>
      </c>
      <c r="L529" s="849">
        <v>5</v>
      </c>
      <c r="M529" s="850">
        <v>10194.65</v>
      </c>
    </row>
    <row r="530" spans="1:13" ht="14.4" customHeight="1" x14ac:dyDescent="0.3">
      <c r="A530" s="831" t="s">
        <v>2031</v>
      </c>
      <c r="B530" s="832" t="s">
        <v>3304</v>
      </c>
      <c r="C530" s="832" t="s">
        <v>2662</v>
      </c>
      <c r="D530" s="832" t="s">
        <v>2660</v>
      </c>
      <c r="E530" s="832" t="s">
        <v>2663</v>
      </c>
      <c r="F530" s="849">
        <v>5</v>
      </c>
      <c r="G530" s="849">
        <v>2763.2</v>
      </c>
      <c r="H530" s="837">
        <v>1</v>
      </c>
      <c r="I530" s="849"/>
      <c r="J530" s="849"/>
      <c r="K530" s="837">
        <v>0</v>
      </c>
      <c r="L530" s="849">
        <v>5</v>
      </c>
      <c r="M530" s="850">
        <v>2763.2</v>
      </c>
    </row>
    <row r="531" spans="1:13" ht="14.4" customHeight="1" x14ac:dyDescent="0.3">
      <c r="A531" s="831" t="s">
        <v>2031</v>
      </c>
      <c r="B531" s="832" t="s">
        <v>3304</v>
      </c>
      <c r="C531" s="832" t="s">
        <v>2664</v>
      </c>
      <c r="D531" s="832" t="s">
        <v>2660</v>
      </c>
      <c r="E531" s="832" t="s">
        <v>2665</v>
      </c>
      <c r="F531" s="849">
        <v>2</v>
      </c>
      <c r="G531" s="849">
        <v>711.58</v>
      </c>
      <c r="H531" s="837">
        <v>1</v>
      </c>
      <c r="I531" s="849"/>
      <c r="J531" s="849"/>
      <c r="K531" s="837">
        <v>0</v>
      </c>
      <c r="L531" s="849">
        <v>2</v>
      </c>
      <c r="M531" s="850">
        <v>711.58</v>
      </c>
    </row>
    <row r="532" spans="1:13" ht="14.4" customHeight="1" x14ac:dyDescent="0.3">
      <c r="A532" s="831" t="s">
        <v>2031</v>
      </c>
      <c r="B532" s="832" t="s">
        <v>3304</v>
      </c>
      <c r="C532" s="832" t="s">
        <v>2666</v>
      </c>
      <c r="D532" s="832" t="s">
        <v>2660</v>
      </c>
      <c r="E532" s="832" t="s">
        <v>2667</v>
      </c>
      <c r="F532" s="849">
        <v>3</v>
      </c>
      <c r="G532" s="849">
        <v>3058.38</v>
      </c>
      <c r="H532" s="837">
        <v>1</v>
      </c>
      <c r="I532" s="849"/>
      <c r="J532" s="849"/>
      <c r="K532" s="837">
        <v>0</v>
      </c>
      <c r="L532" s="849">
        <v>3</v>
      </c>
      <c r="M532" s="850">
        <v>3058.38</v>
      </c>
    </row>
    <row r="533" spans="1:13" ht="14.4" customHeight="1" x14ac:dyDescent="0.3">
      <c r="A533" s="831" t="s">
        <v>2031</v>
      </c>
      <c r="B533" s="832" t="s">
        <v>3304</v>
      </c>
      <c r="C533" s="832" t="s">
        <v>2864</v>
      </c>
      <c r="D533" s="832" t="s">
        <v>2669</v>
      </c>
      <c r="E533" s="832" t="s">
        <v>2667</v>
      </c>
      <c r="F533" s="849">
        <v>7</v>
      </c>
      <c r="G533" s="849">
        <v>7136.22</v>
      </c>
      <c r="H533" s="837">
        <v>1</v>
      </c>
      <c r="I533" s="849"/>
      <c r="J533" s="849"/>
      <c r="K533" s="837">
        <v>0</v>
      </c>
      <c r="L533" s="849">
        <v>7</v>
      </c>
      <c r="M533" s="850">
        <v>7136.22</v>
      </c>
    </row>
    <row r="534" spans="1:13" ht="14.4" customHeight="1" x14ac:dyDescent="0.3">
      <c r="A534" s="831" t="s">
        <v>2031</v>
      </c>
      <c r="B534" s="832" t="s">
        <v>3304</v>
      </c>
      <c r="C534" s="832" t="s">
        <v>2670</v>
      </c>
      <c r="D534" s="832" t="s">
        <v>2671</v>
      </c>
      <c r="E534" s="832" t="s">
        <v>2661</v>
      </c>
      <c r="F534" s="849"/>
      <c r="G534" s="849"/>
      <c r="H534" s="837">
        <v>0</v>
      </c>
      <c r="I534" s="849">
        <v>11</v>
      </c>
      <c r="J534" s="849">
        <v>22428.23</v>
      </c>
      <c r="K534" s="837">
        <v>1</v>
      </c>
      <c r="L534" s="849">
        <v>11</v>
      </c>
      <c r="M534" s="850">
        <v>22428.23</v>
      </c>
    </row>
    <row r="535" spans="1:13" ht="14.4" customHeight="1" x14ac:dyDescent="0.3">
      <c r="A535" s="831" t="s">
        <v>2031</v>
      </c>
      <c r="B535" s="832" t="s">
        <v>3304</v>
      </c>
      <c r="C535" s="832" t="s">
        <v>2672</v>
      </c>
      <c r="D535" s="832" t="s">
        <v>2671</v>
      </c>
      <c r="E535" s="832" t="s">
        <v>2665</v>
      </c>
      <c r="F535" s="849"/>
      <c r="G535" s="849"/>
      <c r="H535" s="837">
        <v>0</v>
      </c>
      <c r="I535" s="849">
        <v>4</v>
      </c>
      <c r="J535" s="849">
        <v>1423.16</v>
      </c>
      <c r="K535" s="837">
        <v>1</v>
      </c>
      <c r="L535" s="849">
        <v>4</v>
      </c>
      <c r="M535" s="850">
        <v>1423.16</v>
      </c>
    </row>
    <row r="536" spans="1:13" ht="14.4" customHeight="1" x14ac:dyDescent="0.3">
      <c r="A536" s="831" t="s">
        <v>2031</v>
      </c>
      <c r="B536" s="832" t="s">
        <v>3304</v>
      </c>
      <c r="C536" s="832" t="s">
        <v>2673</v>
      </c>
      <c r="D536" s="832" t="s">
        <v>2671</v>
      </c>
      <c r="E536" s="832" t="s">
        <v>2663</v>
      </c>
      <c r="F536" s="849"/>
      <c r="G536" s="849"/>
      <c r="H536" s="837">
        <v>0</v>
      </c>
      <c r="I536" s="849">
        <v>18</v>
      </c>
      <c r="J536" s="849">
        <v>9947.52</v>
      </c>
      <c r="K536" s="837">
        <v>1</v>
      </c>
      <c r="L536" s="849">
        <v>18</v>
      </c>
      <c r="M536" s="850">
        <v>9947.52</v>
      </c>
    </row>
    <row r="537" spans="1:13" ht="14.4" customHeight="1" x14ac:dyDescent="0.3">
      <c r="A537" s="831" t="s">
        <v>2031</v>
      </c>
      <c r="B537" s="832" t="s">
        <v>3304</v>
      </c>
      <c r="C537" s="832" t="s">
        <v>2674</v>
      </c>
      <c r="D537" s="832" t="s">
        <v>2671</v>
      </c>
      <c r="E537" s="832" t="s">
        <v>2667</v>
      </c>
      <c r="F537" s="849"/>
      <c r="G537" s="849"/>
      <c r="H537" s="837">
        <v>0</v>
      </c>
      <c r="I537" s="849">
        <v>22</v>
      </c>
      <c r="J537" s="849">
        <v>22428.12</v>
      </c>
      <c r="K537" s="837">
        <v>1</v>
      </c>
      <c r="L537" s="849">
        <v>22</v>
      </c>
      <c r="M537" s="850">
        <v>22428.12</v>
      </c>
    </row>
    <row r="538" spans="1:13" ht="14.4" customHeight="1" x14ac:dyDescent="0.3">
      <c r="A538" s="831" t="s">
        <v>2031</v>
      </c>
      <c r="B538" s="832" t="s">
        <v>3304</v>
      </c>
      <c r="C538" s="832" t="s">
        <v>2675</v>
      </c>
      <c r="D538" s="832" t="s">
        <v>2669</v>
      </c>
      <c r="E538" s="832" t="s">
        <v>2665</v>
      </c>
      <c r="F538" s="849">
        <v>3</v>
      </c>
      <c r="G538" s="849">
        <v>1067.3700000000001</v>
      </c>
      <c r="H538" s="837">
        <v>1</v>
      </c>
      <c r="I538" s="849"/>
      <c r="J538" s="849"/>
      <c r="K538" s="837">
        <v>0</v>
      </c>
      <c r="L538" s="849">
        <v>3</v>
      </c>
      <c r="M538" s="850">
        <v>1067.3700000000001</v>
      </c>
    </row>
    <row r="539" spans="1:13" ht="14.4" customHeight="1" x14ac:dyDescent="0.3">
      <c r="A539" s="831" t="s">
        <v>2031</v>
      </c>
      <c r="B539" s="832" t="s">
        <v>3305</v>
      </c>
      <c r="C539" s="832" t="s">
        <v>2833</v>
      </c>
      <c r="D539" s="832" t="s">
        <v>2568</v>
      </c>
      <c r="E539" s="832" t="s">
        <v>2578</v>
      </c>
      <c r="F539" s="849">
        <v>8</v>
      </c>
      <c r="G539" s="849">
        <v>7755.84</v>
      </c>
      <c r="H539" s="837">
        <v>1</v>
      </c>
      <c r="I539" s="849"/>
      <c r="J539" s="849"/>
      <c r="K539" s="837">
        <v>0</v>
      </c>
      <c r="L539" s="849">
        <v>8</v>
      </c>
      <c r="M539" s="850">
        <v>7755.84</v>
      </c>
    </row>
    <row r="540" spans="1:13" ht="14.4" customHeight="1" x14ac:dyDescent="0.3">
      <c r="A540" s="831" t="s">
        <v>2031</v>
      </c>
      <c r="B540" s="832" t="s">
        <v>3305</v>
      </c>
      <c r="C540" s="832" t="s">
        <v>2797</v>
      </c>
      <c r="D540" s="832" t="s">
        <v>2568</v>
      </c>
      <c r="E540" s="832" t="s">
        <v>2582</v>
      </c>
      <c r="F540" s="849">
        <v>22</v>
      </c>
      <c r="G540" s="849">
        <v>31993.060000000005</v>
      </c>
      <c r="H540" s="837">
        <v>1</v>
      </c>
      <c r="I540" s="849"/>
      <c r="J540" s="849"/>
      <c r="K540" s="837">
        <v>0</v>
      </c>
      <c r="L540" s="849">
        <v>22</v>
      </c>
      <c r="M540" s="850">
        <v>31993.060000000005</v>
      </c>
    </row>
    <row r="541" spans="1:13" ht="14.4" customHeight="1" x14ac:dyDescent="0.3">
      <c r="A541" s="831" t="s">
        <v>2031</v>
      </c>
      <c r="B541" s="832" t="s">
        <v>3305</v>
      </c>
      <c r="C541" s="832" t="s">
        <v>2889</v>
      </c>
      <c r="D541" s="832" t="s">
        <v>2568</v>
      </c>
      <c r="E541" s="832" t="s">
        <v>2580</v>
      </c>
      <c r="F541" s="849">
        <v>6</v>
      </c>
      <c r="G541" s="849">
        <v>11633.82</v>
      </c>
      <c r="H541" s="837">
        <v>1</v>
      </c>
      <c r="I541" s="849"/>
      <c r="J541" s="849"/>
      <c r="K541" s="837">
        <v>0</v>
      </c>
      <c r="L541" s="849">
        <v>6</v>
      </c>
      <c r="M541" s="850">
        <v>11633.82</v>
      </c>
    </row>
    <row r="542" spans="1:13" ht="14.4" customHeight="1" x14ac:dyDescent="0.3">
      <c r="A542" s="831" t="s">
        <v>2031</v>
      </c>
      <c r="B542" s="832" t="s">
        <v>3305</v>
      </c>
      <c r="C542" s="832" t="s">
        <v>2561</v>
      </c>
      <c r="D542" s="832" t="s">
        <v>2554</v>
      </c>
      <c r="E542" s="832" t="s">
        <v>2562</v>
      </c>
      <c r="F542" s="849">
        <v>6</v>
      </c>
      <c r="G542" s="849">
        <v>8725.380000000001</v>
      </c>
      <c r="H542" s="837">
        <v>1</v>
      </c>
      <c r="I542" s="849"/>
      <c r="J542" s="849"/>
      <c r="K542" s="837">
        <v>0</v>
      </c>
      <c r="L542" s="849">
        <v>6</v>
      </c>
      <c r="M542" s="850">
        <v>8725.380000000001</v>
      </c>
    </row>
    <row r="543" spans="1:13" ht="14.4" customHeight="1" x14ac:dyDescent="0.3">
      <c r="A543" s="831" t="s">
        <v>2031</v>
      </c>
      <c r="B543" s="832" t="s">
        <v>3305</v>
      </c>
      <c r="C543" s="832" t="s">
        <v>2563</v>
      </c>
      <c r="D543" s="832" t="s">
        <v>2554</v>
      </c>
      <c r="E543" s="832" t="s">
        <v>2564</v>
      </c>
      <c r="F543" s="849">
        <v>14</v>
      </c>
      <c r="G543" s="849">
        <v>6786.5</v>
      </c>
      <c r="H543" s="837">
        <v>1</v>
      </c>
      <c r="I543" s="849"/>
      <c r="J543" s="849"/>
      <c r="K543" s="837">
        <v>0</v>
      </c>
      <c r="L543" s="849">
        <v>14</v>
      </c>
      <c r="M543" s="850">
        <v>6786.5</v>
      </c>
    </row>
    <row r="544" spans="1:13" ht="14.4" customHeight="1" x14ac:dyDescent="0.3">
      <c r="A544" s="831" t="s">
        <v>2031</v>
      </c>
      <c r="B544" s="832" t="s">
        <v>3305</v>
      </c>
      <c r="C544" s="832" t="s">
        <v>2565</v>
      </c>
      <c r="D544" s="832" t="s">
        <v>2554</v>
      </c>
      <c r="E544" s="832" t="s">
        <v>2566</v>
      </c>
      <c r="F544" s="849">
        <v>6</v>
      </c>
      <c r="G544" s="849">
        <v>5816.88</v>
      </c>
      <c r="H544" s="837">
        <v>1</v>
      </c>
      <c r="I544" s="849"/>
      <c r="J544" s="849"/>
      <c r="K544" s="837">
        <v>0</v>
      </c>
      <c r="L544" s="849">
        <v>6</v>
      </c>
      <c r="M544" s="850">
        <v>5816.88</v>
      </c>
    </row>
    <row r="545" spans="1:13" ht="14.4" customHeight="1" x14ac:dyDescent="0.3">
      <c r="A545" s="831" t="s">
        <v>2031</v>
      </c>
      <c r="B545" s="832" t="s">
        <v>3305</v>
      </c>
      <c r="C545" s="832" t="s">
        <v>2800</v>
      </c>
      <c r="D545" s="832" t="s">
        <v>2571</v>
      </c>
      <c r="E545" s="832" t="s">
        <v>2801</v>
      </c>
      <c r="F545" s="849">
        <v>6</v>
      </c>
      <c r="G545" s="849">
        <v>11633.82</v>
      </c>
      <c r="H545" s="837">
        <v>1</v>
      </c>
      <c r="I545" s="849"/>
      <c r="J545" s="849"/>
      <c r="K545" s="837">
        <v>0</v>
      </c>
      <c r="L545" s="849">
        <v>6</v>
      </c>
      <c r="M545" s="850">
        <v>11633.82</v>
      </c>
    </row>
    <row r="546" spans="1:13" ht="14.4" customHeight="1" x14ac:dyDescent="0.3">
      <c r="A546" s="831" t="s">
        <v>2031</v>
      </c>
      <c r="B546" s="832" t="s">
        <v>3305</v>
      </c>
      <c r="C546" s="832" t="s">
        <v>2567</v>
      </c>
      <c r="D546" s="832" t="s">
        <v>2568</v>
      </c>
      <c r="E546" s="832" t="s">
        <v>2569</v>
      </c>
      <c r="F546" s="849">
        <v>3</v>
      </c>
      <c r="G546" s="849">
        <v>1454.25</v>
      </c>
      <c r="H546" s="837">
        <v>1</v>
      </c>
      <c r="I546" s="849"/>
      <c r="J546" s="849"/>
      <c r="K546" s="837">
        <v>0</v>
      </c>
      <c r="L546" s="849">
        <v>3</v>
      </c>
      <c r="M546" s="850">
        <v>1454.25</v>
      </c>
    </row>
    <row r="547" spans="1:13" ht="14.4" customHeight="1" x14ac:dyDescent="0.3">
      <c r="A547" s="831" t="s">
        <v>2031</v>
      </c>
      <c r="B547" s="832" t="s">
        <v>3305</v>
      </c>
      <c r="C547" s="832" t="s">
        <v>2573</v>
      </c>
      <c r="D547" s="832" t="s">
        <v>2574</v>
      </c>
      <c r="E547" s="832" t="s">
        <v>2569</v>
      </c>
      <c r="F547" s="849"/>
      <c r="G547" s="849"/>
      <c r="H547" s="837">
        <v>0</v>
      </c>
      <c r="I547" s="849">
        <v>2</v>
      </c>
      <c r="J547" s="849">
        <v>969.5</v>
      </c>
      <c r="K547" s="837">
        <v>1</v>
      </c>
      <c r="L547" s="849">
        <v>2</v>
      </c>
      <c r="M547" s="850">
        <v>969.5</v>
      </c>
    </row>
    <row r="548" spans="1:13" ht="14.4" customHeight="1" x14ac:dyDescent="0.3">
      <c r="A548" s="831" t="s">
        <v>2031</v>
      </c>
      <c r="B548" s="832" t="s">
        <v>3305</v>
      </c>
      <c r="C548" s="832" t="s">
        <v>3041</v>
      </c>
      <c r="D548" s="832" t="s">
        <v>3042</v>
      </c>
      <c r="E548" s="832" t="s">
        <v>2569</v>
      </c>
      <c r="F548" s="849">
        <v>4</v>
      </c>
      <c r="G548" s="849">
        <v>1939</v>
      </c>
      <c r="H548" s="837">
        <v>1</v>
      </c>
      <c r="I548" s="849"/>
      <c r="J548" s="849"/>
      <c r="K548" s="837">
        <v>0</v>
      </c>
      <c r="L548" s="849">
        <v>4</v>
      </c>
      <c r="M548" s="850">
        <v>1939</v>
      </c>
    </row>
    <row r="549" spans="1:13" ht="14.4" customHeight="1" x14ac:dyDescent="0.3">
      <c r="A549" s="831" t="s">
        <v>2031</v>
      </c>
      <c r="B549" s="832" t="s">
        <v>3305</v>
      </c>
      <c r="C549" s="832" t="s">
        <v>2577</v>
      </c>
      <c r="D549" s="832" t="s">
        <v>2574</v>
      </c>
      <c r="E549" s="832" t="s">
        <v>2578</v>
      </c>
      <c r="F549" s="849"/>
      <c r="G549" s="849"/>
      <c r="H549" s="837">
        <v>0</v>
      </c>
      <c r="I549" s="849">
        <v>32</v>
      </c>
      <c r="J549" s="849">
        <v>31023.360000000001</v>
      </c>
      <c r="K549" s="837">
        <v>1</v>
      </c>
      <c r="L549" s="849">
        <v>32</v>
      </c>
      <c r="M549" s="850">
        <v>31023.360000000001</v>
      </c>
    </row>
    <row r="550" spans="1:13" ht="14.4" customHeight="1" x14ac:dyDescent="0.3">
      <c r="A550" s="831" t="s">
        <v>2031</v>
      </c>
      <c r="B550" s="832" t="s">
        <v>3305</v>
      </c>
      <c r="C550" s="832" t="s">
        <v>2579</v>
      </c>
      <c r="D550" s="832" t="s">
        <v>2574</v>
      </c>
      <c r="E550" s="832" t="s">
        <v>2580</v>
      </c>
      <c r="F550" s="849"/>
      <c r="G550" s="849"/>
      <c r="H550" s="837">
        <v>0</v>
      </c>
      <c r="I550" s="849">
        <v>19</v>
      </c>
      <c r="J550" s="849">
        <v>36840.429999999993</v>
      </c>
      <c r="K550" s="837">
        <v>1</v>
      </c>
      <c r="L550" s="849">
        <v>19</v>
      </c>
      <c r="M550" s="850">
        <v>36840.429999999993</v>
      </c>
    </row>
    <row r="551" spans="1:13" ht="14.4" customHeight="1" x14ac:dyDescent="0.3">
      <c r="A551" s="831" t="s">
        <v>2031</v>
      </c>
      <c r="B551" s="832" t="s">
        <v>3305</v>
      </c>
      <c r="C551" s="832" t="s">
        <v>2890</v>
      </c>
      <c r="D551" s="832" t="s">
        <v>2574</v>
      </c>
      <c r="E551" s="832" t="s">
        <v>2891</v>
      </c>
      <c r="F551" s="849"/>
      <c r="G551" s="849"/>
      <c r="H551" s="837">
        <v>0</v>
      </c>
      <c r="I551" s="849">
        <v>2</v>
      </c>
      <c r="J551" s="849">
        <v>484.74</v>
      </c>
      <c r="K551" s="837">
        <v>1</v>
      </c>
      <c r="L551" s="849">
        <v>2</v>
      </c>
      <c r="M551" s="850">
        <v>484.74</v>
      </c>
    </row>
    <row r="552" spans="1:13" ht="14.4" customHeight="1" x14ac:dyDescent="0.3">
      <c r="A552" s="831" t="s">
        <v>2031</v>
      </c>
      <c r="B552" s="832" t="s">
        <v>3305</v>
      </c>
      <c r="C552" s="832" t="s">
        <v>2581</v>
      </c>
      <c r="D552" s="832" t="s">
        <v>2574</v>
      </c>
      <c r="E552" s="832" t="s">
        <v>2582</v>
      </c>
      <c r="F552" s="849"/>
      <c r="G552" s="849"/>
      <c r="H552" s="837">
        <v>0</v>
      </c>
      <c r="I552" s="849">
        <v>6</v>
      </c>
      <c r="J552" s="849">
        <v>8725.380000000001</v>
      </c>
      <c r="K552" s="837">
        <v>1</v>
      </c>
      <c r="L552" s="849">
        <v>6</v>
      </c>
      <c r="M552" s="850">
        <v>8725.380000000001</v>
      </c>
    </row>
    <row r="553" spans="1:13" ht="14.4" customHeight="1" x14ac:dyDescent="0.3">
      <c r="A553" s="831" t="s">
        <v>2031</v>
      </c>
      <c r="B553" s="832" t="s">
        <v>3306</v>
      </c>
      <c r="C553" s="832" t="s">
        <v>2523</v>
      </c>
      <c r="D553" s="832" t="s">
        <v>2524</v>
      </c>
      <c r="E553" s="832" t="s">
        <v>2525</v>
      </c>
      <c r="F553" s="849">
        <v>26</v>
      </c>
      <c r="G553" s="849">
        <v>19605.04</v>
      </c>
      <c r="H553" s="837">
        <v>1</v>
      </c>
      <c r="I553" s="849"/>
      <c r="J553" s="849"/>
      <c r="K553" s="837">
        <v>0</v>
      </c>
      <c r="L553" s="849">
        <v>26</v>
      </c>
      <c r="M553" s="850">
        <v>19605.04</v>
      </c>
    </row>
    <row r="554" spans="1:13" ht="14.4" customHeight="1" x14ac:dyDescent="0.3">
      <c r="A554" s="831" t="s">
        <v>2031</v>
      </c>
      <c r="B554" s="832" t="s">
        <v>3306</v>
      </c>
      <c r="C554" s="832" t="s">
        <v>2528</v>
      </c>
      <c r="D554" s="832" t="s">
        <v>2524</v>
      </c>
      <c r="E554" s="832" t="s">
        <v>2529</v>
      </c>
      <c r="F554" s="849">
        <v>17</v>
      </c>
      <c r="G554" s="849">
        <v>25637.360000000001</v>
      </c>
      <c r="H554" s="837">
        <v>1</v>
      </c>
      <c r="I554" s="849"/>
      <c r="J554" s="849"/>
      <c r="K554" s="837">
        <v>0</v>
      </c>
      <c r="L554" s="849">
        <v>17</v>
      </c>
      <c r="M554" s="850">
        <v>25637.360000000001</v>
      </c>
    </row>
    <row r="555" spans="1:13" ht="14.4" customHeight="1" x14ac:dyDescent="0.3">
      <c r="A555" s="831" t="s">
        <v>2031</v>
      </c>
      <c r="B555" s="832" t="s">
        <v>3306</v>
      </c>
      <c r="C555" s="832" t="s">
        <v>2926</v>
      </c>
      <c r="D555" s="832" t="s">
        <v>2927</v>
      </c>
      <c r="E555" s="832" t="s">
        <v>2525</v>
      </c>
      <c r="F555" s="849">
        <v>6</v>
      </c>
      <c r="G555" s="849">
        <v>3877.92</v>
      </c>
      <c r="H555" s="837">
        <v>1</v>
      </c>
      <c r="I555" s="849"/>
      <c r="J555" s="849"/>
      <c r="K555" s="837">
        <v>0</v>
      </c>
      <c r="L555" s="849">
        <v>6</v>
      </c>
      <c r="M555" s="850">
        <v>3877.92</v>
      </c>
    </row>
    <row r="556" spans="1:13" ht="14.4" customHeight="1" x14ac:dyDescent="0.3">
      <c r="A556" s="831" t="s">
        <v>2031</v>
      </c>
      <c r="B556" s="832" t="s">
        <v>3306</v>
      </c>
      <c r="C556" s="832" t="s">
        <v>2530</v>
      </c>
      <c r="D556" s="832" t="s">
        <v>2531</v>
      </c>
      <c r="E556" s="832" t="s">
        <v>2525</v>
      </c>
      <c r="F556" s="849"/>
      <c r="G556" s="849"/>
      <c r="H556" s="837">
        <v>0</v>
      </c>
      <c r="I556" s="849">
        <v>2</v>
      </c>
      <c r="J556" s="849">
        <v>1508.08</v>
      </c>
      <c r="K556" s="837">
        <v>1</v>
      </c>
      <c r="L556" s="849">
        <v>2</v>
      </c>
      <c r="M556" s="850">
        <v>1508.08</v>
      </c>
    </row>
    <row r="557" spans="1:13" ht="14.4" customHeight="1" x14ac:dyDescent="0.3">
      <c r="A557" s="831" t="s">
        <v>2031</v>
      </c>
      <c r="B557" s="832" t="s">
        <v>3306</v>
      </c>
      <c r="C557" s="832" t="s">
        <v>2532</v>
      </c>
      <c r="D557" s="832" t="s">
        <v>2531</v>
      </c>
      <c r="E557" s="832" t="s">
        <v>2527</v>
      </c>
      <c r="F557" s="849"/>
      <c r="G557" s="849"/>
      <c r="H557" s="837">
        <v>0</v>
      </c>
      <c r="I557" s="849">
        <v>17</v>
      </c>
      <c r="J557" s="849">
        <v>19228.02</v>
      </c>
      <c r="K557" s="837">
        <v>1</v>
      </c>
      <c r="L557" s="849">
        <v>17</v>
      </c>
      <c r="M557" s="850">
        <v>19228.02</v>
      </c>
    </row>
    <row r="558" spans="1:13" ht="14.4" customHeight="1" x14ac:dyDescent="0.3">
      <c r="A558" s="831" t="s">
        <v>2031</v>
      </c>
      <c r="B558" s="832" t="s">
        <v>1632</v>
      </c>
      <c r="C558" s="832" t="s">
        <v>1862</v>
      </c>
      <c r="D558" s="832" t="s">
        <v>1863</v>
      </c>
      <c r="E558" s="832" t="s">
        <v>1864</v>
      </c>
      <c r="F558" s="849"/>
      <c r="G558" s="849"/>
      <c r="H558" s="837"/>
      <c r="I558" s="849">
        <v>31</v>
      </c>
      <c r="J558" s="849">
        <v>0</v>
      </c>
      <c r="K558" s="837"/>
      <c r="L558" s="849">
        <v>31</v>
      </c>
      <c r="M558" s="850">
        <v>0</v>
      </c>
    </row>
    <row r="559" spans="1:13" ht="14.4" customHeight="1" x14ac:dyDescent="0.3">
      <c r="A559" s="831" t="s">
        <v>2031</v>
      </c>
      <c r="B559" s="832" t="s">
        <v>3313</v>
      </c>
      <c r="C559" s="832" t="s">
        <v>3065</v>
      </c>
      <c r="D559" s="832" t="s">
        <v>2988</v>
      </c>
      <c r="E559" s="832" t="s">
        <v>3066</v>
      </c>
      <c r="F559" s="849"/>
      <c r="G559" s="849"/>
      <c r="H559" s="837">
        <v>0</v>
      </c>
      <c r="I559" s="849">
        <v>6</v>
      </c>
      <c r="J559" s="849">
        <v>724.62</v>
      </c>
      <c r="K559" s="837">
        <v>1</v>
      </c>
      <c r="L559" s="849">
        <v>6</v>
      </c>
      <c r="M559" s="850">
        <v>724.62</v>
      </c>
    </row>
    <row r="560" spans="1:13" ht="14.4" customHeight="1" x14ac:dyDescent="0.3">
      <c r="A560" s="831" t="s">
        <v>2031</v>
      </c>
      <c r="B560" s="832" t="s">
        <v>3313</v>
      </c>
      <c r="C560" s="832" t="s">
        <v>2218</v>
      </c>
      <c r="D560" s="832" t="s">
        <v>2219</v>
      </c>
      <c r="E560" s="832" t="s">
        <v>2220</v>
      </c>
      <c r="F560" s="849">
        <v>3</v>
      </c>
      <c r="G560" s="849">
        <v>181.17000000000002</v>
      </c>
      <c r="H560" s="837">
        <v>1</v>
      </c>
      <c r="I560" s="849"/>
      <c r="J560" s="849"/>
      <c r="K560" s="837">
        <v>0</v>
      </c>
      <c r="L560" s="849">
        <v>3</v>
      </c>
      <c r="M560" s="850">
        <v>181.17000000000002</v>
      </c>
    </row>
    <row r="561" spans="1:13" ht="14.4" customHeight="1" x14ac:dyDescent="0.3">
      <c r="A561" s="831" t="s">
        <v>2031</v>
      </c>
      <c r="B561" s="832" t="s">
        <v>3313</v>
      </c>
      <c r="C561" s="832" t="s">
        <v>2987</v>
      </c>
      <c r="D561" s="832" t="s">
        <v>2988</v>
      </c>
      <c r="E561" s="832" t="s">
        <v>2989</v>
      </c>
      <c r="F561" s="849"/>
      <c r="G561" s="849"/>
      <c r="H561" s="837">
        <v>0</v>
      </c>
      <c r="I561" s="849">
        <v>3</v>
      </c>
      <c r="J561" s="849">
        <v>181.17000000000002</v>
      </c>
      <c r="K561" s="837">
        <v>1</v>
      </c>
      <c r="L561" s="849">
        <v>3</v>
      </c>
      <c r="M561" s="850">
        <v>181.17000000000002</v>
      </c>
    </row>
    <row r="562" spans="1:13" ht="14.4" customHeight="1" x14ac:dyDescent="0.3">
      <c r="A562" s="831" t="s">
        <v>2031</v>
      </c>
      <c r="B562" s="832" t="s">
        <v>3307</v>
      </c>
      <c r="C562" s="832" t="s">
        <v>2610</v>
      </c>
      <c r="D562" s="832" t="s">
        <v>2611</v>
      </c>
      <c r="E562" s="832" t="s">
        <v>2612</v>
      </c>
      <c r="F562" s="849"/>
      <c r="G562" s="849"/>
      <c r="H562" s="837">
        <v>0</v>
      </c>
      <c r="I562" s="849">
        <v>4</v>
      </c>
      <c r="J562" s="849">
        <v>411.6</v>
      </c>
      <c r="K562" s="837">
        <v>1</v>
      </c>
      <c r="L562" s="849">
        <v>4</v>
      </c>
      <c r="M562" s="850">
        <v>411.6</v>
      </c>
    </row>
    <row r="563" spans="1:13" ht="14.4" customHeight="1" x14ac:dyDescent="0.3">
      <c r="A563" s="831" t="s">
        <v>2031</v>
      </c>
      <c r="B563" s="832" t="s">
        <v>1878</v>
      </c>
      <c r="C563" s="832" t="s">
        <v>3043</v>
      </c>
      <c r="D563" s="832" t="s">
        <v>3044</v>
      </c>
      <c r="E563" s="832" t="s">
        <v>2159</v>
      </c>
      <c r="F563" s="849">
        <v>2</v>
      </c>
      <c r="G563" s="849">
        <v>678.94</v>
      </c>
      <c r="H563" s="837">
        <v>1</v>
      </c>
      <c r="I563" s="849"/>
      <c r="J563" s="849"/>
      <c r="K563" s="837">
        <v>0</v>
      </c>
      <c r="L563" s="849">
        <v>2</v>
      </c>
      <c r="M563" s="850">
        <v>678.94</v>
      </c>
    </row>
    <row r="564" spans="1:13" ht="14.4" customHeight="1" x14ac:dyDescent="0.3">
      <c r="A564" s="831" t="s">
        <v>2031</v>
      </c>
      <c r="B564" s="832" t="s">
        <v>3308</v>
      </c>
      <c r="C564" s="832" t="s">
        <v>3019</v>
      </c>
      <c r="D564" s="832" t="s">
        <v>2681</v>
      </c>
      <c r="E564" s="832" t="s">
        <v>3020</v>
      </c>
      <c r="F564" s="849">
        <v>1</v>
      </c>
      <c r="G564" s="849">
        <v>2391.4899999999998</v>
      </c>
      <c r="H564" s="837">
        <v>1</v>
      </c>
      <c r="I564" s="849"/>
      <c r="J564" s="849"/>
      <c r="K564" s="837">
        <v>0</v>
      </c>
      <c r="L564" s="849">
        <v>1</v>
      </c>
      <c r="M564" s="850">
        <v>2391.4899999999998</v>
      </c>
    </row>
    <row r="565" spans="1:13" ht="14.4" customHeight="1" x14ac:dyDescent="0.3">
      <c r="A565" s="831" t="s">
        <v>2031</v>
      </c>
      <c r="B565" s="832" t="s">
        <v>3308</v>
      </c>
      <c r="C565" s="832" t="s">
        <v>2683</v>
      </c>
      <c r="D565" s="832" t="s">
        <v>2681</v>
      </c>
      <c r="E565" s="832" t="s">
        <v>2684</v>
      </c>
      <c r="F565" s="849">
        <v>7</v>
      </c>
      <c r="G565" s="849">
        <v>8370.25</v>
      </c>
      <c r="H565" s="837">
        <v>1</v>
      </c>
      <c r="I565" s="849"/>
      <c r="J565" s="849"/>
      <c r="K565" s="837">
        <v>0</v>
      </c>
      <c r="L565" s="849">
        <v>7</v>
      </c>
      <c r="M565" s="850">
        <v>8370.25</v>
      </c>
    </row>
    <row r="566" spans="1:13" ht="14.4" customHeight="1" x14ac:dyDescent="0.3">
      <c r="A566" s="831" t="s">
        <v>2031</v>
      </c>
      <c r="B566" s="832" t="s">
        <v>3308</v>
      </c>
      <c r="C566" s="832" t="s">
        <v>2685</v>
      </c>
      <c r="D566" s="832" t="s">
        <v>2686</v>
      </c>
      <c r="E566" s="832" t="s">
        <v>2682</v>
      </c>
      <c r="F566" s="849"/>
      <c r="G566" s="849"/>
      <c r="H566" s="837">
        <v>0</v>
      </c>
      <c r="I566" s="849">
        <v>15</v>
      </c>
      <c r="J566" s="849">
        <v>8968.1999999999989</v>
      </c>
      <c r="K566" s="837">
        <v>1</v>
      </c>
      <c r="L566" s="849">
        <v>15</v>
      </c>
      <c r="M566" s="850">
        <v>8968.1999999999989</v>
      </c>
    </row>
    <row r="567" spans="1:13" ht="14.4" customHeight="1" x14ac:dyDescent="0.3">
      <c r="A567" s="831" t="s">
        <v>2031</v>
      </c>
      <c r="B567" s="832" t="s">
        <v>3308</v>
      </c>
      <c r="C567" s="832" t="s">
        <v>2689</v>
      </c>
      <c r="D567" s="832" t="s">
        <v>2688</v>
      </c>
      <c r="E567" s="832" t="s">
        <v>2684</v>
      </c>
      <c r="F567" s="849">
        <v>26</v>
      </c>
      <c r="G567" s="849">
        <v>44600.4</v>
      </c>
      <c r="H567" s="837">
        <v>1</v>
      </c>
      <c r="I567" s="849"/>
      <c r="J567" s="849"/>
      <c r="K567" s="837">
        <v>0</v>
      </c>
      <c r="L567" s="849">
        <v>26</v>
      </c>
      <c r="M567" s="850">
        <v>44600.4</v>
      </c>
    </row>
    <row r="568" spans="1:13" ht="14.4" customHeight="1" x14ac:dyDescent="0.3">
      <c r="A568" s="831" t="s">
        <v>2031</v>
      </c>
      <c r="B568" s="832" t="s">
        <v>3308</v>
      </c>
      <c r="C568" s="832" t="s">
        <v>2690</v>
      </c>
      <c r="D568" s="832" t="s">
        <v>2691</v>
      </c>
      <c r="E568" s="832" t="s">
        <v>2684</v>
      </c>
      <c r="F568" s="849">
        <v>3</v>
      </c>
      <c r="G568" s="849">
        <v>5146.4400000000005</v>
      </c>
      <c r="H568" s="837">
        <v>1</v>
      </c>
      <c r="I568" s="849"/>
      <c r="J568" s="849"/>
      <c r="K568" s="837">
        <v>0</v>
      </c>
      <c r="L568" s="849">
        <v>3</v>
      </c>
      <c r="M568" s="850">
        <v>5146.4400000000005</v>
      </c>
    </row>
    <row r="569" spans="1:13" ht="14.4" customHeight="1" x14ac:dyDescent="0.3">
      <c r="A569" s="831" t="s">
        <v>2031</v>
      </c>
      <c r="B569" s="832" t="s">
        <v>3308</v>
      </c>
      <c r="C569" s="832" t="s">
        <v>2693</v>
      </c>
      <c r="D569" s="832" t="s">
        <v>2686</v>
      </c>
      <c r="E569" s="832" t="s">
        <v>2684</v>
      </c>
      <c r="F569" s="849"/>
      <c r="G569" s="849"/>
      <c r="H569" s="837">
        <v>0</v>
      </c>
      <c r="I569" s="849">
        <v>4</v>
      </c>
      <c r="J569" s="849">
        <v>4783</v>
      </c>
      <c r="K569" s="837">
        <v>1</v>
      </c>
      <c r="L569" s="849">
        <v>4</v>
      </c>
      <c r="M569" s="850">
        <v>4783</v>
      </c>
    </row>
    <row r="570" spans="1:13" ht="14.4" customHeight="1" x14ac:dyDescent="0.3">
      <c r="A570" s="831" t="s">
        <v>2031</v>
      </c>
      <c r="B570" s="832" t="s">
        <v>3308</v>
      </c>
      <c r="C570" s="832" t="s">
        <v>2694</v>
      </c>
      <c r="D570" s="832" t="s">
        <v>2686</v>
      </c>
      <c r="E570" s="832" t="s">
        <v>2695</v>
      </c>
      <c r="F570" s="849"/>
      <c r="G570" s="849"/>
      <c r="H570" s="837">
        <v>0</v>
      </c>
      <c r="I570" s="849">
        <v>7</v>
      </c>
      <c r="J570" s="849">
        <v>9006.34</v>
      </c>
      <c r="K570" s="837">
        <v>1</v>
      </c>
      <c r="L570" s="849">
        <v>7</v>
      </c>
      <c r="M570" s="850">
        <v>9006.34</v>
      </c>
    </row>
    <row r="571" spans="1:13" ht="14.4" customHeight="1" x14ac:dyDescent="0.3">
      <c r="A571" s="831" t="s">
        <v>2031</v>
      </c>
      <c r="B571" s="832" t="s">
        <v>3308</v>
      </c>
      <c r="C571" s="832" t="s">
        <v>2698</v>
      </c>
      <c r="D571" s="832" t="s">
        <v>2686</v>
      </c>
      <c r="E571" s="832" t="s">
        <v>2699</v>
      </c>
      <c r="F571" s="849"/>
      <c r="G571" s="849"/>
      <c r="H571" s="837">
        <v>0</v>
      </c>
      <c r="I571" s="849">
        <v>7</v>
      </c>
      <c r="J571" s="849">
        <v>18012.54</v>
      </c>
      <c r="K571" s="837">
        <v>1</v>
      </c>
      <c r="L571" s="849">
        <v>7</v>
      </c>
      <c r="M571" s="850">
        <v>18012.54</v>
      </c>
    </row>
    <row r="572" spans="1:13" ht="14.4" customHeight="1" x14ac:dyDescent="0.3">
      <c r="A572" s="831" t="s">
        <v>2031</v>
      </c>
      <c r="B572" s="832" t="s">
        <v>3308</v>
      </c>
      <c r="C572" s="832" t="s">
        <v>3058</v>
      </c>
      <c r="D572" s="832" t="s">
        <v>2686</v>
      </c>
      <c r="E572" s="832" t="s">
        <v>3059</v>
      </c>
      <c r="F572" s="849"/>
      <c r="G572" s="849"/>
      <c r="H572" s="837">
        <v>0</v>
      </c>
      <c r="I572" s="849">
        <v>2</v>
      </c>
      <c r="J572" s="849">
        <v>298.94</v>
      </c>
      <c r="K572" s="837">
        <v>1</v>
      </c>
      <c r="L572" s="849">
        <v>2</v>
      </c>
      <c r="M572" s="850">
        <v>298.94</v>
      </c>
    </row>
    <row r="573" spans="1:13" ht="14.4" customHeight="1" x14ac:dyDescent="0.3">
      <c r="A573" s="831" t="s">
        <v>2031</v>
      </c>
      <c r="B573" s="832" t="s">
        <v>3308</v>
      </c>
      <c r="C573" s="832" t="s">
        <v>2981</v>
      </c>
      <c r="D573" s="832" t="s">
        <v>2982</v>
      </c>
      <c r="E573" s="832" t="s">
        <v>2682</v>
      </c>
      <c r="F573" s="849">
        <v>2</v>
      </c>
      <c r="G573" s="849">
        <v>2572.38</v>
      </c>
      <c r="H573" s="837">
        <v>1</v>
      </c>
      <c r="I573" s="849"/>
      <c r="J573" s="849"/>
      <c r="K573" s="837">
        <v>0</v>
      </c>
      <c r="L573" s="849">
        <v>2</v>
      </c>
      <c r="M573" s="850">
        <v>2572.38</v>
      </c>
    </row>
    <row r="574" spans="1:13" ht="14.4" customHeight="1" x14ac:dyDescent="0.3">
      <c r="A574" s="831" t="s">
        <v>2031</v>
      </c>
      <c r="B574" s="832" t="s">
        <v>3308</v>
      </c>
      <c r="C574" s="832" t="s">
        <v>3060</v>
      </c>
      <c r="D574" s="832" t="s">
        <v>3061</v>
      </c>
      <c r="E574" s="832" t="s">
        <v>3062</v>
      </c>
      <c r="F574" s="849">
        <v>3</v>
      </c>
      <c r="G574" s="849">
        <v>5146.4400000000005</v>
      </c>
      <c r="H574" s="837">
        <v>1</v>
      </c>
      <c r="I574" s="849"/>
      <c r="J574" s="849"/>
      <c r="K574" s="837">
        <v>0</v>
      </c>
      <c r="L574" s="849">
        <v>3</v>
      </c>
      <c r="M574" s="850">
        <v>5146.4400000000005</v>
      </c>
    </row>
    <row r="575" spans="1:13" ht="14.4" customHeight="1" x14ac:dyDescent="0.3">
      <c r="A575" s="831" t="s">
        <v>2031</v>
      </c>
      <c r="B575" s="832" t="s">
        <v>1900</v>
      </c>
      <c r="C575" s="832" t="s">
        <v>3079</v>
      </c>
      <c r="D575" s="832" t="s">
        <v>3080</v>
      </c>
      <c r="E575" s="832" t="s">
        <v>2122</v>
      </c>
      <c r="F575" s="849">
        <v>2</v>
      </c>
      <c r="G575" s="849">
        <v>0</v>
      </c>
      <c r="H575" s="837"/>
      <c r="I575" s="849"/>
      <c r="J575" s="849"/>
      <c r="K575" s="837"/>
      <c r="L575" s="849">
        <v>2</v>
      </c>
      <c r="M575" s="850">
        <v>0</v>
      </c>
    </row>
    <row r="576" spans="1:13" ht="14.4" customHeight="1" x14ac:dyDescent="0.3">
      <c r="A576" s="831" t="s">
        <v>2031</v>
      </c>
      <c r="B576" s="832" t="s">
        <v>1900</v>
      </c>
      <c r="C576" s="832" t="s">
        <v>3081</v>
      </c>
      <c r="D576" s="832" t="s">
        <v>3082</v>
      </c>
      <c r="E576" s="832" t="s">
        <v>1902</v>
      </c>
      <c r="F576" s="849">
        <v>1</v>
      </c>
      <c r="G576" s="849">
        <v>0</v>
      </c>
      <c r="H576" s="837"/>
      <c r="I576" s="849"/>
      <c r="J576" s="849"/>
      <c r="K576" s="837"/>
      <c r="L576" s="849">
        <v>1</v>
      </c>
      <c r="M576" s="850">
        <v>0</v>
      </c>
    </row>
    <row r="577" spans="1:13" ht="14.4" customHeight="1" x14ac:dyDescent="0.3">
      <c r="A577" s="831" t="s">
        <v>2031</v>
      </c>
      <c r="B577" s="832" t="s">
        <v>1900</v>
      </c>
      <c r="C577" s="832" t="s">
        <v>1903</v>
      </c>
      <c r="D577" s="832" t="s">
        <v>1269</v>
      </c>
      <c r="E577" s="832" t="s">
        <v>1904</v>
      </c>
      <c r="F577" s="849"/>
      <c r="G577" s="849"/>
      <c r="H577" s="837"/>
      <c r="I577" s="849">
        <v>1</v>
      </c>
      <c r="J577" s="849">
        <v>0</v>
      </c>
      <c r="K577" s="837"/>
      <c r="L577" s="849">
        <v>1</v>
      </c>
      <c r="M577" s="850">
        <v>0</v>
      </c>
    </row>
    <row r="578" spans="1:13" ht="14.4" customHeight="1" x14ac:dyDescent="0.3">
      <c r="A578" s="831" t="s">
        <v>2031</v>
      </c>
      <c r="B578" s="832" t="s">
        <v>1900</v>
      </c>
      <c r="C578" s="832" t="s">
        <v>3083</v>
      </c>
      <c r="D578" s="832" t="s">
        <v>3029</v>
      </c>
      <c r="E578" s="832" t="s">
        <v>1902</v>
      </c>
      <c r="F578" s="849">
        <v>7</v>
      </c>
      <c r="G578" s="849">
        <v>0</v>
      </c>
      <c r="H578" s="837"/>
      <c r="I578" s="849"/>
      <c r="J578" s="849"/>
      <c r="K578" s="837"/>
      <c r="L578" s="849">
        <v>7</v>
      </c>
      <c r="M578" s="850">
        <v>0</v>
      </c>
    </row>
    <row r="579" spans="1:13" ht="14.4" customHeight="1" x14ac:dyDescent="0.3">
      <c r="A579" s="831" t="s">
        <v>2031</v>
      </c>
      <c r="B579" s="832" t="s">
        <v>1900</v>
      </c>
      <c r="C579" s="832" t="s">
        <v>3084</v>
      </c>
      <c r="D579" s="832" t="s">
        <v>3085</v>
      </c>
      <c r="E579" s="832" t="s">
        <v>2122</v>
      </c>
      <c r="F579" s="849">
        <v>1</v>
      </c>
      <c r="G579" s="849">
        <v>0</v>
      </c>
      <c r="H579" s="837"/>
      <c r="I579" s="849"/>
      <c r="J579" s="849"/>
      <c r="K579" s="837"/>
      <c r="L579" s="849">
        <v>1</v>
      </c>
      <c r="M579" s="850">
        <v>0</v>
      </c>
    </row>
    <row r="580" spans="1:13" ht="14.4" customHeight="1" x14ac:dyDescent="0.3">
      <c r="A580" s="831" t="s">
        <v>2031</v>
      </c>
      <c r="B580" s="832" t="s">
        <v>1905</v>
      </c>
      <c r="C580" s="832" t="s">
        <v>2534</v>
      </c>
      <c r="D580" s="832" t="s">
        <v>2535</v>
      </c>
      <c r="E580" s="832" t="s">
        <v>1928</v>
      </c>
      <c r="F580" s="849"/>
      <c r="G580" s="849"/>
      <c r="H580" s="837">
        <v>0</v>
      </c>
      <c r="I580" s="849">
        <v>1</v>
      </c>
      <c r="J580" s="849">
        <v>65.989999999999995</v>
      </c>
      <c r="K580" s="837">
        <v>1</v>
      </c>
      <c r="L580" s="849">
        <v>1</v>
      </c>
      <c r="M580" s="850">
        <v>65.989999999999995</v>
      </c>
    </row>
    <row r="581" spans="1:13" ht="14.4" customHeight="1" x14ac:dyDescent="0.3">
      <c r="A581" s="831" t="s">
        <v>2031</v>
      </c>
      <c r="B581" s="832" t="s">
        <v>1905</v>
      </c>
      <c r="C581" s="832" t="s">
        <v>3035</v>
      </c>
      <c r="D581" s="832" t="s">
        <v>812</v>
      </c>
      <c r="E581" s="832" t="s">
        <v>3036</v>
      </c>
      <c r="F581" s="849"/>
      <c r="G581" s="849"/>
      <c r="H581" s="837">
        <v>0</v>
      </c>
      <c r="I581" s="849">
        <v>3</v>
      </c>
      <c r="J581" s="849">
        <v>792</v>
      </c>
      <c r="K581" s="837">
        <v>1</v>
      </c>
      <c r="L581" s="849">
        <v>3</v>
      </c>
      <c r="M581" s="850">
        <v>792</v>
      </c>
    </row>
    <row r="582" spans="1:13" ht="14.4" customHeight="1" x14ac:dyDescent="0.3">
      <c r="A582" s="831" t="s">
        <v>2031</v>
      </c>
      <c r="B582" s="832" t="s">
        <v>1905</v>
      </c>
      <c r="C582" s="832" t="s">
        <v>2536</v>
      </c>
      <c r="D582" s="832" t="s">
        <v>2537</v>
      </c>
      <c r="E582" s="832" t="s">
        <v>2146</v>
      </c>
      <c r="F582" s="849">
        <v>2</v>
      </c>
      <c r="G582" s="849">
        <v>246.4</v>
      </c>
      <c r="H582" s="837">
        <v>1</v>
      </c>
      <c r="I582" s="849"/>
      <c r="J582" s="849"/>
      <c r="K582" s="837">
        <v>0</v>
      </c>
      <c r="L582" s="849">
        <v>2</v>
      </c>
      <c r="M582" s="850">
        <v>246.4</v>
      </c>
    </row>
    <row r="583" spans="1:13" ht="14.4" customHeight="1" x14ac:dyDescent="0.3">
      <c r="A583" s="831" t="s">
        <v>2031</v>
      </c>
      <c r="B583" s="832" t="s">
        <v>1908</v>
      </c>
      <c r="C583" s="832" t="s">
        <v>2546</v>
      </c>
      <c r="D583" s="832" t="s">
        <v>2547</v>
      </c>
      <c r="E583" s="832" t="s">
        <v>1928</v>
      </c>
      <c r="F583" s="849">
        <v>6</v>
      </c>
      <c r="G583" s="849">
        <v>792</v>
      </c>
      <c r="H583" s="837">
        <v>1</v>
      </c>
      <c r="I583" s="849"/>
      <c r="J583" s="849"/>
      <c r="K583" s="837">
        <v>0</v>
      </c>
      <c r="L583" s="849">
        <v>6</v>
      </c>
      <c r="M583" s="850">
        <v>792</v>
      </c>
    </row>
    <row r="584" spans="1:13" ht="14.4" customHeight="1" x14ac:dyDescent="0.3">
      <c r="A584" s="831" t="s">
        <v>2031</v>
      </c>
      <c r="B584" s="832" t="s">
        <v>1916</v>
      </c>
      <c r="C584" s="832" t="s">
        <v>2745</v>
      </c>
      <c r="D584" s="832" t="s">
        <v>1918</v>
      </c>
      <c r="E584" s="832" t="s">
        <v>2746</v>
      </c>
      <c r="F584" s="849"/>
      <c r="G584" s="849"/>
      <c r="H584" s="837">
        <v>0</v>
      </c>
      <c r="I584" s="849">
        <v>3</v>
      </c>
      <c r="J584" s="849">
        <v>241.59</v>
      </c>
      <c r="K584" s="837">
        <v>1</v>
      </c>
      <c r="L584" s="849">
        <v>3</v>
      </c>
      <c r="M584" s="850">
        <v>241.59</v>
      </c>
    </row>
    <row r="585" spans="1:13" ht="14.4" customHeight="1" x14ac:dyDescent="0.3">
      <c r="A585" s="831" t="s">
        <v>2031</v>
      </c>
      <c r="B585" s="832" t="s">
        <v>1916</v>
      </c>
      <c r="C585" s="832" t="s">
        <v>1917</v>
      </c>
      <c r="D585" s="832" t="s">
        <v>1918</v>
      </c>
      <c r="E585" s="832" t="s">
        <v>1919</v>
      </c>
      <c r="F585" s="849"/>
      <c r="G585" s="849"/>
      <c r="H585" s="837">
        <v>0</v>
      </c>
      <c r="I585" s="849">
        <v>1</v>
      </c>
      <c r="J585" s="849">
        <v>400.17</v>
      </c>
      <c r="K585" s="837">
        <v>1</v>
      </c>
      <c r="L585" s="849">
        <v>1</v>
      </c>
      <c r="M585" s="850">
        <v>400.17</v>
      </c>
    </row>
    <row r="586" spans="1:13" ht="14.4" customHeight="1" x14ac:dyDescent="0.3">
      <c r="A586" s="831" t="s">
        <v>2031</v>
      </c>
      <c r="B586" s="832" t="s">
        <v>1916</v>
      </c>
      <c r="C586" s="832" t="s">
        <v>2747</v>
      </c>
      <c r="D586" s="832" t="s">
        <v>1918</v>
      </c>
      <c r="E586" s="832" t="s">
        <v>2748</v>
      </c>
      <c r="F586" s="849"/>
      <c r="G586" s="849"/>
      <c r="H586" s="837">
        <v>0</v>
      </c>
      <c r="I586" s="849">
        <v>5</v>
      </c>
      <c r="J586" s="849">
        <v>2667.1499999999996</v>
      </c>
      <c r="K586" s="837">
        <v>1</v>
      </c>
      <c r="L586" s="849">
        <v>5</v>
      </c>
      <c r="M586" s="850">
        <v>2667.1499999999996</v>
      </c>
    </row>
    <row r="587" spans="1:13" ht="14.4" customHeight="1" x14ac:dyDescent="0.3">
      <c r="A587" s="831" t="s">
        <v>2031</v>
      </c>
      <c r="B587" s="832" t="s">
        <v>3329</v>
      </c>
      <c r="C587" s="832" t="s">
        <v>3031</v>
      </c>
      <c r="D587" s="832" t="s">
        <v>3032</v>
      </c>
      <c r="E587" s="832" t="s">
        <v>3033</v>
      </c>
      <c r="F587" s="849"/>
      <c r="G587" s="849"/>
      <c r="H587" s="837"/>
      <c r="I587" s="849">
        <v>1</v>
      </c>
      <c r="J587" s="849">
        <v>0</v>
      </c>
      <c r="K587" s="837"/>
      <c r="L587" s="849">
        <v>1</v>
      </c>
      <c r="M587" s="850">
        <v>0</v>
      </c>
    </row>
    <row r="588" spans="1:13" ht="14.4" customHeight="1" x14ac:dyDescent="0.3">
      <c r="A588" s="831" t="s">
        <v>2031</v>
      </c>
      <c r="B588" s="832" t="s">
        <v>3330</v>
      </c>
      <c r="C588" s="832" t="s">
        <v>3051</v>
      </c>
      <c r="D588" s="832" t="s">
        <v>3052</v>
      </c>
      <c r="E588" s="832" t="s">
        <v>3053</v>
      </c>
      <c r="F588" s="849"/>
      <c r="G588" s="849"/>
      <c r="H588" s="837">
        <v>0</v>
      </c>
      <c r="I588" s="849">
        <v>1</v>
      </c>
      <c r="J588" s="849">
        <v>68.19</v>
      </c>
      <c r="K588" s="837">
        <v>1</v>
      </c>
      <c r="L588" s="849">
        <v>1</v>
      </c>
      <c r="M588" s="850">
        <v>68.19</v>
      </c>
    </row>
    <row r="589" spans="1:13" ht="14.4" customHeight="1" x14ac:dyDescent="0.3">
      <c r="A589" s="831" t="s">
        <v>2031</v>
      </c>
      <c r="B589" s="832" t="s">
        <v>3302</v>
      </c>
      <c r="C589" s="832" t="s">
        <v>2232</v>
      </c>
      <c r="D589" s="832" t="s">
        <v>2230</v>
      </c>
      <c r="E589" s="832" t="s">
        <v>982</v>
      </c>
      <c r="F589" s="849"/>
      <c r="G589" s="849"/>
      <c r="H589" s="837">
        <v>0</v>
      </c>
      <c r="I589" s="849">
        <v>4</v>
      </c>
      <c r="J589" s="849">
        <v>1656.28</v>
      </c>
      <c r="K589" s="837">
        <v>1</v>
      </c>
      <c r="L589" s="849">
        <v>4</v>
      </c>
      <c r="M589" s="850">
        <v>1656.28</v>
      </c>
    </row>
    <row r="590" spans="1:13" ht="14.4" customHeight="1" x14ac:dyDescent="0.3">
      <c r="A590" s="831" t="s">
        <v>2031</v>
      </c>
      <c r="B590" s="832" t="s">
        <v>1858</v>
      </c>
      <c r="C590" s="832" t="s">
        <v>2762</v>
      </c>
      <c r="D590" s="832" t="s">
        <v>2763</v>
      </c>
      <c r="E590" s="832" t="s">
        <v>2764</v>
      </c>
      <c r="F590" s="849">
        <v>36</v>
      </c>
      <c r="G590" s="849">
        <v>3597.84</v>
      </c>
      <c r="H590" s="837">
        <v>1</v>
      </c>
      <c r="I590" s="849"/>
      <c r="J590" s="849"/>
      <c r="K590" s="837">
        <v>0</v>
      </c>
      <c r="L590" s="849">
        <v>36</v>
      </c>
      <c r="M590" s="850">
        <v>3597.84</v>
      </c>
    </row>
    <row r="591" spans="1:13" ht="14.4" customHeight="1" x14ac:dyDescent="0.3">
      <c r="A591" s="831" t="s">
        <v>2031</v>
      </c>
      <c r="B591" s="832" t="s">
        <v>3311</v>
      </c>
      <c r="C591" s="832" t="s">
        <v>2777</v>
      </c>
      <c r="D591" s="832" t="s">
        <v>2778</v>
      </c>
      <c r="E591" s="832" t="s">
        <v>2779</v>
      </c>
      <c r="F591" s="849"/>
      <c r="G591" s="849"/>
      <c r="H591" s="837">
        <v>0</v>
      </c>
      <c r="I591" s="849">
        <v>5</v>
      </c>
      <c r="J591" s="849">
        <v>326.8</v>
      </c>
      <c r="K591" s="837">
        <v>1</v>
      </c>
      <c r="L591" s="849">
        <v>5</v>
      </c>
      <c r="M591" s="850">
        <v>326.8</v>
      </c>
    </row>
    <row r="592" spans="1:13" ht="14.4" customHeight="1" x14ac:dyDescent="0.3">
      <c r="A592" s="831" t="s">
        <v>2032</v>
      </c>
      <c r="B592" s="832" t="s">
        <v>1767</v>
      </c>
      <c r="C592" s="832" t="s">
        <v>1771</v>
      </c>
      <c r="D592" s="832" t="s">
        <v>1769</v>
      </c>
      <c r="E592" s="832" t="s">
        <v>1772</v>
      </c>
      <c r="F592" s="849"/>
      <c r="G592" s="849"/>
      <c r="H592" s="837">
        <v>0</v>
      </c>
      <c r="I592" s="849">
        <v>2</v>
      </c>
      <c r="J592" s="849">
        <v>239.4</v>
      </c>
      <c r="K592" s="837">
        <v>1</v>
      </c>
      <c r="L592" s="849">
        <v>2</v>
      </c>
      <c r="M592" s="850">
        <v>239.4</v>
      </c>
    </row>
    <row r="593" spans="1:13" ht="14.4" customHeight="1" x14ac:dyDescent="0.3">
      <c r="A593" s="831" t="s">
        <v>2032</v>
      </c>
      <c r="B593" s="832" t="s">
        <v>1892</v>
      </c>
      <c r="C593" s="832" t="s">
        <v>2306</v>
      </c>
      <c r="D593" s="832" t="s">
        <v>2307</v>
      </c>
      <c r="E593" s="832" t="s">
        <v>1895</v>
      </c>
      <c r="F593" s="849">
        <v>2</v>
      </c>
      <c r="G593" s="849">
        <v>18.8</v>
      </c>
      <c r="H593" s="837">
        <v>1</v>
      </c>
      <c r="I593" s="849"/>
      <c r="J593" s="849"/>
      <c r="K593" s="837">
        <v>0</v>
      </c>
      <c r="L593" s="849">
        <v>2</v>
      </c>
      <c r="M593" s="850">
        <v>18.8</v>
      </c>
    </row>
    <row r="594" spans="1:13" ht="14.4" customHeight="1" x14ac:dyDescent="0.3">
      <c r="A594" s="831" t="s">
        <v>2032</v>
      </c>
      <c r="B594" s="832" t="s">
        <v>1900</v>
      </c>
      <c r="C594" s="832" t="s">
        <v>1903</v>
      </c>
      <c r="D594" s="832" t="s">
        <v>1269</v>
      </c>
      <c r="E594" s="832" t="s">
        <v>1904</v>
      </c>
      <c r="F594" s="849"/>
      <c r="G594" s="849"/>
      <c r="H594" s="837"/>
      <c r="I594" s="849">
        <v>1</v>
      </c>
      <c r="J594" s="849">
        <v>0</v>
      </c>
      <c r="K594" s="837"/>
      <c r="L594" s="849">
        <v>1</v>
      </c>
      <c r="M594" s="850">
        <v>0</v>
      </c>
    </row>
    <row r="595" spans="1:13" ht="14.4" customHeight="1" x14ac:dyDescent="0.3">
      <c r="A595" s="831" t="s">
        <v>2032</v>
      </c>
      <c r="B595" s="832" t="s">
        <v>1908</v>
      </c>
      <c r="C595" s="832" t="s">
        <v>2309</v>
      </c>
      <c r="D595" s="832" t="s">
        <v>1910</v>
      </c>
      <c r="E595" s="832" t="s">
        <v>2146</v>
      </c>
      <c r="F595" s="849"/>
      <c r="G595" s="849"/>
      <c r="H595" s="837">
        <v>0</v>
      </c>
      <c r="I595" s="849">
        <v>3</v>
      </c>
      <c r="J595" s="849">
        <v>739.17</v>
      </c>
      <c r="K595" s="837">
        <v>1</v>
      </c>
      <c r="L595" s="849">
        <v>3</v>
      </c>
      <c r="M595" s="850">
        <v>739.17</v>
      </c>
    </row>
    <row r="596" spans="1:13" ht="14.4" customHeight="1" x14ac:dyDescent="0.3">
      <c r="A596" s="831" t="s">
        <v>2033</v>
      </c>
      <c r="B596" s="832" t="s">
        <v>3325</v>
      </c>
      <c r="C596" s="832" t="s">
        <v>2325</v>
      </c>
      <c r="D596" s="832" t="s">
        <v>2326</v>
      </c>
      <c r="E596" s="832" t="s">
        <v>2327</v>
      </c>
      <c r="F596" s="849"/>
      <c r="G596" s="849"/>
      <c r="H596" s="837">
        <v>0</v>
      </c>
      <c r="I596" s="849">
        <v>3</v>
      </c>
      <c r="J596" s="849">
        <v>48.36</v>
      </c>
      <c r="K596" s="837">
        <v>1</v>
      </c>
      <c r="L596" s="849">
        <v>3</v>
      </c>
      <c r="M596" s="850">
        <v>48.36</v>
      </c>
    </row>
    <row r="597" spans="1:13" ht="14.4" customHeight="1" x14ac:dyDescent="0.3">
      <c r="A597" s="831" t="s">
        <v>2033</v>
      </c>
      <c r="B597" s="832" t="s">
        <v>3331</v>
      </c>
      <c r="C597" s="832" t="s">
        <v>2339</v>
      </c>
      <c r="D597" s="832" t="s">
        <v>2340</v>
      </c>
      <c r="E597" s="832" t="s">
        <v>2341</v>
      </c>
      <c r="F597" s="849"/>
      <c r="G597" s="849"/>
      <c r="H597" s="837">
        <v>0</v>
      </c>
      <c r="I597" s="849">
        <v>8</v>
      </c>
      <c r="J597" s="849">
        <v>5383.6</v>
      </c>
      <c r="K597" s="837">
        <v>1</v>
      </c>
      <c r="L597" s="849">
        <v>8</v>
      </c>
      <c r="M597" s="850">
        <v>5383.6</v>
      </c>
    </row>
    <row r="598" spans="1:13" ht="14.4" customHeight="1" x14ac:dyDescent="0.3">
      <c r="A598" s="831" t="s">
        <v>2033</v>
      </c>
      <c r="B598" s="832" t="s">
        <v>3332</v>
      </c>
      <c r="C598" s="832" t="s">
        <v>3119</v>
      </c>
      <c r="D598" s="832" t="s">
        <v>3120</v>
      </c>
      <c r="E598" s="832" t="s">
        <v>3121</v>
      </c>
      <c r="F598" s="849"/>
      <c r="G598" s="849"/>
      <c r="H598" s="837">
        <v>0</v>
      </c>
      <c r="I598" s="849">
        <v>6</v>
      </c>
      <c r="J598" s="849">
        <v>1481.28</v>
      </c>
      <c r="K598" s="837">
        <v>1</v>
      </c>
      <c r="L598" s="849">
        <v>6</v>
      </c>
      <c r="M598" s="850">
        <v>1481.28</v>
      </c>
    </row>
    <row r="599" spans="1:13" ht="14.4" customHeight="1" x14ac:dyDescent="0.3">
      <c r="A599" s="831" t="s">
        <v>2033</v>
      </c>
      <c r="B599" s="832" t="s">
        <v>1750</v>
      </c>
      <c r="C599" s="832" t="s">
        <v>2139</v>
      </c>
      <c r="D599" s="832" t="s">
        <v>1349</v>
      </c>
      <c r="E599" s="832" t="s">
        <v>2140</v>
      </c>
      <c r="F599" s="849"/>
      <c r="G599" s="849"/>
      <c r="H599" s="837">
        <v>0</v>
      </c>
      <c r="I599" s="849">
        <v>1</v>
      </c>
      <c r="J599" s="849">
        <v>154.36000000000001</v>
      </c>
      <c r="K599" s="837">
        <v>1</v>
      </c>
      <c r="L599" s="849">
        <v>1</v>
      </c>
      <c r="M599" s="850">
        <v>154.36000000000001</v>
      </c>
    </row>
    <row r="600" spans="1:13" ht="14.4" customHeight="1" x14ac:dyDescent="0.3">
      <c r="A600" s="831" t="s">
        <v>2033</v>
      </c>
      <c r="B600" s="832" t="s">
        <v>1767</v>
      </c>
      <c r="C600" s="832" t="s">
        <v>1768</v>
      </c>
      <c r="D600" s="832" t="s">
        <v>1769</v>
      </c>
      <c r="E600" s="832" t="s">
        <v>1770</v>
      </c>
      <c r="F600" s="849"/>
      <c r="G600" s="849"/>
      <c r="H600" s="837">
        <v>0</v>
      </c>
      <c r="I600" s="849">
        <v>1</v>
      </c>
      <c r="J600" s="849">
        <v>70.540000000000006</v>
      </c>
      <c r="K600" s="837">
        <v>1</v>
      </c>
      <c r="L600" s="849">
        <v>1</v>
      </c>
      <c r="M600" s="850">
        <v>70.540000000000006</v>
      </c>
    </row>
    <row r="601" spans="1:13" ht="14.4" customHeight="1" x14ac:dyDescent="0.3">
      <c r="A601" s="831" t="s">
        <v>2033</v>
      </c>
      <c r="B601" s="832" t="s">
        <v>3333</v>
      </c>
      <c r="C601" s="832" t="s">
        <v>3126</v>
      </c>
      <c r="D601" s="832" t="s">
        <v>3127</v>
      </c>
      <c r="E601" s="832" t="s">
        <v>3128</v>
      </c>
      <c r="F601" s="849"/>
      <c r="G601" s="849"/>
      <c r="H601" s="837">
        <v>0</v>
      </c>
      <c r="I601" s="849">
        <v>1</v>
      </c>
      <c r="J601" s="849">
        <v>802.48</v>
      </c>
      <c r="K601" s="837">
        <v>1</v>
      </c>
      <c r="L601" s="849">
        <v>1</v>
      </c>
      <c r="M601" s="850">
        <v>802.48</v>
      </c>
    </row>
    <row r="602" spans="1:13" ht="14.4" customHeight="1" x14ac:dyDescent="0.3">
      <c r="A602" s="831" t="s">
        <v>2034</v>
      </c>
      <c r="B602" s="832" t="s">
        <v>3334</v>
      </c>
      <c r="C602" s="832" t="s">
        <v>2418</v>
      </c>
      <c r="D602" s="832" t="s">
        <v>2419</v>
      </c>
      <c r="E602" s="832" t="s">
        <v>2420</v>
      </c>
      <c r="F602" s="849"/>
      <c r="G602" s="849"/>
      <c r="H602" s="837">
        <v>0</v>
      </c>
      <c r="I602" s="849">
        <v>2</v>
      </c>
      <c r="J602" s="849">
        <v>1020.24</v>
      </c>
      <c r="K602" s="837">
        <v>1</v>
      </c>
      <c r="L602" s="849">
        <v>2</v>
      </c>
      <c r="M602" s="850">
        <v>1020.24</v>
      </c>
    </row>
    <row r="603" spans="1:13" ht="14.4" customHeight="1" x14ac:dyDescent="0.3">
      <c r="A603" s="831" t="s">
        <v>2034</v>
      </c>
      <c r="B603" s="832" t="s">
        <v>1926</v>
      </c>
      <c r="C603" s="832" t="s">
        <v>1927</v>
      </c>
      <c r="D603" s="832" t="s">
        <v>1267</v>
      </c>
      <c r="E603" s="832" t="s">
        <v>1928</v>
      </c>
      <c r="F603" s="849"/>
      <c r="G603" s="849"/>
      <c r="H603" s="837">
        <v>0</v>
      </c>
      <c r="I603" s="849">
        <v>2</v>
      </c>
      <c r="J603" s="849">
        <v>117.54</v>
      </c>
      <c r="K603" s="837">
        <v>1</v>
      </c>
      <c r="L603" s="849">
        <v>2</v>
      </c>
      <c r="M603" s="850">
        <v>117.54</v>
      </c>
    </row>
    <row r="604" spans="1:13" ht="14.4" customHeight="1" x14ac:dyDescent="0.3">
      <c r="A604" s="831" t="s">
        <v>2035</v>
      </c>
      <c r="B604" s="832" t="s">
        <v>3299</v>
      </c>
      <c r="C604" s="832" t="s">
        <v>2382</v>
      </c>
      <c r="D604" s="832" t="s">
        <v>2081</v>
      </c>
      <c r="E604" s="832" t="s">
        <v>2256</v>
      </c>
      <c r="F604" s="849"/>
      <c r="G604" s="849"/>
      <c r="H604" s="837">
        <v>0</v>
      </c>
      <c r="I604" s="849">
        <v>3</v>
      </c>
      <c r="J604" s="849">
        <v>511.56000000000006</v>
      </c>
      <c r="K604" s="837">
        <v>1</v>
      </c>
      <c r="L604" s="849">
        <v>3</v>
      </c>
      <c r="M604" s="850">
        <v>511.56000000000006</v>
      </c>
    </row>
    <row r="605" spans="1:13" ht="14.4" customHeight="1" x14ac:dyDescent="0.3">
      <c r="A605" s="831" t="s">
        <v>2035</v>
      </c>
      <c r="B605" s="832" t="s">
        <v>3301</v>
      </c>
      <c r="C605" s="832" t="s">
        <v>3206</v>
      </c>
      <c r="D605" s="832" t="s">
        <v>2385</v>
      </c>
      <c r="E605" s="832" t="s">
        <v>3207</v>
      </c>
      <c r="F605" s="849"/>
      <c r="G605" s="849"/>
      <c r="H605" s="837">
        <v>0</v>
      </c>
      <c r="I605" s="849">
        <v>1</v>
      </c>
      <c r="J605" s="849">
        <v>97.96</v>
      </c>
      <c r="K605" s="837">
        <v>1</v>
      </c>
      <c r="L605" s="849">
        <v>1</v>
      </c>
      <c r="M605" s="850">
        <v>97.96</v>
      </c>
    </row>
    <row r="606" spans="1:13" ht="14.4" customHeight="1" x14ac:dyDescent="0.3">
      <c r="A606" s="831" t="s">
        <v>2037</v>
      </c>
      <c r="B606" s="832" t="s">
        <v>1829</v>
      </c>
      <c r="C606" s="832" t="s">
        <v>1830</v>
      </c>
      <c r="D606" s="832" t="s">
        <v>761</v>
      </c>
      <c r="E606" s="832" t="s">
        <v>1831</v>
      </c>
      <c r="F606" s="849"/>
      <c r="G606" s="849"/>
      <c r="H606" s="837">
        <v>0</v>
      </c>
      <c r="I606" s="849">
        <v>1</v>
      </c>
      <c r="J606" s="849">
        <v>48.42</v>
      </c>
      <c r="K606" s="837">
        <v>1</v>
      </c>
      <c r="L606" s="849">
        <v>1</v>
      </c>
      <c r="M606" s="850">
        <v>48.42</v>
      </c>
    </row>
    <row r="607" spans="1:13" ht="14.4" customHeight="1" x14ac:dyDescent="0.3">
      <c r="A607" s="831" t="s">
        <v>2037</v>
      </c>
      <c r="B607" s="832" t="s">
        <v>1920</v>
      </c>
      <c r="C607" s="832" t="s">
        <v>1921</v>
      </c>
      <c r="D607" s="832" t="s">
        <v>1241</v>
      </c>
      <c r="E607" s="832" t="s">
        <v>1922</v>
      </c>
      <c r="F607" s="849"/>
      <c r="G607" s="849"/>
      <c r="H607" s="837">
        <v>0</v>
      </c>
      <c r="I607" s="849">
        <v>2</v>
      </c>
      <c r="J607" s="849">
        <v>127.5</v>
      </c>
      <c r="K607" s="837">
        <v>1</v>
      </c>
      <c r="L607" s="849">
        <v>2</v>
      </c>
      <c r="M607" s="850">
        <v>127.5</v>
      </c>
    </row>
    <row r="608" spans="1:13" ht="14.4" customHeight="1" x14ac:dyDescent="0.3">
      <c r="A608" s="831" t="s">
        <v>2038</v>
      </c>
      <c r="B608" s="832" t="s">
        <v>1740</v>
      </c>
      <c r="C608" s="832" t="s">
        <v>2449</v>
      </c>
      <c r="D608" s="832" t="s">
        <v>1742</v>
      </c>
      <c r="E608" s="832" t="s">
        <v>2450</v>
      </c>
      <c r="F608" s="849"/>
      <c r="G608" s="849"/>
      <c r="H608" s="837">
        <v>0</v>
      </c>
      <c r="I608" s="849">
        <v>1</v>
      </c>
      <c r="J608" s="849">
        <v>115.33</v>
      </c>
      <c r="K608" s="837">
        <v>1</v>
      </c>
      <c r="L608" s="849">
        <v>1</v>
      </c>
      <c r="M608" s="850">
        <v>115.33</v>
      </c>
    </row>
    <row r="609" spans="1:13" ht="14.4" customHeight="1" x14ac:dyDescent="0.3">
      <c r="A609" s="831" t="s">
        <v>2040</v>
      </c>
      <c r="B609" s="832" t="s">
        <v>1900</v>
      </c>
      <c r="C609" s="832" t="s">
        <v>1903</v>
      </c>
      <c r="D609" s="832" t="s">
        <v>1269</v>
      </c>
      <c r="E609" s="832" t="s">
        <v>1904</v>
      </c>
      <c r="F609" s="849"/>
      <c r="G609" s="849"/>
      <c r="H609" s="837"/>
      <c r="I609" s="849">
        <v>1</v>
      </c>
      <c r="J609" s="849">
        <v>0</v>
      </c>
      <c r="K609" s="837"/>
      <c r="L609" s="849">
        <v>1</v>
      </c>
      <c r="M609" s="850">
        <v>0</v>
      </c>
    </row>
    <row r="610" spans="1:13" ht="14.4" customHeight="1" thickBot="1" x14ac:dyDescent="0.35">
      <c r="A610" s="839" t="s">
        <v>2040</v>
      </c>
      <c r="B610" s="840" t="s">
        <v>3302</v>
      </c>
      <c r="C610" s="840" t="s">
        <v>2232</v>
      </c>
      <c r="D610" s="840" t="s">
        <v>2230</v>
      </c>
      <c r="E610" s="840" t="s">
        <v>982</v>
      </c>
      <c r="F610" s="851"/>
      <c r="G610" s="851"/>
      <c r="H610" s="845">
        <v>0</v>
      </c>
      <c r="I610" s="851">
        <v>1</v>
      </c>
      <c r="J610" s="851">
        <v>414.07</v>
      </c>
      <c r="K610" s="845">
        <v>1</v>
      </c>
      <c r="L610" s="851">
        <v>1</v>
      </c>
      <c r="M610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" customHeight="1" x14ac:dyDescent="0.3">
      <c r="A6" s="729" t="s">
        <v>577</v>
      </c>
      <c r="B6" s="730" t="s">
        <v>3336</v>
      </c>
      <c r="C6" s="731">
        <v>190.40181999999999</v>
      </c>
      <c r="D6" s="731">
        <v>334.60668999999996</v>
      </c>
      <c r="E6" s="731"/>
      <c r="F6" s="731">
        <v>328.84449999999993</v>
      </c>
      <c r="G6" s="731">
        <v>356.00001556396484</v>
      </c>
      <c r="H6" s="731">
        <v>-27.155515563964912</v>
      </c>
      <c r="I6" s="732">
        <v>0.9237204652338401</v>
      </c>
      <c r="J6" s="733" t="s">
        <v>1</v>
      </c>
    </row>
    <row r="7" spans="1:10" ht="14.4" customHeight="1" x14ac:dyDescent="0.3">
      <c r="A7" s="729" t="s">
        <v>577</v>
      </c>
      <c r="B7" s="730" t="s">
        <v>3337</v>
      </c>
      <c r="C7" s="731">
        <v>1.5131199999999998</v>
      </c>
      <c r="D7" s="731">
        <v>0.40258000000000005</v>
      </c>
      <c r="E7" s="731"/>
      <c r="F7" s="731">
        <v>0.43704999999999999</v>
      </c>
      <c r="G7" s="731">
        <v>1.5</v>
      </c>
      <c r="H7" s="731">
        <v>-1.0629500000000001</v>
      </c>
      <c r="I7" s="732">
        <v>0.29136666666666666</v>
      </c>
      <c r="J7" s="733" t="s">
        <v>1</v>
      </c>
    </row>
    <row r="8" spans="1:10" ht="14.4" customHeight="1" x14ac:dyDescent="0.3">
      <c r="A8" s="729" t="s">
        <v>577</v>
      </c>
      <c r="B8" s="730" t="s">
        <v>3338</v>
      </c>
      <c r="C8" s="731">
        <v>501.01682000000011</v>
      </c>
      <c r="D8" s="731">
        <v>541.80534999999986</v>
      </c>
      <c r="E8" s="731"/>
      <c r="F8" s="731">
        <v>498.14630000000011</v>
      </c>
      <c r="G8" s="731">
        <v>516.99999609375004</v>
      </c>
      <c r="H8" s="731">
        <v>-18.853696093749932</v>
      </c>
      <c r="I8" s="732">
        <v>0.96353250244448529</v>
      </c>
      <c r="J8" s="733" t="s">
        <v>1</v>
      </c>
    </row>
    <row r="9" spans="1:10" ht="14.4" customHeight="1" x14ac:dyDescent="0.3">
      <c r="A9" s="729" t="s">
        <v>577</v>
      </c>
      <c r="B9" s="730" t="s">
        <v>3339</v>
      </c>
      <c r="C9" s="731">
        <v>3134.5907800000009</v>
      </c>
      <c r="D9" s="731">
        <v>3590.7026100000003</v>
      </c>
      <c r="E9" s="731"/>
      <c r="F9" s="731">
        <v>3393.7004500000003</v>
      </c>
      <c r="G9" s="731">
        <v>3479.9999570312502</v>
      </c>
      <c r="H9" s="731">
        <v>-86.299507031249959</v>
      </c>
      <c r="I9" s="732">
        <v>0.97520129077677598</v>
      </c>
      <c r="J9" s="733" t="s">
        <v>1</v>
      </c>
    </row>
    <row r="10" spans="1:10" ht="14.4" customHeight="1" x14ac:dyDescent="0.3">
      <c r="A10" s="729" t="s">
        <v>577</v>
      </c>
      <c r="B10" s="730" t="s">
        <v>3340</v>
      </c>
      <c r="C10" s="731">
        <v>0</v>
      </c>
      <c r="D10" s="731">
        <v>0.73799999999999999</v>
      </c>
      <c r="E10" s="731"/>
      <c r="F10" s="731">
        <v>4.4279999999999999</v>
      </c>
      <c r="G10" s="731">
        <v>0</v>
      </c>
      <c r="H10" s="731">
        <v>4.4279999999999999</v>
      </c>
      <c r="I10" s="732" t="s">
        <v>579</v>
      </c>
      <c r="J10" s="733" t="s">
        <v>1</v>
      </c>
    </row>
    <row r="11" spans="1:10" ht="14.4" customHeight="1" x14ac:dyDescent="0.3">
      <c r="A11" s="729" t="s">
        <v>577</v>
      </c>
      <c r="B11" s="730" t="s">
        <v>3341</v>
      </c>
      <c r="C11" s="731">
        <v>277.39544999999998</v>
      </c>
      <c r="D11" s="731">
        <v>272.16789</v>
      </c>
      <c r="E11" s="731"/>
      <c r="F11" s="731">
        <v>252.37689</v>
      </c>
      <c r="G11" s="731">
        <v>276.00000573730472</v>
      </c>
      <c r="H11" s="731">
        <v>-23.623115737304715</v>
      </c>
      <c r="I11" s="732">
        <v>0.91440900273100334</v>
      </c>
      <c r="J11" s="733" t="s">
        <v>1</v>
      </c>
    </row>
    <row r="12" spans="1:10" ht="14.4" customHeight="1" x14ac:dyDescent="0.3">
      <c r="A12" s="729" t="s">
        <v>577</v>
      </c>
      <c r="B12" s="730" t="s">
        <v>3342</v>
      </c>
      <c r="C12" s="731">
        <v>28.357410000000002</v>
      </c>
      <c r="D12" s="731">
        <v>29.779590000000002</v>
      </c>
      <c r="E12" s="731"/>
      <c r="F12" s="731">
        <v>18.319890000000001</v>
      </c>
      <c r="G12" s="731">
        <v>40</v>
      </c>
      <c r="H12" s="731">
        <v>-21.680109999999999</v>
      </c>
      <c r="I12" s="732">
        <v>0.45799725000000002</v>
      </c>
      <c r="J12" s="733" t="s">
        <v>1</v>
      </c>
    </row>
    <row r="13" spans="1:10" ht="14.4" customHeight="1" x14ac:dyDescent="0.3">
      <c r="A13" s="729" t="s">
        <v>577</v>
      </c>
      <c r="B13" s="730" t="s">
        <v>3343</v>
      </c>
      <c r="C13" s="731">
        <v>227.44191999999998</v>
      </c>
      <c r="D13" s="731">
        <v>243.89645999999999</v>
      </c>
      <c r="E13" s="731"/>
      <c r="F13" s="731">
        <v>186.29441</v>
      </c>
      <c r="G13" s="731">
        <v>253.99999560546874</v>
      </c>
      <c r="H13" s="731">
        <v>-67.705585605468741</v>
      </c>
      <c r="I13" s="732">
        <v>0.73344257174463112</v>
      </c>
      <c r="J13" s="733" t="s">
        <v>1</v>
      </c>
    </row>
    <row r="14" spans="1:10" ht="14.4" customHeight="1" x14ac:dyDescent="0.3">
      <c r="A14" s="729" t="s">
        <v>577</v>
      </c>
      <c r="B14" s="730" t="s">
        <v>3344</v>
      </c>
      <c r="C14" s="731">
        <v>225.75301999999999</v>
      </c>
      <c r="D14" s="731">
        <v>220.99331000000001</v>
      </c>
      <c r="E14" s="731"/>
      <c r="F14" s="731">
        <v>194.37430000000001</v>
      </c>
      <c r="G14" s="731">
        <v>219.99999804687496</v>
      </c>
      <c r="H14" s="731">
        <v>-25.625698046874959</v>
      </c>
      <c r="I14" s="732">
        <v>0.88351955329829168</v>
      </c>
      <c r="J14" s="733" t="s">
        <v>1</v>
      </c>
    </row>
    <row r="15" spans="1:10" ht="14.4" customHeight="1" x14ac:dyDescent="0.3">
      <c r="A15" s="729" t="s">
        <v>577</v>
      </c>
      <c r="B15" s="730" t="s">
        <v>3345</v>
      </c>
      <c r="C15" s="731">
        <v>48.098999999999997</v>
      </c>
      <c r="D15" s="731">
        <v>48.098999999999997</v>
      </c>
      <c r="E15" s="731"/>
      <c r="F15" s="731">
        <v>16.033000000000001</v>
      </c>
      <c r="G15" s="731">
        <v>55</v>
      </c>
      <c r="H15" s="731">
        <v>-38.966999999999999</v>
      </c>
      <c r="I15" s="732">
        <v>0.29150909090909094</v>
      </c>
      <c r="J15" s="733" t="s">
        <v>1</v>
      </c>
    </row>
    <row r="16" spans="1:10" ht="14.4" customHeight="1" x14ac:dyDescent="0.3">
      <c r="A16" s="729" t="s">
        <v>577</v>
      </c>
      <c r="B16" s="730" t="s">
        <v>3346</v>
      </c>
      <c r="C16" s="731">
        <v>268.90664999999996</v>
      </c>
      <c r="D16" s="731">
        <v>402.92642000000012</v>
      </c>
      <c r="E16" s="731"/>
      <c r="F16" s="731">
        <v>319.87880000000001</v>
      </c>
      <c r="G16" s="731">
        <v>355.0000153808594</v>
      </c>
      <c r="H16" s="731">
        <v>-35.121215380859383</v>
      </c>
      <c r="I16" s="732">
        <v>0.9010670032135637</v>
      </c>
      <c r="J16" s="733" t="s">
        <v>1</v>
      </c>
    </row>
    <row r="17" spans="1:10" ht="14.4" customHeight="1" x14ac:dyDescent="0.3">
      <c r="A17" s="729" t="s">
        <v>577</v>
      </c>
      <c r="B17" s="730" t="s">
        <v>3347</v>
      </c>
      <c r="C17" s="731">
        <v>824.22869000000003</v>
      </c>
      <c r="D17" s="731">
        <v>931.91723999999999</v>
      </c>
      <c r="E17" s="731"/>
      <c r="F17" s="731">
        <v>901.24081999999999</v>
      </c>
      <c r="G17" s="731">
        <v>909.99997787475581</v>
      </c>
      <c r="H17" s="731">
        <v>-8.7591578747558287</v>
      </c>
      <c r="I17" s="732">
        <v>0.99037455155195475</v>
      </c>
      <c r="J17" s="733" t="s">
        <v>1</v>
      </c>
    </row>
    <row r="18" spans="1:10" ht="14.4" customHeight="1" x14ac:dyDescent="0.3">
      <c r="A18" s="729" t="s">
        <v>577</v>
      </c>
      <c r="B18" s="730" t="s">
        <v>589</v>
      </c>
      <c r="C18" s="731">
        <v>5727.7046800000007</v>
      </c>
      <c r="D18" s="731">
        <v>6618.03514</v>
      </c>
      <c r="E18" s="731"/>
      <c r="F18" s="731">
        <v>6114.0744100000011</v>
      </c>
      <c r="G18" s="731">
        <v>6464.4999613342288</v>
      </c>
      <c r="H18" s="731">
        <v>-350.42555133422775</v>
      </c>
      <c r="I18" s="732">
        <v>0.94579231906099315</v>
      </c>
      <c r="J18" s="733" t="s">
        <v>590</v>
      </c>
    </row>
    <row r="20" spans="1:10" ht="14.4" customHeight="1" x14ac:dyDescent="0.3">
      <c r="A20" s="729" t="s">
        <v>577</v>
      </c>
      <c r="B20" s="730" t="s">
        <v>578</v>
      </c>
      <c r="C20" s="731" t="s">
        <v>579</v>
      </c>
      <c r="D20" s="731" t="s">
        <v>579</v>
      </c>
      <c r="E20" s="731"/>
      <c r="F20" s="731" t="s">
        <v>579</v>
      </c>
      <c r="G20" s="731" t="s">
        <v>579</v>
      </c>
      <c r="H20" s="731" t="s">
        <v>579</v>
      </c>
      <c r="I20" s="732" t="s">
        <v>579</v>
      </c>
      <c r="J20" s="733" t="s">
        <v>73</v>
      </c>
    </row>
    <row r="21" spans="1:10" ht="14.4" customHeight="1" x14ac:dyDescent="0.3">
      <c r="A21" s="729" t="s">
        <v>591</v>
      </c>
      <c r="B21" s="730" t="s">
        <v>592</v>
      </c>
      <c r="C21" s="731" t="s">
        <v>579</v>
      </c>
      <c r="D21" s="731" t="s">
        <v>579</v>
      </c>
      <c r="E21" s="731"/>
      <c r="F21" s="731" t="s">
        <v>579</v>
      </c>
      <c r="G21" s="731" t="s">
        <v>579</v>
      </c>
      <c r="H21" s="731" t="s">
        <v>579</v>
      </c>
      <c r="I21" s="732" t="s">
        <v>579</v>
      </c>
      <c r="J21" s="733" t="s">
        <v>0</v>
      </c>
    </row>
    <row r="22" spans="1:10" ht="14.4" customHeight="1" x14ac:dyDescent="0.3">
      <c r="A22" s="729" t="s">
        <v>591</v>
      </c>
      <c r="B22" s="730" t="s">
        <v>3338</v>
      </c>
      <c r="C22" s="731">
        <v>15.470360000000003</v>
      </c>
      <c r="D22" s="731">
        <v>6.8625399999999992</v>
      </c>
      <c r="E22" s="731"/>
      <c r="F22" s="731">
        <v>8.3380200000000002</v>
      </c>
      <c r="G22" s="731">
        <v>9</v>
      </c>
      <c r="H22" s="731">
        <v>-0.66197999999999979</v>
      </c>
      <c r="I22" s="732">
        <v>0.92644666666666664</v>
      </c>
      <c r="J22" s="733" t="s">
        <v>1</v>
      </c>
    </row>
    <row r="23" spans="1:10" ht="14.4" customHeight="1" x14ac:dyDescent="0.3">
      <c r="A23" s="729" t="s">
        <v>591</v>
      </c>
      <c r="B23" s="730" t="s">
        <v>3339</v>
      </c>
      <c r="C23" s="731">
        <v>2.2297999999999996</v>
      </c>
      <c r="D23" s="731">
        <v>22.903200000000005</v>
      </c>
      <c r="E23" s="731"/>
      <c r="F23" s="731">
        <v>31.613299999999999</v>
      </c>
      <c r="G23" s="731">
        <v>13</v>
      </c>
      <c r="H23" s="731">
        <v>18.613299999999999</v>
      </c>
      <c r="I23" s="732">
        <v>2.4317923076923078</v>
      </c>
      <c r="J23" s="733" t="s">
        <v>1</v>
      </c>
    </row>
    <row r="24" spans="1:10" ht="14.4" customHeight="1" x14ac:dyDescent="0.3">
      <c r="A24" s="729" t="s">
        <v>591</v>
      </c>
      <c r="B24" s="730" t="s">
        <v>3341</v>
      </c>
      <c r="C24" s="731">
        <v>0</v>
      </c>
      <c r="D24" s="731">
        <v>2.1779999999999999</v>
      </c>
      <c r="E24" s="731"/>
      <c r="F24" s="731">
        <v>1.5255000000000001</v>
      </c>
      <c r="G24" s="731">
        <v>3</v>
      </c>
      <c r="H24" s="731">
        <v>-1.4744999999999999</v>
      </c>
      <c r="I24" s="732">
        <v>0.50850000000000006</v>
      </c>
      <c r="J24" s="733" t="s">
        <v>1</v>
      </c>
    </row>
    <row r="25" spans="1:10" ht="14.4" customHeight="1" x14ac:dyDescent="0.3">
      <c r="A25" s="729" t="s">
        <v>591</v>
      </c>
      <c r="B25" s="730" t="s">
        <v>3343</v>
      </c>
      <c r="C25" s="731">
        <v>34.330190000000002</v>
      </c>
      <c r="D25" s="731">
        <v>43.187559999999998</v>
      </c>
      <c r="E25" s="731"/>
      <c r="F25" s="731">
        <v>44.742880000000007</v>
      </c>
      <c r="G25" s="731">
        <v>47</v>
      </c>
      <c r="H25" s="731">
        <v>-2.2571199999999934</v>
      </c>
      <c r="I25" s="732">
        <v>0.95197617021276615</v>
      </c>
      <c r="J25" s="733" t="s">
        <v>1</v>
      </c>
    </row>
    <row r="26" spans="1:10" ht="14.4" customHeight="1" x14ac:dyDescent="0.3">
      <c r="A26" s="729" t="s">
        <v>591</v>
      </c>
      <c r="B26" s="730" t="s">
        <v>3344</v>
      </c>
      <c r="C26" s="731">
        <v>1.98024</v>
      </c>
      <c r="D26" s="731">
        <v>1.9642500000000001</v>
      </c>
      <c r="E26" s="731"/>
      <c r="F26" s="731">
        <v>1.6462000000000001</v>
      </c>
      <c r="G26" s="731">
        <v>2</v>
      </c>
      <c r="H26" s="731">
        <v>-0.35379999999999989</v>
      </c>
      <c r="I26" s="732">
        <v>0.82310000000000005</v>
      </c>
      <c r="J26" s="733" t="s">
        <v>1</v>
      </c>
    </row>
    <row r="27" spans="1:10" ht="14.4" customHeight="1" x14ac:dyDescent="0.3">
      <c r="A27" s="729" t="s">
        <v>591</v>
      </c>
      <c r="B27" s="730" t="s">
        <v>3346</v>
      </c>
      <c r="C27" s="731">
        <v>0</v>
      </c>
      <c r="D27" s="731">
        <v>2.0918000000000001</v>
      </c>
      <c r="E27" s="731"/>
      <c r="F27" s="731">
        <v>0</v>
      </c>
      <c r="G27" s="731">
        <v>1</v>
      </c>
      <c r="H27" s="731">
        <v>-1</v>
      </c>
      <c r="I27" s="732">
        <v>0</v>
      </c>
      <c r="J27" s="733" t="s">
        <v>1</v>
      </c>
    </row>
    <row r="28" spans="1:10" ht="14.4" customHeight="1" x14ac:dyDescent="0.3">
      <c r="A28" s="729" t="s">
        <v>591</v>
      </c>
      <c r="B28" s="730" t="s">
        <v>3347</v>
      </c>
      <c r="C28" s="731">
        <v>0</v>
      </c>
      <c r="D28" s="731">
        <v>0.15609999999999999</v>
      </c>
      <c r="E28" s="731"/>
      <c r="F28" s="731">
        <v>0</v>
      </c>
      <c r="G28" s="731">
        <v>0</v>
      </c>
      <c r="H28" s="731">
        <v>0</v>
      </c>
      <c r="I28" s="732" t="s">
        <v>579</v>
      </c>
      <c r="J28" s="733" t="s">
        <v>1</v>
      </c>
    </row>
    <row r="29" spans="1:10" ht="14.4" customHeight="1" x14ac:dyDescent="0.3">
      <c r="A29" s="729" t="s">
        <v>591</v>
      </c>
      <c r="B29" s="730" t="s">
        <v>593</v>
      </c>
      <c r="C29" s="731">
        <v>54.010590000000008</v>
      </c>
      <c r="D29" s="731">
        <v>79.343450000000018</v>
      </c>
      <c r="E29" s="731"/>
      <c r="F29" s="731">
        <v>87.865899999999996</v>
      </c>
      <c r="G29" s="731">
        <v>76</v>
      </c>
      <c r="H29" s="731">
        <v>11.865899999999996</v>
      </c>
      <c r="I29" s="732">
        <v>1.1561302631578947</v>
      </c>
      <c r="J29" s="733" t="s">
        <v>594</v>
      </c>
    </row>
    <row r="30" spans="1:10" ht="14.4" customHeight="1" x14ac:dyDescent="0.3">
      <c r="A30" s="729" t="s">
        <v>579</v>
      </c>
      <c r="B30" s="730" t="s">
        <v>579</v>
      </c>
      <c r="C30" s="731" t="s">
        <v>579</v>
      </c>
      <c r="D30" s="731" t="s">
        <v>579</v>
      </c>
      <c r="E30" s="731"/>
      <c r="F30" s="731" t="s">
        <v>579</v>
      </c>
      <c r="G30" s="731" t="s">
        <v>579</v>
      </c>
      <c r="H30" s="731" t="s">
        <v>579</v>
      </c>
      <c r="I30" s="732" t="s">
        <v>579</v>
      </c>
      <c r="J30" s="733" t="s">
        <v>595</v>
      </c>
    </row>
    <row r="31" spans="1:10" ht="14.4" customHeight="1" x14ac:dyDescent="0.3">
      <c r="A31" s="729" t="s">
        <v>596</v>
      </c>
      <c r="B31" s="730" t="s">
        <v>597</v>
      </c>
      <c r="C31" s="731" t="s">
        <v>579</v>
      </c>
      <c r="D31" s="731" t="s">
        <v>579</v>
      </c>
      <c r="E31" s="731"/>
      <c r="F31" s="731" t="s">
        <v>579</v>
      </c>
      <c r="G31" s="731" t="s">
        <v>579</v>
      </c>
      <c r="H31" s="731" t="s">
        <v>579</v>
      </c>
      <c r="I31" s="732" t="s">
        <v>579</v>
      </c>
      <c r="J31" s="733" t="s">
        <v>0</v>
      </c>
    </row>
    <row r="32" spans="1:10" ht="14.4" customHeight="1" x14ac:dyDescent="0.3">
      <c r="A32" s="729" t="s">
        <v>596</v>
      </c>
      <c r="B32" s="730" t="s">
        <v>3336</v>
      </c>
      <c r="C32" s="731">
        <v>185.11895999999999</v>
      </c>
      <c r="D32" s="731">
        <v>330.18534999999997</v>
      </c>
      <c r="E32" s="731"/>
      <c r="F32" s="731">
        <v>325.3696599999999</v>
      </c>
      <c r="G32" s="731">
        <v>351</v>
      </c>
      <c r="H32" s="731">
        <v>-25.630340000000103</v>
      </c>
      <c r="I32" s="732">
        <v>0.92697908831908804</v>
      </c>
      <c r="J32" s="733" t="s">
        <v>1</v>
      </c>
    </row>
    <row r="33" spans="1:10" ht="14.4" customHeight="1" x14ac:dyDescent="0.3">
      <c r="A33" s="729" t="s">
        <v>596</v>
      </c>
      <c r="B33" s="730" t="s">
        <v>3337</v>
      </c>
      <c r="C33" s="731">
        <v>1.5131199999999998</v>
      </c>
      <c r="D33" s="731">
        <v>0.40258000000000005</v>
      </c>
      <c r="E33" s="731"/>
      <c r="F33" s="731">
        <v>0.43704999999999999</v>
      </c>
      <c r="G33" s="731">
        <v>2</v>
      </c>
      <c r="H33" s="731">
        <v>-1.5629500000000001</v>
      </c>
      <c r="I33" s="732">
        <v>0.218525</v>
      </c>
      <c r="J33" s="733" t="s">
        <v>1</v>
      </c>
    </row>
    <row r="34" spans="1:10" ht="14.4" customHeight="1" x14ac:dyDescent="0.3">
      <c r="A34" s="729" t="s">
        <v>596</v>
      </c>
      <c r="B34" s="730" t="s">
        <v>3338</v>
      </c>
      <c r="C34" s="731">
        <v>330.76484000000011</v>
      </c>
      <c r="D34" s="731">
        <v>380.06006999999988</v>
      </c>
      <c r="E34" s="731"/>
      <c r="F34" s="731">
        <v>347.02976000000007</v>
      </c>
      <c r="G34" s="731">
        <v>360</v>
      </c>
      <c r="H34" s="731">
        <v>-12.970239999999933</v>
      </c>
      <c r="I34" s="732">
        <v>0.96397155555555569</v>
      </c>
      <c r="J34" s="733" t="s">
        <v>1</v>
      </c>
    </row>
    <row r="35" spans="1:10" ht="14.4" customHeight="1" x14ac:dyDescent="0.3">
      <c r="A35" s="729" t="s">
        <v>596</v>
      </c>
      <c r="B35" s="730" t="s">
        <v>3339</v>
      </c>
      <c r="C35" s="731">
        <v>1762.4129500000008</v>
      </c>
      <c r="D35" s="731">
        <v>2171.6701700000003</v>
      </c>
      <c r="E35" s="731"/>
      <c r="F35" s="731">
        <v>1905.7134000000003</v>
      </c>
      <c r="G35" s="731">
        <v>2029</v>
      </c>
      <c r="H35" s="731">
        <v>-123.28659999999968</v>
      </c>
      <c r="I35" s="732">
        <v>0.93923775258748166</v>
      </c>
      <c r="J35" s="733" t="s">
        <v>1</v>
      </c>
    </row>
    <row r="36" spans="1:10" ht="14.4" customHeight="1" x14ac:dyDescent="0.3">
      <c r="A36" s="729" t="s">
        <v>596</v>
      </c>
      <c r="B36" s="730" t="s">
        <v>3340</v>
      </c>
      <c r="C36" s="731">
        <v>0</v>
      </c>
      <c r="D36" s="731">
        <v>0.73799999999999999</v>
      </c>
      <c r="E36" s="731"/>
      <c r="F36" s="731">
        <v>4.4279999999999999</v>
      </c>
      <c r="G36" s="731">
        <v>0</v>
      </c>
      <c r="H36" s="731">
        <v>4.4279999999999999</v>
      </c>
      <c r="I36" s="732" t="s">
        <v>579</v>
      </c>
      <c r="J36" s="733" t="s">
        <v>1</v>
      </c>
    </row>
    <row r="37" spans="1:10" ht="14.4" customHeight="1" x14ac:dyDescent="0.3">
      <c r="A37" s="729" t="s">
        <v>596</v>
      </c>
      <c r="B37" s="730" t="s">
        <v>3341</v>
      </c>
      <c r="C37" s="731">
        <v>175.13176999999999</v>
      </c>
      <c r="D37" s="731">
        <v>151.24019000000001</v>
      </c>
      <c r="E37" s="731"/>
      <c r="F37" s="731">
        <v>128.80609000000001</v>
      </c>
      <c r="G37" s="731">
        <v>146</v>
      </c>
      <c r="H37" s="731">
        <v>-17.193909999999988</v>
      </c>
      <c r="I37" s="732">
        <v>0.882233493150685</v>
      </c>
      <c r="J37" s="733" t="s">
        <v>1</v>
      </c>
    </row>
    <row r="38" spans="1:10" ht="14.4" customHeight="1" x14ac:dyDescent="0.3">
      <c r="A38" s="729" t="s">
        <v>596</v>
      </c>
      <c r="B38" s="730" t="s">
        <v>3342</v>
      </c>
      <c r="C38" s="731">
        <v>14.620889999999999</v>
      </c>
      <c r="D38" s="731">
        <v>14.080890000000002</v>
      </c>
      <c r="E38" s="731"/>
      <c r="F38" s="731">
        <v>6.547530000000001</v>
      </c>
      <c r="G38" s="731">
        <v>24</v>
      </c>
      <c r="H38" s="731">
        <v>-17.452469999999998</v>
      </c>
      <c r="I38" s="732">
        <v>0.27281375000000002</v>
      </c>
      <c r="J38" s="733" t="s">
        <v>1</v>
      </c>
    </row>
    <row r="39" spans="1:10" ht="14.4" customHeight="1" x14ac:dyDescent="0.3">
      <c r="A39" s="729" t="s">
        <v>596</v>
      </c>
      <c r="B39" s="730" t="s">
        <v>3343</v>
      </c>
      <c r="C39" s="731">
        <v>16.29382</v>
      </c>
      <c r="D39" s="731">
        <v>23.805509999999998</v>
      </c>
      <c r="E39" s="731"/>
      <c r="F39" s="731">
        <v>8.0645000000000007</v>
      </c>
      <c r="G39" s="731">
        <v>22</v>
      </c>
      <c r="H39" s="731">
        <v>-13.935499999999999</v>
      </c>
      <c r="I39" s="732">
        <v>0.36656818181818185</v>
      </c>
      <c r="J39" s="733" t="s">
        <v>1</v>
      </c>
    </row>
    <row r="40" spans="1:10" ht="14.4" customHeight="1" x14ac:dyDescent="0.3">
      <c r="A40" s="729" t="s">
        <v>596</v>
      </c>
      <c r="B40" s="730" t="s">
        <v>3344</v>
      </c>
      <c r="C40" s="731">
        <v>147.43688</v>
      </c>
      <c r="D40" s="731">
        <v>144.06496999999999</v>
      </c>
      <c r="E40" s="731"/>
      <c r="F40" s="731">
        <v>121.7801</v>
      </c>
      <c r="G40" s="731">
        <v>143</v>
      </c>
      <c r="H40" s="731">
        <v>-21.219899999999996</v>
      </c>
      <c r="I40" s="732">
        <v>0.85160909090909098</v>
      </c>
      <c r="J40" s="733" t="s">
        <v>1</v>
      </c>
    </row>
    <row r="41" spans="1:10" ht="14.4" customHeight="1" x14ac:dyDescent="0.3">
      <c r="A41" s="729" t="s">
        <v>596</v>
      </c>
      <c r="B41" s="730" t="s">
        <v>3345</v>
      </c>
      <c r="C41" s="731">
        <v>48.098999999999997</v>
      </c>
      <c r="D41" s="731">
        <v>48.098999999999997</v>
      </c>
      <c r="E41" s="731"/>
      <c r="F41" s="731">
        <v>16.033000000000001</v>
      </c>
      <c r="G41" s="731">
        <v>55</v>
      </c>
      <c r="H41" s="731">
        <v>-38.966999999999999</v>
      </c>
      <c r="I41" s="732">
        <v>0.29150909090909094</v>
      </c>
      <c r="J41" s="733" t="s">
        <v>1</v>
      </c>
    </row>
    <row r="42" spans="1:10" ht="14.4" customHeight="1" x14ac:dyDescent="0.3">
      <c r="A42" s="729" t="s">
        <v>596</v>
      </c>
      <c r="B42" s="730" t="s">
        <v>3346</v>
      </c>
      <c r="C42" s="731">
        <v>230.51720999999995</v>
      </c>
      <c r="D42" s="731">
        <v>343.83310000000012</v>
      </c>
      <c r="E42" s="731"/>
      <c r="F42" s="731">
        <v>268.69285000000002</v>
      </c>
      <c r="G42" s="731">
        <v>299</v>
      </c>
      <c r="H42" s="731">
        <v>-30.307149999999979</v>
      </c>
      <c r="I42" s="732">
        <v>0.89863829431438136</v>
      </c>
      <c r="J42" s="733" t="s">
        <v>1</v>
      </c>
    </row>
    <row r="43" spans="1:10" ht="14.4" customHeight="1" x14ac:dyDescent="0.3">
      <c r="A43" s="729" t="s">
        <v>596</v>
      </c>
      <c r="B43" s="730" t="s">
        <v>3347</v>
      </c>
      <c r="C43" s="731">
        <v>253.87674999999999</v>
      </c>
      <c r="D43" s="731">
        <v>350.03924999999998</v>
      </c>
      <c r="E43" s="731"/>
      <c r="F43" s="731">
        <v>308.35952999999995</v>
      </c>
      <c r="G43" s="731">
        <v>317</v>
      </c>
      <c r="H43" s="731">
        <v>-8.6404700000000503</v>
      </c>
      <c r="I43" s="732">
        <v>0.97274299684542576</v>
      </c>
      <c r="J43" s="733" t="s">
        <v>1</v>
      </c>
    </row>
    <row r="44" spans="1:10" ht="14.4" customHeight="1" x14ac:dyDescent="0.3">
      <c r="A44" s="729" t="s">
        <v>596</v>
      </c>
      <c r="B44" s="730" t="s">
        <v>598</v>
      </c>
      <c r="C44" s="731">
        <v>3165.7861900000012</v>
      </c>
      <c r="D44" s="731">
        <v>3958.2190800000008</v>
      </c>
      <c r="E44" s="731"/>
      <c r="F44" s="731">
        <v>3441.2614699999995</v>
      </c>
      <c r="G44" s="731">
        <v>3748</v>
      </c>
      <c r="H44" s="731">
        <v>-306.73853000000054</v>
      </c>
      <c r="I44" s="732">
        <v>0.91815941035218773</v>
      </c>
      <c r="J44" s="733" t="s">
        <v>594</v>
      </c>
    </row>
    <row r="45" spans="1:10" ht="14.4" customHeight="1" x14ac:dyDescent="0.3">
      <c r="A45" s="729" t="s">
        <v>579</v>
      </c>
      <c r="B45" s="730" t="s">
        <v>579</v>
      </c>
      <c r="C45" s="731" t="s">
        <v>579</v>
      </c>
      <c r="D45" s="731" t="s">
        <v>579</v>
      </c>
      <c r="E45" s="731"/>
      <c r="F45" s="731" t="s">
        <v>579</v>
      </c>
      <c r="G45" s="731" t="s">
        <v>579</v>
      </c>
      <c r="H45" s="731" t="s">
        <v>579</v>
      </c>
      <c r="I45" s="732" t="s">
        <v>579</v>
      </c>
      <c r="J45" s="733" t="s">
        <v>595</v>
      </c>
    </row>
    <row r="46" spans="1:10" ht="14.4" customHeight="1" x14ac:dyDescent="0.3">
      <c r="A46" s="729" t="s">
        <v>599</v>
      </c>
      <c r="B46" s="730" t="s">
        <v>600</v>
      </c>
      <c r="C46" s="731" t="s">
        <v>579</v>
      </c>
      <c r="D46" s="731" t="s">
        <v>579</v>
      </c>
      <c r="E46" s="731"/>
      <c r="F46" s="731" t="s">
        <v>579</v>
      </c>
      <c r="G46" s="731" t="s">
        <v>579</v>
      </c>
      <c r="H46" s="731" t="s">
        <v>579</v>
      </c>
      <c r="I46" s="732" t="s">
        <v>579</v>
      </c>
      <c r="J46" s="733" t="s">
        <v>0</v>
      </c>
    </row>
    <row r="47" spans="1:10" ht="14.4" customHeight="1" x14ac:dyDescent="0.3">
      <c r="A47" s="729" t="s">
        <v>599</v>
      </c>
      <c r="B47" s="730" t="s">
        <v>3336</v>
      </c>
      <c r="C47" s="731">
        <v>2.2844799999999998</v>
      </c>
      <c r="D47" s="731">
        <v>1.2196800000000001</v>
      </c>
      <c r="E47" s="731"/>
      <c r="F47" s="731">
        <v>0.29502</v>
      </c>
      <c r="G47" s="731">
        <v>1</v>
      </c>
      <c r="H47" s="731">
        <v>-0.70497999999999994</v>
      </c>
      <c r="I47" s="732">
        <v>0.29502</v>
      </c>
      <c r="J47" s="733" t="s">
        <v>1</v>
      </c>
    </row>
    <row r="48" spans="1:10" ht="14.4" customHeight="1" x14ac:dyDescent="0.3">
      <c r="A48" s="729" t="s">
        <v>599</v>
      </c>
      <c r="B48" s="730" t="s">
        <v>3338</v>
      </c>
      <c r="C48" s="731">
        <v>65.428020000000004</v>
      </c>
      <c r="D48" s="731">
        <v>67.186599999999984</v>
      </c>
      <c r="E48" s="731"/>
      <c r="F48" s="731">
        <v>63.019080000000002</v>
      </c>
      <c r="G48" s="731">
        <v>65</v>
      </c>
      <c r="H48" s="731">
        <v>-1.9809199999999976</v>
      </c>
      <c r="I48" s="732">
        <v>0.96952430769230769</v>
      </c>
      <c r="J48" s="733" t="s">
        <v>1</v>
      </c>
    </row>
    <row r="49" spans="1:10" ht="14.4" customHeight="1" x14ac:dyDescent="0.3">
      <c r="A49" s="729" t="s">
        <v>599</v>
      </c>
      <c r="B49" s="730" t="s">
        <v>3339</v>
      </c>
      <c r="C49" s="731">
        <v>618.63103000000001</v>
      </c>
      <c r="D49" s="731">
        <v>635.92968999999971</v>
      </c>
      <c r="E49" s="731"/>
      <c r="F49" s="731">
        <v>667.37835000000007</v>
      </c>
      <c r="G49" s="731">
        <v>652</v>
      </c>
      <c r="H49" s="731">
        <v>15.378350000000069</v>
      </c>
      <c r="I49" s="732">
        <v>1.0235864263803682</v>
      </c>
      <c r="J49" s="733" t="s">
        <v>1</v>
      </c>
    </row>
    <row r="50" spans="1:10" ht="14.4" customHeight="1" x14ac:dyDescent="0.3">
      <c r="A50" s="729" t="s">
        <v>599</v>
      </c>
      <c r="B50" s="730" t="s">
        <v>3341</v>
      </c>
      <c r="C50" s="731">
        <v>47.665999999999997</v>
      </c>
      <c r="D50" s="731">
        <v>56.585299999999997</v>
      </c>
      <c r="E50" s="731"/>
      <c r="F50" s="731">
        <v>59.214400000000005</v>
      </c>
      <c r="G50" s="731">
        <v>61</v>
      </c>
      <c r="H50" s="731">
        <v>-1.7855999999999952</v>
      </c>
      <c r="I50" s="732">
        <v>0.9707278688524591</v>
      </c>
      <c r="J50" s="733" t="s">
        <v>1</v>
      </c>
    </row>
    <row r="51" spans="1:10" ht="14.4" customHeight="1" x14ac:dyDescent="0.3">
      <c r="A51" s="729" t="s">
        <v>599</v>
      </c>
      <c r="B51" s="730" t="s">
        <v>3343</v>
      </c>
      <c r="C51" s="731">
        <v>93.532209999999992</v>
      </c>
      <c r="D51" s="731">
        <v>98.074809999999999</v>
      </c>
      <c r="E51" s="731"/>
      <c r="F51" s="731">
        <v>86.347039999999993</v>
      </c>
      <c r="G51" s="731">
        <v>99</v>
      </c>
      <c r="H51" s="731">
        <v>-12.652960000000007</v>
      </c>
      <c r="I51" s="732">
        <v>0.87219232323232321</v>
      </c>
      <c r="J51" s="733" t="s">
        <v>1</v>
      </c>
    </row>
    <row r="52" spans="1:10" ht="14.4" customHeight="1" x14ac:dyDescent="0.3">
      <c r="A52" s="729" t="s">
        <v>599</v>
      </c>
      <c r="B52" s="730" t="s">
        <v>3344</v>
      </c>
      <c r="C52" s="731">
        <v>31.484000000000002</v>
      </c>
      <c r="D52" s="731">
        <v>32.835999999999999</v>
      </c>
      <c r="E52" s="731"/>
      <c r="F52" s="731">
        <v>32.746000000000002</v>
      </c>
      <c r="G52" s="731">
        <v>33</v>
      </c>
      <c r="H52" s="731">
        <v>-0.25399999999999778</v>
      </c>
      <c r="I52" s="732">
        <v>0.99230303030303035</v>
      </c>
      <c r="J52" s="733" t="s">
        <v>1</v>
      </c>
    </row>
    <row r="53" spans="1:10" ht="14.4" customHeight="1" x14ac:dyDescent="0.3">
      <c r="A53" s="729" t="s">
        <v>599</v>
      </c>
      <c r="B53" s="730" t="s">
        <v>3346</v>
      </c>
      <c r="C53" s="731">
        <v>0</v>
      </c>
      <c r="D53" s="731">
        <v>12.213880000000001</v>
      </c>
      <c r="E53" s="731"/>
      <c r="F53" s="731">
        <v>6.3982799999999997</v>
      </c>
      <c r="G53" s="731">
        <v>13</v>
      </c>
      <c r="H53" s="731">
        <v>-6.6017200000000003</v>
      </c>
      <c r="I53" s="732">
        <v>0.49217538461538457</v>
      </c>
      <c r="J53" s="733" t="s">
        <v>1</v>
      </c>
    </row>
    <row r="54" spans="1:10" ht="14.4" customHeight="1" x14ac:dyDescent="0.3">
      <c r="A54" s="729" t="s">
        <v>599</v>
      </c>
      <c r="B54" s="730" t="s">
        <v>3347</v>
      </c>
      <c r="C54" s="731">
        <v>229.68001000000001</v>
      </c>
      <c r="D54" s="731">
        <v>242.73162000000008</v>
      </c>
      <c r="E54" s="731"/>
      <c r="F54" s="731">
        <v>242.86877000000004</v>
      </c>
      <c r="G54" s="731">
        <v>242</v>
      </c>
      <c r="H54" s="731">
        <v>0.86877000000004045</v>
      </c>
      <c r="I54" s="732">
        <v>1.0035899586776862</v>
      </c>
      <c r="J54" s="733" t="s">
        <v>1</v>
      </c>
    </row>
    <row r="55" spans="1:10" ht="14.4" customHeight="1" x14ac:dyDescent="0.3">
      <c r="A55" s="729" t="s">
        <v>599</v>
      </c>
      <c r="B55" s="730" t="s">
        <v>601</v>
      </c>
      <c r="C55" s="731">
        <v>1088.7057500000001</v>
      </c>
      <c r="D55" s="731">
        <v>1146.7775799999997</v>
      </c>
      <c r="E55" s="731"/>
      <c r="F55" s="731">
        <v>1158.26694</v>
      </c>
      <c r="G55" s="731">
        <v>1167</v>
      </c>
      <c r="H55" s="731">
        <v>-8.7330600000000231</v>
      </c>
      <c r="I55" s="732">
        <v>0.99251665809768641</v>
      </c>
      <c r="J55" s="733" t="s">
        <v>594</v>
      </c>
    </row>
    <row r="56" spans="1:10" ht="14.4" customHeight="1" x14ac:dyDescent="0.3">
      <c r="A56" s="729" t="s">
        <v>579</v>
      </c>
      <c r="B56" s="730" t="s">
        <v>579</v>
      </c>
      <c r="C56" s="731" t="s">
        <v>579</v>
      </c>
      <c r="D56" s="731" t="s">
        <v>579</v>
      </c>
      <c r="E56" s="731"/>
      <c r="F56" s="731" t="s">
        <v>579</v>
      </c>
      <c r="G56" s="731" t="s">
        <v>579</v>
      </c>
      <c r="H56" s="731" t="s">
        <v>579</v>
      </c>
      <c r="I56" s="732" t="s">
        <v>579</v>
      </c>
      <c r="J56" s="733" t="s">
        <v>595</v>
      </c>
    </row>
    <row r="57" spans="1:10" ht="14.4" customHeight="1" x14ac:dyDescent="0.3">
      <c r="A57" s="729" t="s">
        <v>602</v>
      </c>
      <c r="B57" s="730" t="s">
        <v>603</v>
      </c>
      <c r="C57" s="731" t="s">
        <v>579</v>
      </c>
      <c r="D57" s="731" t="s">
        <v>579</v>
      </c>
      <c r="E57" s="731"/>
      <c r="F57" s="731" t="s">
        <v>579</v>
      </c>
      <c r="G57" s="731" t="s">
        <v>579</v>
      </c>
      <c r="H57" s="731" t="s">
        <v>579</v>
      </c>
      <c r="I57" s="732" t="s">
        <v>579</v>
      </c>
      <c r="J57" s="733" t="s">
        <v>0</v>
      </c>
    </row>
    <row r="58" spans="1:10" ht="14.4" customHeight="1" x14ac:dyDescent="0.3">
      <c r="A58" s="729" t="s">
        <v>602</v>
      </c>
      <c r="B58" s="730" t="s">
        <v>3336</v>
      </c>
      <c r="C58" s="731">
        <v>2.99838</v>
      </c>
      <c r="D58" s="731">
        <v>2.7442800000000003</v>
      </c>
      <c r="E58" s="731"/>
      <c r="F58" s="731">
        <v>3.1798200000000003</v>
      </c>
      <c r="G58" s="731">
        <v>3</v>
      </c>
      <c r="H58" s="731">
        <v>0.17982000000000031</v>
      </c>
      <c r="I58" s="732">
        <v>1.0599400000000001</v>
      </c>
      <c r="J58" s="733" t="s">
        <v>1</v>
      </c>
    </row>
    <row r="59" spans="1:10" ht="14.4" customHeight="1" x14ac:dyDescent="0.3">
      <c r="A59" s="729" t="s">
        <v>602</v>
      </c>
      <c r="B59" s="730" t="s">
        <v>3338</v>
      </c>
      <c r="C59" s="731">
        <v>83.643149999999991</v>
      </c>
      <c r="D59" s="731">
        <v>81.499169999999992</v>
      </c>
      <c r="E59" s="731"/>
      <c r="F59" s="731">
        <v>75.281989999999993</v>
      </c>
      <c r="G59" s="731">
        <v>76</v>
      </c>
      <c r="H59" s="731">
        <v>-0.7180100000000067</v>
      </c>
      <c r="I59" s="732">
        <v>0.99055249999999995</v>
      </c>
      <c r="J59" s="733" t="s">
        <v>1</v>
      </c>
    </row>
    <row r="60" spans="1:10" ht="14.4" customHeight="1" x14ac:dyDescent="0.3">
      <c r="A60" s="729" t="s">
        <v>602</v>
      </c>
      <c r="B60" s="730" t="s">
        <v>3339</v>
      </c>
      <c r="C60" s="731">
        <v>653.47880000000009</v>
      </c>
      <c r="D60" s="731">
        <v>672.29084999999998</v>
      </c>
      <c r="E60" s="731"/>
      <c r="F60" s="731">
        <v>670.16005000000007</v>
      </c>
      <c r="G60" s="731">
        <v>686</v>
      </c>
      <c r="H60" s="731">
        <v>-15.839949999999931</v>
      </c>
      <c r="I60" s="732">
        <v>0.97690969387755111</v>
      </c>
      <c r="J60" s="733" t="s">
        <v>1</v>
      </c>
    </row>
    <row r="61" spans="1:10" ht="14.4" customHeight="1" x14ac:dyDescent="0.3">
      <c r="A61" s="729" t="s">
        <v>602</v>
      </c>
      <c r="B61" s="730" t="s">
        <v>3341</v>
      </c>
      <c r="C61" s="731">
        <v>45.710500000000003</v>
      </c>
      <c r="D61" s="731">
        <v>59.795699999999997</v>
      </c>
      <c r="E61" s="731"/>
      <c r="F61" s="731">
        <v>60.899000000000001</v>
      </c>
      <c r="G61" s="731">
        <v>63</v>
      </c>
      <c r="H61" s="731">
        <v>-2.1009999999999991</v>
      </c>
      <c r="I61" s="732">
        <v>0.96665079365079365</v>
      </c>
      <c r="J61" s="733" t="s">
        <v>1</v>
      </c>
    </row>
    <row r="62" spans="1:10" ht="14.4" customHeight="1" x14ac:dyDescent="0.3">
      <c r="A62" s="729" t="s">
        <v>602</v>
      </c>
      <c r="B62" s="730" t="s">
        <v>3342</v>
      </c>
      <c r="C62" s="731">
        <v>13.736520000000001</v>
      </c>
      <c r="D62" s="731">
        <v>15.698700000000001</v>
      </c>
      <c r="E62" s="731"/>
      <c r="F62" s="731">
        <v>11.772360000000001</v>
      </c>
      <c r="G62" s="731">
        <v>16</v>
      </c>
      <c r="H62" s="731">
        <v>-4.2276399999999992</v>
      </c>
      <c r="I62" s="732">
        <v>0.73577250000000005</v>
      </c>
      <c r="J62" s="733" t="s">
        <v>1</v>
      </c>
    </row>
    <row r="63" spans="1:10" ht="14.4" customHeight="1" x14ac:dyDescent="0.3">
      <c r="A63" s="729" t="s">
        <v>602</v>
      </c>
      <c r="B63" s="730" t="s">
        <v>3343</v>
      </c>
      <c r="C63" s="731">
        <v>77.417919999999995</v>
      </c>
      <c r="D63" s="731">
        <v>72.684049999999999</v>
      </c>
      <c r="E63" s="731"/>
      <c r="F63" s="731">
        <v>39.963770000000004</v>
      </c>
      <c r="G63" s="731">
        <v>69</v>
      </c>
      <c r="H63" s="731">
        <v>-29.036229999999996</v>
      </c>
      <c r="I63" s="732">
        <v>0.57918507246376816</v>
      </c>
      <c r="J63" s="733" t="s">
        <v>1</v>
      </c>
    </row>
    <row r="64" spans="1:10" ht="14.4" customHeight="1" x14ac:dyDescent="0.3">
      <c r="A64" s="729" t="s">
        <v>602</v>
      </c>
      <c r="B64" s="730" t="s">
        <v>3344</v>
      </c>
      <c r="C64" s="731">
        <v>35.642000000000003</v>
      </c>
      <c r="D64" s="731">
        <v>33.404050000000005</v>
      </c>
      <c r="E64" s="731"/>
      <c r="F64" s="731">
        <v>30.763999999999999</v>
      </c>
      <c r="G64" s="731">
        <v>33</v>
      </c>
      <c r="H64" s="731">
        <v>-2.2360000000000007</v>
      </c>
      <c r="I64" s="732">
        <v>0.93224242424242421</v>
      </c>
      <c r="J64" s="733" t="s">
        <v>1</v>
      </c>
    </row>
    <row r="65" spans="1:10" ht="14.4" customHeight="1" x14ac:dyDescent="0.3">
      <c r="A65" s="729" t="s">
        <v>602</v>
      </c>
      <c r="B65" s="730" t="s">
        <v>3346</v>
      </c>
      <c r="C65" s="731">
        <v>38.38944</v>
      </c>
      <c r="D65" s="731">
        <v>44.787639999999989</v>
      </c>
      <c r="E65" s="731"/>
      <c r="F65" s="731">
        <v>44.787669999999999</v>
      </c>
      <c r="G65" s="731">
        <v>43</v>
      </c>
      <c r="H65" s="731">
        <v>1.7876699999999985</v>
      </c>
      <c r="I65" s="732">
        <v>1.0415737209302325</v>
      </c>
      <c r="J65" s="733" t="s">
        <v>1</v>
      </c>
    </row>
    <row r="66" spans="1:10" ht="14.4" customHeight="1" x14ac:dyDescent="0.3">
      <c r="A66" s="729" t="s">
        <v>602</v>
      </c>
      <c r="B66" s="730" t="s">
        <v>3347</v>
      </c>
      <c r="C66" s="731">
        <v>268.43740000000003</v>
      </c>
      <c r="D66" s="731">
        <v>273.56986999999998</v>
      </c>
      <c r="E66" s="731"/>
      <c r="F66" s="731">
        <v>282.82283999999999</v>
      </c>
      <c r="G66" s="731">
        <v>281</v>
      </c>
      <c r="H66" s="731">
        <v>1.8228399999999851</v>
      </c>
      <c r="I66" s="732">
        <v>1.006486975088968</v>
      </c>
      <c r="J66" s="733" t="s">
        <v>1</v>
      </c>
    </row>
    <row r="67" spans="1:10" ht="14.4" customHeight="1" x14ac:dyDescent="0.3">
      <c r="A67" s="729" t="s">
        <v>602</v>
      </c>
      <c r="B67" s="730" t="s">
        <v>604</v>
      </c>
      <c r="C67" s="731">
        <v>1219.4541100000001</v>
      </c>
      <c r="D67" s="731">
        <v>1256.4743100000001</v>
      </c>
      <c r="E67" s="731"/>
      <c r="F67" s="731">
        <v>1219.6315000000002</v>
      </c>
      <c r="G67" s="731">
        <v>1269</v>
      </c>
      <c r="H67" s="731">
        <v>-49.368499999999813</v>
      </c>
      <c r="I67" s="732">
        <v>0.96109653270291584</v>
      </c>
      <c r="J67" s="733" t="s">
        <v>594</v>
      </c>
    </row>
    <row r="68" spans="1:10" ht="14.4" customHeight="1" x14ac:dyDescent="0.3">
      <c r="A68" s="729" t="s">
        <v>579</v>
      </c>
      <c r="B68" s="730" t="s">
        <v>579</v>
      </c>
      <c r="C68" s="731" t="s">
        <v>579</v>
      </c>
      <c r="D68" s="731" t="s">
        <v>579</v>
      </c>
      <c r="E68" s="731"/>
      <c r="F68" s="731" t="s">
        <v>579</v>
      </c>
      <c r="G68" s="731" t="s">
        <v>579</v>
      </c>
      <c r="H68" s="731" t="s">
        <v>579</v>
      </c>
      <c r="I68" s="732" t="s">
        <v>579</v>
      </c>
      <c r="J68" s="733" t="s">
        <v>595</v>
      </c>
    </row>
    <row r="69" spans="1:10" ht="14.4" customHeight="1" x14ac:dyDescent="0.3">
      <c r="A69" s="729" t="s">
        <v>605</v>
      </c>
      <c r="B69" s="730" t="s">
        <v>606</v>
      </c>
      <c r="C69" s="731" t="s">
        <v>579</v>
      </c>
      <c r="D69" s="731" t="s">
        <v>579</v>
      </c>
      <c r="E69" s="731"/>
      <c r="F69" s="731" t="s">
        <v>579</v>
      </c>
      <c r="G69" s="731" t="s">
        <v>579</v>
      </c>
      <c r="H69" s="731" t="s">
        <v>579</v>
      </c>
      <c r="I69" s="732" t="s">
        <v>579</v>
      </c>
      <c r="J69" s="733" t="s">
        <v>0</v>
      </c>
    </row>
    <row r="70" spans="1:10" ht="14.4" customHeight="1" x14ac:dyDescent="0.3">
      <c r="A70" s="729" t="s">
        <v>605</v>
      </c>
      <c r="B70" s="730" t="s">
        <v>3338</v>
      </c>
      <c r="C70" s="731">
        <v>0.63128000000000006</v>
      </c>
      <c r="D70" s="731">
        <v>2.8030999999999997</v>
      </c>
      <c r="E70" s="731"/>
      <c r="F70" s="731">
        <v>0.85811000000000015</v>
      </c>
      <c r="G70" s="731">
        <v>2</v>
      </c>
      <c r="H70" s="731">
        <v>-1.1418899999999998</v>
      </c>
      <c r="I70" s="732">
        <v>0.42905500000000008</v>
      </c>
      <c r="J70" s="733" t="s">
        <v>1</v>
      </c>
    </row>
    <row r="71" spans="1:10" ht="14.4" customHeight="1" x14ac:dyDescent="0.3">
      <c r="A71" s="729" t="s">
        <v>605</v>
      </c>
      <c r="B71" s="730" t="s">
        <v>3339</v>
      </c>
      <c r="C71" s="731">
        <v>15.505049999999997</v>
      </c>
      <c r="D71" s="731">
        <v>14.606279999999998</v>
      </c>
      <c r="E71" s="731"/>
      <c r="F71" s="731">
        <v>13.90619</v>
      </c>
      <c r="G71" s="731">
        <v>16</v>
      </c>
      <c r="H71" s="731">
        <v>-2.0938099999999995</v>
      </c>
      <c r="I71" s="732">
        <v>0.86913687500000003</v>
      </c>
      <c r="J71" s="733" t="s">
        <v>1</v>
      </c>
    </row>
    <row r="72" spans="1:10" ht="14.4" customHeight="1" x14ac:dyDescent="0.3">
      <c r="A72" s="729" t="s">
        <v>605</v>
      </c>
      <c r="B72" s="730" t="s">
        <v>3341</v>
      </c>
      <c r="C72" s="731">
        <v>0</v>
      </c>
      <c r="D72" s="731">
        <v>0</v>
      </c>
      <c r="E72" s="731"/>
      <c r="F72" s="731">
        <v>0</v>
      </c>
      <c r="G72" s="731">
        <v>1</v>
      </c>
      <c r="H72" s="731">
        <v>-1</v>
      </c>
      <c r="I72" s="732">
        <v>0</v>
      </c>
      <c r="J72" s="733" t="s">
        <v>1</v>
      </c>
    </row>
    <row r="73" spans="1:10" ht="14.4" customHeight="1" x14ac:dyDescent="0.3">
      <c r="A73" s="729" t="s">
        <v>605</v>
      </c>
      <c r="B73" s="730" t="s">
        <v>3343</v>
      </c>
      <c r="C73" s="731">
        <v>0.24299999999999999</v>
      </c>
      <c r="D73" s="731">
        <v>0.4</v>
      </c>
      <c r="E73" s="731"/>
      <c r="F73" s="731">
        <v>0.49299999999999999</v>
      </c>
      <c r="G73" s="731">
        <v>9</v>
      </c>
      <c r="H73" s="731">
        <v>-8.5069999999999997</v>
      </c>
      <c r="I73" s="732">
        <v>5.4777777777777779E-2</v>
      </c>
      <c r="J73" s="733" t="s">
        <v>1</v>
      </c>
    </row>
    <row r="74" spans="1:10" ht="14.4" customHeight="1" x14ac:dyDescent="0.3">
      <c r="A74" s="729" t="s">
        <v>605</v>
      </c>
      <c r="B74" s="730" t="s">
        <v>3344</v>
      </c>
      <c r="C74" s="731">
        <v>7.242</v>
      </c>
      <c r="D74" s="731">
        <v>6.7920400000000001</v>
      </c>
      <c r="E74" s="731"/>
      <c r="F74" s="731">
        <v>6.048</v>
      </c>
      <c r="G74" s="731">
        <v>7</v>
      </c>
      <c r="H74" s="731">
        <v>-0.95199999999999996</v>
      </c>
      <c r="I74" s="732">
        <v>0.86399999999999999</v>
      </c>
      <c r="J74" s="733" t="s">
        <v>1</v>
      </c>
    </row>
    <row r="75" spans="1:10" ht="14.4" customHeight="1" x14ac:dyDescent="0.3">
      <c r="A75" s="729" t="s">
        <v>605</v>
      </c>
      <c r="B75" s="730" t="s">
        <v>3347</v>
      </c>
      <c r="C75" s="731">
        <v>5.6976499999999994</v>
      </c>
      <c r="D75" s="731">
        <v>5.4634999999999998</v>
      </c>
      <c r="E75" s="731"/>
      <c r="F75" s="731">
        <v>4.5268999999999995</v>
      </c>
      <c r="G75" s="731">
        <v>7</v>
      </c>
      <c r="H75" s="731">
        <v>-2.4731000000000005</v>
      </c>
      <c r="I75" s="732">
        <v>0.64669999999999994</v>
      </c>
      <c r="J75" s="733" t="s">
        <v>1</v>
      </c>
    </row>
    <row r="76" spans="1:10" ht="14.4" customHeight="1" x14ac:dyDescent="0.3">
      <c r="A76" s="729" t="s">
        <v>605</v>
      </c>
      <c r="B76" s="730" t="s">
        <v>607</v>
      </c>
      <c r="C76" s="731">
        <v>29.318979999999996</v>
      </c>
      <c r="D76" s="731">
        <v>30.064919999999997</v>
      </c>
      <c r="E76" s="731"/>
      <c r="F76" s="731">
        <v>25.8322</v>
      </c>
      <c r="G76" s="731">
        <v>42</v>
      </c>
      <c r="H76" s="731">
        <v>-16.1678</v>
      </c>
      <c r="I76" s="732">
        <v>0.61505238095238091</v>
      </c>
      <c r="J76" s="733" t="s">
        <v>594</v>
      </c>
    </row>
    <row r="77" spans="1:10" ht="14.4" customHeight="1" x14ac:dyDescent="0.3">
      <c r="A77" s="729" t="s">
        <v>579</v>
      </c>
      <c r="B77" s="730" t="s">
        <v>579</v>
      </c>
      <c r="C77" s="731" t="s">
        <v>579</v>
      </c>
      <c r="D77" s="731" t="s">
        <v>579</v>
      </c>
      <c r="E77" s="731"/>
      <c r="F77" s="731" t="s">
        <v>579</v>
      </c>
      <c r="G77" s="731" t="s">
        <v>579</v>
      </c>
      <c r="H77" s="731" t="s">
        <v>579</v>
      </c>
      <c r="I77" s="732" t="s">
        <v>579</v>
      </c>
      <c r="J77" s="733" t="s">
        <v>595</v>
      </c>
    </row>
    <row r="78" spans="1:10" ht="14.4" customHeight="1" x14ac:dyDescent="0.3">
      <c r="A78" s="729" t="s">
        <v>608</v>
      </c>
      <c r="B78" s="730" t="s">
        <v>609</v>
      </c>
      <c r="C78" s="731" t="s">
        <v>579</v>
      </c>
      <c r="D78" s="731" t="s">
        <v>579</v>
      </c>
      <c r="E78" s="731"/>
      <c r="F78" s="731" t="s">
        <v>579</v>
      </c>
      <c r="G78" s="731" t="s">
        <v>579</v>
      </c>
      <c r="H78" s="731" t="s">
        <v>579</v>
      </c>
      <c r="I78" s="732" t="s">
        <v>579</v>
      </c>
      <c r="J78" s="733" t="s">
        <v>0</v>
      </c>
    </row>
    <row r="79" spans="1:10" ht="14.4" customHeight="1" x14ac:dyDescent="0.3">
      <c r="A79" s="729" t="s">
        <v>608</v>
      </c>
      <c r="B79" s="730" t="s">
        <v>3336</v>
      </c>
      <c r="C79" s="731">
        <v>0</v>
      </c>
      <c r="D79" s="731">
        <v>0.45738000000000001</v>
      </c>
      <c r="E79" s="731"/>
      <c r="F79" s="731">
        <v>0</v>
      </c>
      <c r="G79" s="731">
        <v>0</v>
      </c>
      <c r="H79" s="731">
        <v>0</v>
      </c>
      <c r="I79" s="732" t="s">
        <v>579</v>
      </c>
      <c r="J79" s="733" t="s">
        <v>1</v>
      </c>
    </row>
    <row r="80" spans="1:10" ht="14.4" customHeight="1" x14ac:dyDescent="0.3">
      <c r="A80" s="729" t="s">
        <v>608</v>
      </c>
      <c r="B80" s="730" t="s">
        <v>3338</v>
      </c>
      <c r="C80" s="731">
        <v>5.0791700000000004</v>
      </c>
      <c r="D80" s="731">
        <v>3.3938699999999997</v>
      </c>
      <c r="E80" s="731"/>
      <c r="F80" s="731">
        <v>3.6193399999999998</v>
      </c>
      <c r="G80" s="731">
        <v>4</v>
      </c>
      <c r="H80" s="731">
        <v>-0.38066000000000022</v>
      </c>
      <c r="I80" s="732">
        <v>0.90483499999999994</v>
      </c>
      <c r="J80" s="733" t="s">
        <v>1</v>
      </c>
    </row>
    <row r="81" spans="1:10" ht="14.4" customHeight="1" x14ac:dyDescent="0.3">
      <c r="A81" s="729" t="s">
        <v>608</v>
      </c>
      <c r="B81" s="730" t="s">
        <v>3339</v>
      </c>
      <c r="C81" s="731">
        <v>82.333149999999989</v>
      </c>
      <c r="D81" s="731">
        <v>73.302419999999998</v>
      </c>
      <c r="E81" s="731"/>
      <c r="F81" s="731">
        <v>104.92916000000002</v>
      </c>
      <c r="G81" s="731">
        <v>84</v>
      </c>
      <c r="H81" s="731">
        <v>20.929160000000024</v>
      </c>
      <c r="I81" s="732">
        <v>1.2491566666666669</v>
      </c>
      <c r="J81" s="733" t="s">
        <v>1</v>
      </c>
    </row>
    <row r="82" spans="1:10" ht="14.4" customHeight="1" x14ac:dyDescent="0.3">
      <c r="A82" s="729" t="s">
        <v>608</v>
      </c>
      <c r="B82" s="730" t="s">
        <v>3341</v>
      </c>
      <c r="C82" s="731">
        <v>8.8871800000000007</v>
      </c>
      <c r="D82" s="731">
        <v>2.3687</v>
      </c>
      <c r="E82" s="731"/>
      <c r="F82" s="731">
        <v>1.9319000000000002</v>
      </c>
      <c r="G82" s="731">
        <v>2</v>
      </c>
      <c r="H82" s="731">
        <v>-6.8099999999999827E-2</v>
      </c>
      <c r="I82" s="732">
        <v>0.96595000000000009</v>
      </c>
      <c r="J82" s="733" t="s">
        <v>1</v>
      </c>
    </row>
    <row r="83" spans="1:10" ht="14.4" customHeight="1" x14ac:dyDescent="0.3">
      <c r="A83" s="729" t="s">
        <v>608</v>
      </c>
      <c r="B83" s="730" t="s">
        <v>3343</v>
      </c>
      <c r="C83" s="731">
        <v>5.6247800000000003</v>
      </c>
      <c r="D83" s="731">
        <v>5.744530000000001</v>
      </c>
      <c r="E83" s="731"/>
      <c r="F83" s="731">
        <v>6.6832199999999995</v>
      </c>
      <c r="G83" s="731">
        <v>8</v>
      </c>
      <c r="H83" s="731">
        <v>-1.3167800000000005</v>
      </c>
      <c r="I83" s="732">
        <v>0.83540249999999994</v>
      </c>
      <c r="J83" s="733" t="s">
        <v>1</v>
      </c>
    </row>
    <row r="84" spans="1:10" ht="14.4" customHeight="1" x14ac:dyDescent="0.3">
      <c r="A84" s="729" t="s">
        <v>608</v>
      </c>
      <c r="B84" s="730" t="s">
        <v>3344</v>
      </c>
      <c r="C84" s="731">
        <v>1.9679</v>
      </c>
      <c r="D84" s="731">
        <v>1.9319999999999999</v>
      </c>
      <c r="E84" s="731"/>
      <c r="F84" s="731">
        <v>1.39</v>
      </c>
      <c r="G84" s="731">
        <v>2</v>
      </c>
      <c r="H84" s="731">
        <v>-0.6100000000000001</v>
      </c>
      <c r="I84" s="732">
        <v>0.69499999999999995</v>
      </c>
      <c r="J84" s="733" t="s">
        <v>1</v>
      </c>
    </row>
    <row r="85" spans="1:10" ht="14.4" customHeight="1" x14ac:dyDescent="0.3">
      <c r="A85" s="729" t="s">
        <v>608</v>
      </c>
      <c r="B85" s="730" t="s">
        <v>3347</v>
      </c>
      <c r="C85" s="731">
        <v>66.536880000000011</v>
      </c>
      <c r="D85" s="731">
        <v>59.956899999999997</v>
      </c>
      <c r="E85" s="731"/>
      <c r="F85" s="731">
        <v>62.662779999999998</v>
      </c>
      <c r="G85" s="731">
        <v>63</v>
      </c>
      <c r="H85" s="731">
        <v>-0.33722000000000207</v>
      </c>
      <c r="I85" s="732">
        <v>0.99464730158730152</v>
      </c>
      <c r="J85" s="733" t="s">
        <v>1</v>
      </c>
    </row>
    <row r="86" spans="1:10" ht="14.4" customHeight="1" x14ac:dyDescent="0.3">
      <c r="A86" s="729" t="s">
        <v>608</v>
      </c>
      <c r="B86" s="730" t="s">
        <v>610</v>
      </c>
      <c r="C86" s="731">
        <v>170.42905999999999</v>
      </c>
      <c r="D86" s="731">
        <v>147.1558</v>
      </c>
      <c r="E86" s="731"/>
      <c r="F86" s="731">
        <v>181.21640000000002</v>
      </c>
      <c r="G86" s="731">
        <v>163</v>
      </c>
      <c r="H86" s="731">
        <v>18.216400000000021</v>
      </c>
      <c r="I86" s="732">
        <v>1.111757055214724</v>
      </c>
      <c r="J86" s="733" t="s">
        <v>594</v>
      </c>
    </row>
    <row r="87" spans="1:10" ht="14.4" customHeight="1" x14ac:dyDescent="0.3">
      <c r="A87" s="729" t="s">
        <v>579</v>
      </c>
      <c r="B87" s="730" t="s">
        <v>579</v>
      </c>
      <c r="C87" s="731" t="s">
        <v>579</v>
      </c>
      <c r="D87" s="731" t="s">
        <v>579</v>
      </c>
      <c r="E87" s="731"/>
      <c r="F87" s="731" t="s">
        <v>579</v>
      </c>
      <c r="G87" s="731" t="s">
        <v>579</v>
      </c>
      <c r="H87" s="731" t="s">
        <v>579</v>
      </c>
      <c r="I87" s="732" t="s">
        <v>579</v>
      </c>
      <c r="J87" s="733" t="s">
        <v>595</v>
      </c>
    </row>
    <row r="88" spans="1:10" ht="14.4" customHeight="1" x14ac:dyDescent="0.3">
      <c r="A88" s="729" t="s">
        <v>577</v>
      </c>
      <c r="B88" s="730" t="s">
        <v>589</v>
      </c>
      <c r="C88" s="731">
        <v>5727.7046799999998</v>
      </c>
      <c r="D88" s="731">
        <v>6618.03514</v>
      </c>
      <c r="E88" s="731"/>
      <c r="F88" s="731">
        <v>6114.0744100000011</v>
      </c>
      <c r="G88" s="731">
        <v>6464</v>
      </c>
      <c r="H88" s="731">
        <v>-349.92558999999892</v>
      </c>
      <c r="I88" s="732">
        <v>0.94586547184405956</v>
      </c>
      <c r="J88" s="733" t="s">
        <v>590</v>
      </c>
    </row>
  </sheetData>
  <mergeCells count="3">
    <mergeCell ref="A1:I1"/>
    <mergeCell ref="F3:I3"/>
    <mergeCell ref="C4:D4"/>
  </mergeCells>
  <conditionalFormatting sqref="F19 F8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88">
    <cfRule type="expression" dxfId="32" priority="6">
      <formula>$H20&gt;0</formula>
    </cfRule>
  </conditionalFormatting>
  <conditionalFormatting sqref="A20:A88">
    <cfRule type="expression" dxfId="31" priority="5">
      <formula>AND($J20&lt;&gt;"mezeraKL",$J20&lt;&gt;"")</formula>
    </cfRule>
  </conditionalFormatting>
  <conditionalFormatting sqref="I20:I88">
    <cfRule type="expression" dxfId="30" priority="7">
      <formula>$I20&gt;1</formula>
    </cfRule>
  </conditionalFormatting>
  <conditionalFormatting sqref="B20:B88">
    <cfRule type="expression" dxfId="29" priority="4">
      <formula>OR($J20="NS",$J20="SumaNS",$J20="Účet")</formula>
    </cfRule>
  </conditionalFormatting>
  <conditionalFormatting sqref="A20:D88 F20:I88">
    <cfRule type="expression" dxfId="28" priority="8">
      <formula>AND($J20&lt;&gt;"",$J20&lt;&gt;"mezeraKL")</formula>
    </cfRule>
  </conditionalFormatting>
  <conditionalFormatting sqref="B20:D88 F20:I8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88 F20:I88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4412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8.2561175064161372</v>
      </c>
      <c r="J3" s="203">
        <f>SUBTOTAL(9,J5:J1048576)</f>
        <v>738030</v>
      </c>
      <c r="K3" s="204">
        <f>SUBTOTAL(9,K5:K1048576)</f>
        <v>6093262.4032603018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577</v>
      </c>
      <c r="B5" s="825" t="s">
        <v>578</v>
      </c>
      <c r="C5" s="828" t="s">
        <v>591</v>
      </c>
      <c r="D5" s="862" t="s">
        <v>592</v>
      </c>
      <c r="E5" s="828" t="s">
        <v>3348</v>
      </c>
      <c r="F5" s="862" t="s">
        <v>3349</v>
      </c>
      <c r="G5" s="828" t="s">
        <v>3350</v>
      </c>
      <c r="H5" s="828" t="s">
        <v>3351</v>
      </c>
      <c r="I5" s="225">
        <v>0.86000001430511475</v>
      </c>
      <c r="J5" s="225">
        <v>100</v>
      </c>
      <c r="K5" s="848">
        <v>86</v>
      </c>
    </row>
    <row r="6" spans="1:11" ht="14.4" customHeight="1" x14ac:dyDescent="0.3">
      <c r="A6" s="831" t="s">
        <v>577</v>
      </c>
      <c r="B6" s="832" t="s">
        <v>578</v>
      </c>
      <c r="C6" s="835" t="s">
        <v>591</v>
      </c>
      <c r="D6" s="863" t="s">
        <v>592</v>
      </c>
      <c r="E6" s="835" t="s">
        <v>3348</v>
      </c>
      <c r="F6" s="863" t="s">
        <v>3349</v>
      </c>
      <c r="G6" s="835" t="s">
        <v>3352</v>
      </c>
      <c r="H6" s="835" t="s">
        <v>3353</v>
      </c>
      <c r="I6" s="849">
        <v>23.920000076293945</v>
      </c>
      <c r="J6" s="849">
        <v>12</v>
      </c>
      <c r="K6" s="850">
        <v>287.04000854492187</v>
      </c>
    </row>
    <row r="7" spans="1:11" ht="14.4" customHeight="1" x14ac:dyDescent="0.3">
      <c r="A7" s="831" t="s">
        <v>577</v>
      </c>
      <c r="B7" s="832" t="s">
        <v>578</v>
      </c>
      <c r="C7" s="835" t="s">
        <v>591</v>
      </c>
      <c r="D7" s="863" t="s">
        <v>592</v>
      </c>
      <c r="E7" s="835" t="s">
        <v>3348</v>
      </c>
      <c r="F7" s="863" t="s">
        <v>3349</v>
      </c>
      <c r="G7" s="835" t="s">
        <v>3354</v>
      </c>
      <c r="H7" s="835" t="s">
        <v>3355</v>
      </c>
      <c r="I7" s="849">
        <v>8.8199996948242187</v>
      </c>
      <c r="J7" s="849">
        <v>24</v>
      </c>
      <c r="K7" s="850">
        <v>211.77999877929687</v>
      </c>
    </row>
    <row r="8" spans="1:11" ht="14.4" customHeight="1" x14ac:dyDescent="0.3">
      <c r="A8" s="831" t="s">
        <v>577</v>
      </c>
      <c r="B8" s="832" t="s">
        <v>578</v>
      </c>
      <c r="C8" s="835" t="s">
        <v>591</v>
      </c>
      <c r="D8" s="863" t="s">
        <v>592</v>
      </c>
      <c r="E8" s="835" t="s">
        <v>3348</v>
      </c>
      <c r="F8" s="863" t="s">
        <v>3349</v>
      </c>
      <c r="G8" s="835" t="s">
        <v>3356</v>
      </c>
      <c r="H8" s="835" t="s">
        <v>3357</v>
      </c>
      <c r="I8" s="849">
        <v>18.889999389648438</v>
      </c>
      <c r="J8" s="849">
        <v>12</v>
      </c>
      <c r="K8" s="850">
        <v>226.67999267578125</v>
      </c>
    </row>
    <row r="9" spans="1:11" ht="14.4" customHeight="1" x14ac:dyDescent="0.3">
      <c r="A9" s="831" t="s">
        <v>577</v>
      </c>
      <c r="B9" s="832" t="s">
        <v>578</v>
      </c>
      <c r="C9" s="835" t="s">
        <v>591</v>
      </c>
      <c r="D9" s="863" t="s">
        <v>592</v>
      </c>
      <c r="E9" s="835" t="s">
        <v>3348</v>
      </c>
      <c r="F9" s="863" t="s">
        <v>3349</v>
      </c>
      <c r="G9" s="835" t="s">
        <v>3358</v>
      </c>
      <c r="H9" s="835" t="s">
        <v>3359</v>
      </c>
      <c r="I9" s="849">
        <v>41.537500381469727</v>
      </c>
      <c r="J9" s="849">
        <v>140</v>
      </c>
      <c r="K9" s="850">
        <v>5815.320068359375</v>
      </c>
    </row>
    <row r="10" spans="1:11" ht="14.4" customHeight="1" x14ac:dyDescent="0.3">
      <c r="A10" s="831" t="s">
        <v>577</v>
      </c>
      <c r="B10" s="832" t="s">
        <v>578</v>
      </c>
      <c r="C10" s="835" t="s">
        <v>591</v>
      </c>
      <c r="D10" s="863" t="s">
        <v>592</v>
      </c>
      <c r="E10" s="835" t="s">
        <v>3348</v>
      </c>
      <c r="F10" s="863" t="s">
        <v>3349</v>
      </c>
      <c r="G10" s="835" t="s">
        <v>3360</v>
      </c>
      <c r="H10" s="835" t="s">
        <v>3361</v>
      </c>
      <c r="I10" s="849">
        <v>10.699999809265137</v>
      </c>
      <c r="J10" s="849">
        <v>160</v>
      </c>
      <c r="K10" s="850">
        <v>1711.199951171875</v>
      </c>
    </row>
    <row r="11" spans="1:11" ht="14.4" customHeight="1" x14ac:dyDescent="0.3">
      <c r="A11" s="831" t="s">
        <v>577</v>
      </c>
      <c r="B11" s="832" t="s">
        <v>578</v>
      </c>
      <c r="C11" s="835" t="s">
        <v>591</v>
      </c>
      <c r="D11" s="863" t="s">
        <v>592</v>
      </c>
      <c r="E11" s="835" t="s">
        <v>3362</v>
      </c>
      <c r="F11" s="863" t="s">
        <v>3363</v>
      </c>
      <c r="G11" s="835" t="s">
        <v>3364</v>
      </c>
      <c r="H11" s="835" t="s">
        <v>3365</v>
      </c>
      <c r="I11" s="849">
        <v>25400</v>
      </c>
      <c r="J11" s="849">
        <v>1</v>
      </c>
      <c r="K11" s="850">
        <v>25400</v>
      </c>
    </row>
    <row r="12" spans="1:11" ht="14.4" customHeight="1" x14ac:dyDescent="0.3">
      <c r="A12" s="831" t="s">
        <v>577</v>
      </c>
      <c r="B12" s="832" t="s">
        <v>578</v>
      </c>
      <c r="C12" s="835" t="s">
        <v>591</v>
      </c>
      <c r="D12" s="863" t="s">
        <v>592</v>
      </c>
      <c r="E12" s="835" t="s">
        <v>3362</v>
      </c>
      <c r="F12" s="863" t="s">
        <v>3363</v>
      </c>
      <c r="G12" s="835" t="s">
        <v>3366</v>
      </c>
      <c r="H12" s="835" t="s">
        <v>3367</v>
      </c>
      <c r="I12" s="849">
        <v>17.299999237060547</v>
      </c>
      <c r="J12" s="849">
        <v>100</v>
      </c>
      <c r="K12" s="850">
        <v>1730.300048828125</v>
      </c>
    </row>
    <row r="13" spans="1:11" ht="14.4" customHeight="1" x14ac:dyDescent="0.3">
      <c r="A13" s="831" t="s">
        <v>577</v>
      </c>
      <c r="B13" s="832" t="s">
        <v>578</v>
      </c>
      <c r="C13" s="835" t="s">
        <v>591</v>
      </c>
      <c r="D13" s="863" t="s">
        <v>592</v>
      </c>
      <c r="E13" s="835" t="s">
        <v>3362</v>
      </c>
      <c r="F13" s="863" t="s">
        <v>3363</v>
      </c>
      <c r="G13" s="835" t="s">
        <v>3368</v>
      </c>
      <c r="H13" s="835" t="s">
        <v>3369</v>
      </c>
      <c r="I13" s="849">
        <v>3.4575000405311584</v>
      </c>
      <c r="J13" s="849">
        <v>360</v>
      </c>
      <c r="K13" s="850">
        <v>1244.7999877929687</v>
      </c>
    </row>
    <row r="14" spans="1:11" ht="14.4" customHeight="1" x14ac:dyDescent="0.3">
      <c r="A14" s="831" t="s">
        <v>577</v>
      </c>
      <c r="B14" s="832" t="s">
        <v>578</v>
      </c>
      <c r="C14" s="835" t="s">
        <v>591</v>
      </c>
      <c r="D14" s="863" t="s">
        <v>592</v>
      </c>
      <c r="E14" s="835" t="s">
        <v>3362</v>
      </c>
      <c r="F14" s="863" t="s">
        <v>3363</v>
      </c>
      <c r="G14" s="835" t="s">
        <v>3370</v>
      </c>
      <c r="H14" s="835" t="s">
        <v>3371</v>
      </c>
      <c r="I14" s="849">
        <v>3.3900001049041748</v>
      </c>
      <c r="J14" s="849">
        <v>80</v>
      </c>
      <c r="K14" s="850">
        <v>271.20001220703125</v>
      </c>
    </row>
    <row r="15" spans="1:11" ht="14.4" customHeight="1" x14ac:dyDescent="0.3">
      <c r="A15" s="831" t="s">
        <v>577</v>
      </c>
      <c r="B15" s="832" t="s">
        <v>578</v>
      </c>
      <c r="C15" s="835" t="s">
        <v>591</v>
      </c>
      <c r="D15" s="863" t="s">
        <v>592</v>
      </c>
      <c r="E15" s="835" t="s">
        <v>3362</v>
      </c>
      <c r="F15" s="863" t="s">
        <v>3363</v>
      </c>
      <c r="G15" s="835" t="s">
        <v>3372</v>
      </c>
      <c r="H15" s="835" t="s">
        <v>3373</v>
      </c>
      <c r="I15" s="849">
        <v>17.979999542236328</v>
      </c>
      <c r="J15" s="849">
        <v>50</v>
      </c>
      <c r="K15" s="850">
        <v>899</v>
      </c>
    </row>
    <row r="16" spans="1:11" ht="14.4" customHeight="1" x14ac:dyDescent="0.3">
      <c r="A16" s="831" t="s">
        <v>577</v>
      </c>
      <c r="B16" s="832" t="s">
        <v>578</v>
      </c>
      <c r="C16" s="835" t="s">
        <v>591</v>
      </c>
      <c r="D16" s="863" t="s">
        <v>592</v>
      </c>
      <c r="E16" s="835" t="s">
        <v>3362</v>
      </c>
      <c r="F16" s="863" t="s">
        <v>3363</v>
      </c>
      <c r="G16" s="835" t="s">
        <v>3374</v>
      </c>
      <c r="H16" s="835" t="s">
        <v>3375</v>
      </c>
      <c r="I16" s="849">
        <v>17.989999771118164</v>
      </c>
      <c r="J16" s="849">
        <v>50</v>
      </c>
      <c r="K16" s="850">
        <v>899.5</v>
      </c>
    </row>
    <row r="17" spans="1:11" ht="14.4" customHeight="1" x14ac:dyDescent="0.3">
      <c r="A17" s="831" t="s">
        <v>577</v>
      </c>
      <c r="B17" s="832" t="s">
        <v>578</v>
      </c>
      <c r="C17" s="835" t="s">
        <v>591</v>
      </c>
      <c r="D17" s="863" t="s">
        <v>592</v>
      </c>
      <c r="E17" s="835" t="s">
        <v>3362</v>
      </c>
      <c r="F17" s="863" t="s">
        <v>3363</v>
      </c>
      <c r="G17" s="835" t="s">
        <v>3376</v>
      </c>
      <c r="H17" s="835" t="s">
        <v>3377</v>
      </c>
      <c r="I17" s="849">
        <v>4.0199999809265137</v>
      </c>
      <c r="J17" s="849">
        <v>100</v>
      </c>
      <c r="K17" s="850">
        <v>402</v>
      </c>
    </row>
    <row r="18" spans="1:11" ht="14.4" customHeight="1" x14ac:dyDescent="0.3">
      <c r="A18" s="831" t="s">
        <v>577</v>
      </c>
      <c r="B18" s="832" t="s">
        <v>578</v>
      </c>
      <c r="C18" s="835" t="s">
        <v>591</v>
      </c>
      <c r="D18" s="863" t="s">
        <v>592</v>
      </c>
      <c r="E18" s="835" t="s">
        <v>3362</v>
      </c>
      <c r="F18" s="863" t="s">
        <v>3363</v>
      </c>
      <c r="G18" s="835" t="s">
        <v>3378</v>
      </c>
      <c r="H18" s="835" t="s">
        <v>3379</v>
      </c>
      <c r="I18" s="849">
        <v>11.729999542236328</v>
      </c>
      <c r="J18" s="849">
        <v>10</v>
      </c>
      <c r="K18" s="850">
        <v>117.30000305175781</v>
      </c>
    </row>
    <row r="19" spans="1:11" ht="14.4" customHeight="1" x14ac:dyDescent="0.3">
      <c r="A19" s="831" t="s">
        <v>577</v>
      </c>
      <c r="B19" s="832" t="s">
        <v>578</v>
      </c>
      <c r="C19" s="835" t="s">
        <v>591</v>
      </c>
      <c r="D19" s="863" t="s">
        <v>592</v>
      </c>
      <c r="E19" s="835" t="s">
        <v>3362</v>
      </c>
      <c r="F19" s="863" t="s">
        <v>3363</v>
      </c>
      <c r="G19" s="835" t="s">
        <v>3380</v>
      </c>
      <c r="H19" s="835" t="s">
        <v>3381</v>
      </c>
      <c r="I19" s="849">
        <v>13.310000419616699</v>
      </c>
      <c r="J19" s="849">
        <v>20</v>
      </c>
      <c r="K19" s="850">
        <v>266.20001220703125</v>
      </c>
    </row>
    <row r="20" spans="1:11" ht="14.4" customHeight="1" x14ac:dyDescent="0.3">
      <c r="A20" s="831" t="s">
        <v>577</v>
      </c>
      <c r="B20" s="832" t="s">
        <v>578</v>
      </c>
      <c r="C20" s="835" t="s">
        <v>591</v>
      </c>
      <c r="D20" s="863" t="s">
        <v>592</v>
      </c>
      <c r="E20" s="835" t="s">
        <v>3362</v>
      </c>
      <c r="F20" s="863" t="s">
        <v>3363</v>
      </c>
      <c r="G20" s="835" t="s">
        <v>3382</v>
      </c>
      <c r="H20" s="835" t="s">
        <v>3383</v>
      </c>
      <c r="I20" s="849">
        <v>1.6799999475479126</v>
      </c>
      <c r="J20" s="849">
        <v>200</v>
      </c>
      <c r="K20" s="850">
        <v>336</v>
      </c>
    </row>
    <row r="21" spans="1:11" ht="14.4" customHeight="1" x14ac:dyDescent="0.3">
      <c r="A21" s="831" t="s">
        <v>577</v>
      </c>
      <c r="B21" s="832" t="s">
        <v>578</v>
      </c>
      <c r="C21" s="835" t="s">
        <v>591</v>
      </c>
      <c r="D21" s="863" t="s">
        <v>592</v>
      </c>
      <c r="E21" s="835" t="s">
        <v>3362</v>
      </c>
      <c r="F21" s="863" t="s">
        <v>3363</v>
      </c>
      <c r="G21" s="835" t="s">
        <v>3384</v>
      </c>
      <c r="H21" s="835" t="s">
        <v>3385</v>
      </c>
      <c r="I21" s="849">
        <v>0.4699999988079071</v>
      </c>
      <c r="J21" s="849">
        <v>100</v>
      </c>
      <c r="K21" s="850">
        <v>47</v>
      </c>
    </row>
    <row r="22" spans="1:11" ht="14.4" customHeight="1" x14ac:dyDescent="0.3">
      <c r="A22" s="831" t="s">
        <v>577</v>
      </c>
      <c r="B22" s="832" t="s">
        <v>578</v>
      </c>
      <c r="C22" s="835" t="s">
        <v>591</v>
      </c>
      <c r="D22" s="863" t="s">
        <v>592</v>
      </c>
      <c r="E22" s="835" t="s">
        <v>3386</v>
      </c>
      <c r="F22" s="863" t="s">
        <v>3387</v>
      </c>
      <c r="G22" s="835" t="s">
        <v>3388</v>
      </c>
      <c r="H22" s="835" t="s">
        <v>3389</v>
      </c>
      <c r="I22" s="849">
        <v>10.170000076293945</v>
      </c>
      <c r="J22" s="849">
        <v>150</v>
      </c>
      <c r="K22" s="850">
        <v>1525.5</v>
      </c>
    </row>
    <row r="23" spans="1:11" ht="14.4" customHeight="1" x14ac:dyDescent="0.3">
      <c r="A23" s="831" t="s">
        <v>577</v>
      </c>
      <c r="B23" s="832" t="s">
        <v>578</v>
      </c>
      <c r="C23" s="835" t="s">
        <v>591</v>
      </c>
      <c r="D23" s="863" t="s">
        <v>592</v>
      </c>
      <c r="E23" s="835" t="s">
        <v>3390</v>
      </c>
      <c r="F23" s="863" t="s">
        <v>3391</v>
      </c>
      <c r="G23" s="835" t="s">
        <v>3392</v>
      </c>
      <c r="H23" s="835" t="s">
        <v>3393</v>
      </c>
      <c r="I23" s="849">
        <v>0.30500000715255737</v>
      </c>
      <c r="J23" s="849">
        <v>200</v>
      </c>
      <c r="K23" s="850">
        <v>61</v>
      </c>
    </row>
    <row r="24" spans="1:11" ht="14.4" customHeight="1" x14ac:dyDescent="0.3">
      <c r="A24" s="831" t="s">
        <v>577</v>
      </c>
      <c r="B24" s="832" t="s">
        <v>578</v>
      </c>
      <c r="C24" s="835" t="s">
        <v>591</v>
      </c>
      <c r="D24" s="863" t="s">
        <v>592</v>
      </c>
      <c r="E24" s="835" t="s">
        <v>3390</v>
      </c>
      <c r="F24" s="863" t="s">
        <v>3391</v>
      </c>
      <c r="G24" s="835" t="s">
        <v>3394</v>
      </c>
      <c r="H24" s="835" t="s">
        <v>3395</v>
      </c>
      <c r="I24" s="849">
        <v>0.54333335161209106</v>
      </c>
      <c r="J24" s="849">
        <v>300</v>
      </c>
      <c r="K24" s="850">
        <v>163</v>
      </c>
    </row>
    <row r="25" spans="1:11" ht="14.4" customHeight="1" x14ac:dyDescent="0.3">
      <c r="A25" s="831" t="s">
        <v>577</v>
      </c>
      <c r="B25" s="832" t="s">
        <v>578</v>
      </c>
      <c r="C25" s="835" t="s">
        <v>591</v>
      </c>
      <c r="D25" s="863" t="s">
        <v>592</v>
      </c>
      <c r="E25" s="835" t="s">
        <v>3390</v>
      </c>
      <c r="F25" s="863" t="s">
        <v>3391</v>
      </c>
      <c r="G25" s="835" t="s">
        <v>3396</v>
      </c>
      <c r="H25" s="835" t="s">
        <v>3397</v>
      </c>
      <c r="I25" s="849">
        <v>449</v>
      </c>
      <c r="J25" s="849">
        <v>60</v>
      </c>
      <c r="K25" s="850">
        <v>26940</v>
      </c>
    </row>
    <row r="26" spans="1:11" ht="14.4" customHeight="1" x14ac:dyDescent="0.3">
      <c r="A26" s="831" t="s">
        <v>577</v>
      </c>
      <c r="B26" s="832" t="s">
        <v>578</v>
      </c>
      <c r="C26" s="835" t="s">
        <v>591</v>
      </c>
      <c r="D26" s="863" t="s">
        <v>592</v>
      </c>
      <c r="E26" s="835" t="s">
        <v>3390</v>
      </c>
      <c r="F26" s="863" t="s">
        <v>3391</v>
      </c>
      <c r="G26" s="835" t="s">
        <v>3398</v>
      </c>
      <c r="H26" s="835" t="s">
        <v>3399</v>
      </c>
      <c r="I26" s="849">
        <v>234.38665771484375</v>
      </c>
      <c r="J26" s="849">
        <v>75</v>
      </c>
      <c r="K26" s="850">
        <v>17578.8798828125</v>
      </c>
    </row>
    <row r="27" spans="1:11" ht="14.4" customHeight="1" x14ac:dyDescent="0.3">
      <c r="A27" s="831" t="s">
        <v>577</v>
      </c>
      <c r="B27" s="832" t="s">
        <v>578</v>
      </c>
      <c r="C27" s="835" t="s">
        <v>591</v>
      </c>
      <c r="D27" s="863" t="s">
        <v>592</v>
      </c>
      <c r="E27" s="835" t="s">
        <v>3400</v>
      </c>
      <c r="F27" s="863" t="s">
        <v>3401</v>
      </c>
      <c r="G27" s="835" t="s">
        <v>3402</v>
      </c>
      <c r="H27" s="835" t="s">
        <v>3403</v>
      </c>
      <c r="I27" s="849">
        <v>0.63333332538604736</v>
      </c>
      <c r="J27" s="849">
        <v>1800</v>
      </c>
      <c r="K27" s="850">
        <v>1138</v>
      </c>
    </row>
    <row r="28" spans="1:11" ht="14.4" customHeight="1" x14ac:dyDescent="0.3">
      <c r="A28" s="831" t="s">
        <v>577</v>
      </c>
      <c r="B28" s="832" t="s">
        <v>578</v>
      </c>
      <c r="C28" s="835" t="s">
        <v>591</v>
      </c>
      <c r="D28" s="863" t="s">
        <v>592</v>
      </c>
      <c r="E28" s="835" t="s">
        <v>3400</v>
      </c>
      <c r="F28" s="863" t="s">
        <v>3401</v>
      </c>
      <c r="G28" s="835" t="s">
        <v>3404</v>
      </c>
      <c r="H28" s="835" t="s">
        <v>3405</v>
      </c>
      <c r="I28" s="849">
        <v>10.159999847412109</v>
      </c>
      <c r="J28" s="849">
        <v>50</v>
      </c>
      <c r="K28" s="850">
        <v>508.20001220703125</v>
      </c>
    </row>
    <row r="29" spans="1:11" ht="14.4" customHeight="1" x14ac:dyDescent="0.3">
      <c r="A29" s="831" t="s">
        <v>577</v>
      </c>
      <c r="B29" s="832" t="s">
        <v>578</v>
      </c>
      <c r="C29" s="835" t="s">
        <v>596</v>
      </c>
      <c r="D29" s="863" t="s">
        <v>597</v>
      </c>
      <c r="E29" s="835" t="s">
        <v>3406</v>
      </c>
      <c r="F29" s="863" t="s">
        <v>3407</v>
      </c>
      <c r="G29" s="835" t="s">
        <v>3408</v>
      </c>
      <c r="H29" s="835" t="s">
        <v>3409</v>
      </c>
      <c r="I29" s="849">
        <v>5445</v>
      </c>
      <c r="J29" s="849">
        <v>2</v>
      </c>
      <c r="K29" s="850">
        <v>10890</v>
      </c>
    </row>
    <row r="30" spans="1:11" ht="14.4" customHeight="1" x14ac:dyDescent="0.3">
      <c r="A30" s="831" t="s">
        <v>577</v>
      </c>
      <c r="B30" s="832" t="s">
        <v>578</v>
      </c>
      <c r="C30" s="835" t="s">
        <v>596</v>
      </c>
      <c r="D30" s="863" t="s">
        <v>597</v>
      </c>
      <c r="E30" s="835" t="s">
        <v>3406</v>
      </c>
      <c r="F30" s="863" t="s">
        <v>3407</v>
      </c>
      <c r="G30" s="835" t="s">
        <v>3410</v>
      </c>
      <c r="H30" s="835" t="s">
        <v>3411</v>
      </c>
      <c r="I30" s="849">
        <v>5445</v>
      </c>
      <c r="J30" s="849">
        <v>2</v>
      </c>
      <c r="K30" s="850">
        <v>10890</v>
      </c>
    </row>
    <row r="31" spans="1:11" ht="14.4" customHeight="1" x14ac:dyDescent="0.3">
      <c r="A31" s="831" t="s">
        <v>577</v>
      </c>
      <c r="B31" s="832" t="s">
        <v>578</v>
      </c>
      <c r="C31" s="835" t="s">
        <v>596</v>
      </c>
      <c r="D31" s="863" t="s">
        <v>597</v>
      </c>
      <c r="E31" s="835" t="s">
        <v>3406</v>
      </c>
      <c r="F31" s="863" t="s">
        <v>3407</v>
      </c>
      <c r="G31" s="835" t="s">
        <v>3412</v>
      </c>
      <c r="H31" s="835" t="s">
        <v>3413</v>
      </c>
      <c r="I31" s="849">
        <v>5445</v>
      </c>
      <c r="J31" s="849">
        <v>2</v>
      </c>
      <c r="K31" s="850">
        <v>10890</v>
      </c>
    </row>
    <row r="32" spans="1:11" ht="14.4" customHeight="1" x14ac:dyDescent="0.3">
      <c r="A32" s="831" t="s">
        <v>577</v>
      </c>
      <c r="B32" s="832" t="s">
        <v>578</v>
      </c>
      <c r="C32" s="835" t="s">
        <v>596</v>
      </c>
      <c r="D32" s="863" t="s">
        <v>597</v>
      </c>
      <c r="E32" s="835" t="s">
        <v>3406</v>
      </c>
      <c r="F32" s="863" t="s">
        <v>3407</v>
      </c>
      <c r="G32" s="835" t="s">
        <v>3414</v>
      </c>
      <c r="H32" s="835" t="s">
        <v>3415</v>
      </c>
      <c r="I32" s="849">
        <v>5445</v>
      </c>
      <c r="J32" s="849">
        <v>1</v>
      </c>
      <c r="K32" s="850">
        <v>5445</v>
      </c>
    </row>
    <row r="33" spans="1:11" ht="14.4" customHeight="1" x14ac:dyDescent="0.3">
      <c r="A33" s="831" t="s">
        <v>577</v>
      </c>
      <c r="B33" s="832" t="s">
        <v>578</v>
      </c>
      <c r="C33" s="835" t="s">
        <v>596</v>
      </c>
      <c r="D33" s="863" t="s">
        <v>597</v>
      </c>
      <c r="E33" s="835" t="s">
        <v>3406</v>
      </c>
      <c r="F33" s="863" t="s">
        <v>3407</v>
      </c>
      <c r="G33" s="835" t="s">
        <v>3416</v>
      </c>
      <c r="H33" s="835" t="s">
        <v>3417</v>
      </c>
      <c r="I33" s="849">
        <v>147.18332926432291</v>
      </c>
      <c r="J33" s="849">
        <v>230</v>
      </c>
      <c r="K33" s="850">
        <v>33851.990295410156</v>
      </c>
    </row>
    <row r="34" spans="1:11" ht="14.4" customHeight="1" x14ac:dyDescent="0.3">
      <c r="A34" s="831" t="s">
        <v>577</v>
      </c>
      <c r="B34" s="832" t="s">
        <v>578</v>
      </c>
      <c r="C34" s="835" t="s">
        <v>596</v>
      </c>
      <c r="D34" s="863" t="s">
        <v>597</v>
      </c>
      <c r="E34" s="835" t="s">
        <v>3406</v>
      </c>
      <c r="F34" s="863" t="s">
        <v>3407</v>
      </c>
      <c r="G34" s="835" t="s">
        <v>3418</v>
      </c>
      <c r="H34" s="835" t="s">
        <v>3419</v>
      </c>
      <c r="I34" s="849">
        <v>147.17666117350259</v>
      </c>
      <c r="J34" s="849">
        <v>230</v>
      </c>
      <c r="K34" s="850">
        <v>33851.010437011719</v>
      </c>
    </row>
    <row r="35" spans="1:11" ht="14.4" customHeight="1" x14ac:dyDescent="0.3">
      <c r="A35" s="831" t="s">
        <v>577</v>
      </c>
      <c r="B35" s="832" t="s">
        <v>578</v>
      </c>
      <c r="C35" s="835" t="s">
        <v>596</v>
      </c>
      <c r="D35" s="863" t="s">
        <v>597</v>
      </c>
      <c r="E35" s="835" t="s">
        <v>3406</v>
      </c>
      <c r="F35" s="863" t="s">
        <v>3407</v>
      </c>
      <c r="G35" s="835" t="s">
        <v>3420</v>
      </c>
      <c r="H35" s="835" t="s">
        <v>3421</v>
      </c>
      <c r="I35" s="849">
        <v>2210.719970703125</v>
      </c>
      <c r="J35" s="849">
        <v>1</v>
      </c>
      <c r="K35" s="850">
        <v>2210.719970703125</v>
      </c>
    </row>
    <row r="36" spans="1:11" ht="14.4" customHeight="1" x14ac:dyDescent="0.3">
      <c r="A36" s="831" t="s">
        <v>577</v>
      </c>
      <c r="B36" s="832" t="s">
        <v>578</v>
      </c>
      <c r="C36" s="835" t="s">
        <v>596</v>
      </c>
      <c r="D36" s="863" t="s">
        <v>597</v>
      </c>
      <c r="E36" s="835" t="s">
        <v>3406</v>
      </c>
      <c r="F36" s="863" t="s">
        <v>3407</v>
      </c>
      <c r="G36" s="835" t="s">
        <v>3422</v>
      </c>
      <c r="H36" s="835" t="s">
        <v>3423</v>
      </c>
      <c r="I36" s="849">
        <v>151.22999572753906</v>
      </c>
      <c r="J36" s="849">
        <v>8</v>
      </c>
      <c r="K36" s="850">
        <v>1209.8200073242187</v>
      </c>
    </row>
    <row r="37" spans="1:11" ht="14.4" customHeight="1" x14ac:dyDescent="0.3">
      <c r="A37" s="831" t="s">
        <v>577</v>
      </c>
      <c r="B37" s="832" t="s">
        <v>578</v>
      </c>
      <c r="C37" s="835" t="s">
        <v>596</v>
      </c>
      <c r="D37" s="863" t="s">
        <v>597</v>
      </c>
      <c r="E37" s="835" t="s">
        <v>3406</v>
      </c>
      <c r="F37" s="863" t="s">
        <v>3407</v>
      </c>
      <c r="G37" s="835" t="s">
        <v>3424</v>
      </c>
      <c r="H37" s="835" t="s">
        <v>3425</v>
      </c>
      <c r="I37" s="849">
        <v>9228.1904296875</v>
      </c>
      <c r="J37" s="849">
        <v>1</v>
      </c>
      <c r="K37" s="850">
        <v>9228.1904296875</v>
      </c>
    </row>
    <row r="38" spans="1:11" ht="14.4" customHeight="1" x14ac:dyDescent="0.3">
      <c r="A38" s="831" t="s">
        <v>577</v>
      </c>
      <c r="B38" s="832" t="s">
        <v>578</v>
      </c>
      <c r="C38" s="835" t="s">
        <v>596</v>
      </c>
      <c r="D38" s="863" t="s">
        <v>597</v>
      </c>
      <c r="E38" s="835" t="s">
        <v>3406</v>
      </c>
      <c r="F38" s="863" t="s">
        <v>3407</v>
      </c>
      <c r="G38" s="835" t="s">
        <v>3426</v>
      </c>
      <c r="H38" s="835" t="s">
        <v>3427</v>
      </c>
      <c r="I38" s="849">
        <v>11.655999755859375</v>
      </c>
      <c r="J38" s="849">
        <v>110</v>
      </c>
      <c r="K38" s="850">
        <v>1282.1699981689453</v>
      </c>
    </row>
    <row r="39" spans="1:11" ht="14.4" customHeight="1" x14ac:dyDescent="0.3">
      <c r="A39" s="831" t="s">
        <v>577</v>
      </c>
      <c r="B39" s="832" t="s">
        <v>578</v>
      </c>
      <c r="C39" s="835" t="s">
        <v>596</v>
      </c>
      <c r="D39" s="863" t="s">
        <v>597</v>
      </c>
      <c r="E39" s="835" t="s">
        <v>3406</v>
      </c>
      <c r="F39" s="863" t="s">
        <v>3407</v>
      </c>
      <c r="G39" s="835" t="s">
        <v>3428</v>
      </c>
      <c r="H39" s="835" t="s">
        <v>3429</v>
      </c>
      <c r="I39" s="849">
        <v>2277.85009765625</v>
      </c>
      <c r="J39" s="849">
        <v>3</v>
      </c>
      <c r="K39" s="850">
        <v>6833.55029296875</v>
      </c>
    </row>
    <row r="40" spans="1:11" ht="14.4" customHeight="1" x14ac:dyDescent="0.3">
      <c r="A40" s="831" t="s">
        <v>577</v>
      </c>
      <c r="B40" s="832" t="s">
        <v>578</v>
      </c>
      <c r="C40" s="835" t="s">
        <v>596</v>
      </c>
      <c r="D40" s="863" t="s">
        <v>597</v>
      </c>
      <c r="E40" s="835" t="s">
        <v>3406</v>
      </c>
      <c r="F40" s="863" t="s">
        <v>3407</v>
      </c>
      <c r="G40" s="835" t="s">
        <v>3430</v>
      </c>
      <c r="H40" s="835" t="s">
        <v>3431</v>
      </c>
      <c r="I40" s="849">
        <v>2277.85009765625</v>
      </c>
      <c r="J40" s="849">
        <v>2</v>
      </c>
      <c r="K40" s="850">
        <v>4555.7001953125</v>
      </c>
    </row>
    <row r="41" spans="1:11" ht="14.4" customHeight="1" x14ac:dyDescent="0.3">
      <c r="A41" s="831" t="s">
        <v>577</v>
      </c>
      <c r="B41" s="832" t="s">
        <v>578</v>
      </c>
      <c r="C41" s="835" t="s">
        <v>596</v>
      </c>
      <c r="D41" s="863" t="s">
        <v>597</v>
      </c>
      <c r="E41" s="835" t="s">
        <v>3406</v>
      </c>
      <c r="F41" s="863" t="s">
        <v>3407</v>
      </c>
      <c r="G41" s="835" t="s">
        <v>3432</v>
      </c>
      <c r="H41" s="835" t="s">
        <v>3433</v>
      </c>
      <c r="I41" s="849">
        <v>3035.31005859375</v>
      </c>
      <c r="J41" s="849">
        <v>4</v>
      </c>
      <c r="K41" s="850">
        <v>12141.240234375</v>
      </c>
    </row>
    <row r="42" spans="1:11" ht="14.4" customHeight="1" x14ac:dyDescent="0.3">
      <c r="A42" s="831" t="s">
        <v>577</v>
      </c>
      <c r="B42" s="832" t="s">
        <v>578</v>
      </c>
      <c r="C42" s="835" t="s">
        <v>596</v>
      </c>
      <c r="D42" s="863" t="s">
        <v>597</v>
      </c>
      <c r="E42" s="835" t="s">
        <v>3406</v>
      </c>
      <c r="F42" s="863" t="s">
        <v>3407</v>
      </c>
      <c r="G42" s="835" t="s">
        <v>3434</v>
      </c>
      <c r="H42" s="835" t="s">
        <v>3435</v>
      </c>
      <c r="I42" s="849">
        <v>3035.31005859375</v>
      </c>
      <c r="J42" s="849">
        <v>6</v>
      </c>
      <c r="K42" s="850">
        <v>18211.859375</v>
      </c>
    </row>
    <row r="43" spans="1:11" ht="14.4" customHeight="1" x14ac:dyDescent="0.3">
      <c r="A43" s="831" t="s">
        <v>577</v>
      </c>
      <c r="B43" s="832" t="s">
        <v>578</v>
      </c>
      <c r="C43" s="835" t="s">
        <v>596</v>
      </c>
      <c r="D43" s="863" t="s">
        <v>597</v>
      </c>
      <c r="E43" s="835" t="s">
        <v>3406</v>
      </c>
      <c r="F43" s="863" t="s">
        <v>3407</v>
      </c>
      <c r="G43" s="835" t="s">
        <v>3436</v>
      </c>
      <c r="H43" s="835" t="s">
        <v>3437</v>
      </c>
      <c r="I43" s="849">
        <v>9228.1796875</v>
      </c>
      <c r="J43" s="849">
        <v>1</v>
      </c>
      <c r="K43" s="850">
        <v>9228.1796875</v>
      </c>
    </row>
    <row r="44" spans="1:11" ht="14.4" customHeight="1" x14ac:dyDescent="0.3">
      <c r="A44" s="831" t="s">
        <v>577</v>
      </c>
      <c r="B44" s="832" t="s">
        <v>578</v>
      </c>
      <c r="C44" s="835" t="s">
        <v>596</v>
      </c>
      <c r="D44" s="863" t="s">
        <v>597</v>
      </c>
      <c r="E44" s="835" t="s">
        <v>3406</v>
      </c>
      <c r="F44" s="863" t="s">
        <v>3407</v>
      </c>
      <c r="G44" s="835" t="s">
        <v>3438</v>
      </c>
      <c r="H44" s="835" t="s">
        <v>3439</v>
      </c>
      <c r="I44" s="849">
        <v>22994.599609375</v>
      </c>
      <c r="J44" s="849">
        <v>0.5</v>
      </c>
      <c r="K44" s="850">
        <v>11497.2998046875</v>
      </c>
    </row>
    <row r="45" spans="1:11" ht="14.4" customHeight="1" x14ac:dyDescent="0.3">
      <c r="A45" s="831" t="s">
        <v>577</v>
      </c>
      <c r="B45" s="832" t="s">
        <v>578</v>
      </c>
      <c r="C45" s="835" t="s">
        <v>596</v>
      </c>
      <c r="D45" s="863" t="s">
        <v>597</v>
      </c>
      <c r="E45" s="835" t="s">
        <v>3406</v>
      </c>
      <c r="F45" s="863" t="s">
        <v>3407</v>
      </c>
      <c r="G45" s="835" t="s">
        <v>3440</v>
      </c>
      <c r="H45" s="835" t="s">
        <v>3441</v>
      </c>
      <c r="I45" s="849">
        <v>16187.7197265625</v>
      </c>
      <c r="J45" s="849">
        <v>0.5</v>
      </c>
      <c r="K45" s="850">
        <v>8093.85986328125</v>
      </c>
    </row>
    <row r="46" spans="1:11" ht="14.4" customHeight="1" x14ac:dyDescent="0.3">
      <c r="A46" s="831" t="s">
        <v>577</v>
      </c>
      <c r="B46" s="832" t="s">
        <v>578</v>
      </c>
      <c r="C46" s="835" t="s">
        <v>596</v>
      </c>
      <c r="D46" s="863" t="s">
        <v>597</v>
      </c>
      <c r="E46" s="835" t="s">
        <v>3406</v>
      </c>
      <c r="F46" s="863" t="s">
        <v>3407</v>
      </c>
      <c r="G46" s="835" t="s">
        <v>3442</v>
      </c>
      <c r="H46" s="835" t="s">
        <v>3443</v>
      </c>
      <c r="I46" s="849">
        <v>16187.71484375</v>
      </c>
      <c r="J46" s="849">
        <v>2</v>
      </c>
      <c r="K46" s="850">
        <v>32375.4296875</v>
      </c>
    </row>
    <row r="47" spans="1:11" ht="14.4" customHeight="1" x14ac:dyDescent="0.3">
      <c r="A47" s="831" t="s">
        <v>577</v>
      </c>
      <c r="B47" s="832" t="s">
        <v>578</v>
      </c>
      <c r="C47" s="835" t="s">
        <v>596</v>
      </c>
      <c r="D47" s="863" t="s">
        <v>597</v>
      </c>
      <c r="E47" s="835" t="s">
        <v>3406</v>
      </c>
      <c r="F47" s="863" t="s">
        <v>3407</v>
      </c>
      <c r="G47" s="835" t="s">
        <v>3444</v>
      </c>
      <c r="H47" s="835" t="s">
        <v>3445</v>
      </c>
      <c r="I47" s="849">
        <v>3130.7566731770835</v>
      </c>
      <c r="J47" s="849">
        <v>5</v>
      </c>
      <c r="K47" s="850">
        <v>15653.76953125</v>
      </c>
    </row>
    <row r="48" spans="1:11" ht="14.4" customHeight="1" x14ac:dyDescent="0.3">
      <c r="A48" s="831" t="s">
        <v>577</v>
      </c>
      <c r="B48" s="832" t="s">
        <v>578</v>
      </c>
      <c r="C48" s="835" t="s">
        <v>596</v>
      </c>
      <c r="D48" s="863" t="s">
        <v>597</v>
      </c>
      <c r="E48" s="835" t="s">
        <v>3406</v>
      </c>
      <c r="F48" s="863" t="s">
        <v>3407</v>
      </c>
      <c r="G48" s="835" t="s">
        <v>3446</v>
      </c>
      <c r="H48" s="835" t="s">
        <v>3447</v>
      </c>
      <c r="I48" s="849">
        <v>2722.499755859375</v>
      </c>
      <c r="J48" s="849">
        <v>30</v>
      </c>
      <c r="K48" s="850">
        <v>81674.990234375</v>
      </c>
    </row>
    <row r="49" spans="1:11" ht="14.4" customHeight="1" x14ac:dyDescent="0.3">
      <c r="A49" s="831" t="s">
        <v>577</v>
      </c>
      <c r="B49" s="832" t="s">
        <v>578</v>
      </c>
      <c r="C49" s="835" t="s">
        <v>596</v>
      </c>
      <c r="D49" s="863" t="s">
        <v>597</v>
      </c>
      <c r="E49" s="835" t="s">
        <v>3406</v>
      </c>
      <c r="F49" s="863" t="s">
        <v>3407</v>
      </c>
      <c r="G49" s="835" t="s">
        <v>3448</v>
      </c>
      <c r="H49" s="835" t="s">
        <v>3449</v>
      </c>
      <c r="I49" s="849">
        <v>105.80000305175781</v>
      </c>
      <c r="J49" s="849">
        <v>1</v>
      </c>
      <c r="K49" s="850">
        <v>105.80000305175781</v>
      </c>
    </row>
    <row r="50" spans="1:11" ht="14.4" customHeight="1" x14ac:dyDescent="0.3">
      <c r="A50" s="831" t="s">
        <v>577</v>
      </c>
      <c r="B50" s="832" t="s">
        <v>578</v>
      </c>
      <c r="C50" s="835" t="s">
        <v>596</v>
      </c>
      <c r="D50" s="863" t="s">
        <v>597</v>
      </c>
      <c r="E50" s="835" t="s">
        <v>3406</v>
      </c>
      <c r="F50" s="863" t="s">
        <v>3407</v>
      </c>
      <c r="G50" s="835" t="s">
        <v>3450</v>
      </c>
      <c r="H50" s="835" t="s">
        <v>3451</v>
      </c>
      <c r="I50" s="849">
        <v>2624.5400390625</v>
      </c>
      <c r="J50" s="849">
        <v>2</v>
      </c>
      <c r="K50" s="850">
        <v>5249.080078125</v>
      </c>
    </row>
    <row r="51" spans="1:11" ht="14.4" customHeight="1" x14ac:dyDescent="0.3">
      <c r="A51" s="831" t="s">
        <v>577</v>
      </c>
      <c r="B51" s="832" t="s">
        <v>578</v>
      </c>
      <c r="C51" s="835" t="s">
        <v>596</v>
      </c>
      <c r="D51" s="863" t="s">
        <v>597</v>
      </c>
      <c r="E51" s="835" t="s">
        <v>3452</v>
      </c>
      <c r="F51" s="863" t="s">
        <v>3453</v>
      </c>
      <c r="G51" s="835" t="s">
        <v>3454</v>
      </c>
      <c r="H51" s="835" t="s">
        <v>3455</v>
      </c>
      <c r="I51" s="849">
        <v>91.839996337890625</v>
      </c>
      <c r="J51" s="849">
        <v>3</v>
      </c>
      <c r="K51" s="850">
        <v>275.510009765625</v>
      </c>
    </row>
    <row r="52" spans="1:11" ht="14.4" customHeight="1" x14ac:dyDescent="0.3">
      <c r="A52" s="831" t="s">
        <v>577</v>
      </c>
      <c r="B52" s="832" t="s">
        <v>578</v>
      </c>
      <c r="C52" s="835" t="s">
        <v>596</v>
      </c>
      <c r="D52" s="863" t="s">
        <v>597</v>
      </c>
      <c r="E52" s="835" t="s">
        <v>3452</v>
      </c>
      <c r="F52" s="863" t="s">
        <v>3453</v>
      </c>
      <c r="G52" s="835" t="s">
        <v>3456</v>
      </c>
      <c r="H52" s="835" t="s">
        <v>3457</v>
      </c>
      <c r="I52" s="849">
        <v>53.849998474121094</v>
      </c>
      <c r="J52" s="849">
        <v>3</v>
      </c>
      <c r="K52" s="850">
        <v>161.53999328613281</v>
      </c>
    </row>
    <row r="53" spans="1:11" ht="14.4" customHeight="1" x14ac:dyDescent="0.3">
      <c r="A53" s="831" t="s">
        <v>577</v>
      </c>
      <c r="B53" s="832" t="s">
        <v>578</v>
      </c>
      <c r="C53" s="835" t="s">
        <v>596</v>
      </c>
      <c r="D53" s="863" t="s">
        <v>597</v>
      </c>
      <c r="E53" s="835" t="s">
        <v>3348</v>
      </c>
      <c r="F53" s="863" t="s">
        <v>3349</v>
      </c>
      <c r="G53" s="835" t="s">
        <v>3458</v>
      </c>
      <c r="H53" s="835" t="s">
        <v>3459</v>
      </c>
      <c r="I53" s="849">
        <v>0.49500000476837158</v>
      </c>
      <c r="J53" s="849">
        <v>20000</v>
      </c>
      <c r="K53" s="850">
        <v>9780</v>
      </c>
    </row>
    <row r="54" spans="1:11" ht="14.4" customHeight="1" x14ac:dyDescent="0.3">
      <c r="A54" s="831" t="s">
        <v>577</v>
      </c>
      <c r="B54" s="832" t="s">
        <v>578</v>
      </c>
      <c r="C54" s="835" t="s">
        <v>596</v>
      </c>
      <c r="D54" s="863" t="s">
        <v>597</v>
      </c>
      <c r="E54" s="835" t="s">
        <v>3348</v>
      </c>
      <c r="F54" s="863" t="s">
        <v>3349</v>
      </c>
      <c r="G54" s="835" t="s">
        <v>3460</v>
      </c>
      <c r="H54" s="835" t="s">
        <v>3461</v>
      </c>
      <c r="I54" s="849">
        <v>4</v>
      </c>
      <c r="J54" s="849">
        <v>200</v>
      </c>
      <c r="K54" s="850">
        <v>799.94000244140625</v>
      </c>
    </row>
    <row r="55" spans="1:11" ht="14.4" customHeight="1" x14ac:dyDescent="0.3">
      <c r="A55" s="831" t="s">
        <v>577</v>
      </c>
      <c r="B55" s="832" t="s">
        <v>578</v>
      </c>
      <c r="C55" s="835" t="s">
        <v>596</v>
      </c>
      <c r="D55" s="863" t="s">
        <v>597</v>
      </c>
      <c r="E55" s="835" t="s">
        <v>3348</v>
      </c>
      <c r="F55" s="863" t="s">
        <v>3349</v>
      </c>
      <c r="G55" s="835" t="s">
        <v>3462</v>
      </c>
      <c r="H55" s="835" t="s">
        <v>3463</v>
      </c>
      <c r="I55" s="849">
        <v>3.5099999904632568</v>
      </c>
      <c r="J55" s="849">
        <v>300</v>
      </c>
      <c r="K55" s="850">
        <v>1052.25</v>
      </c>
    </row>
    <row r="56" spans="1:11" ht="14.4" customHeight="1" x14ac:dyDescent="0.3">
      <c r="A56" s="831" t="s">
        <v>577</v>
      </c>
      <c r="B56" s="832" t="s">
        <v>578</v>
      </c>
      <c r="C56" s="835" t="s">
        <v>596</v>
      </c>
      <c r="D56" s="863" t="s">
        <v>597</v>
      </c>
      <c r="E56" s="835" t="s">
        <v>3348</v>
      </c>
      <c r="F56" s="863" t="s">
        <v>3349</v>
      </c>
      <c r="G56" s="835" t="s">
        <v>3464</v>
      </c>
      <c r="H56" s="835" t="s">
        <v>3465</v>
      </c>
      <c r="I56" s="849">
        <v>784.08001708984375</v>
      </c>
      <c r="J56" s="849">
        <v>6</v>
      </c>
      <c r="K56" s="850">
        <v>4704.4800415039062</v>
      </c>
    </row>
    <row r="57" spans="1:11" ht="14.4" customHeight="1" x14ac:dyDescent="0.3">
      <c r="A57" s="831" t="s">
        <v>577</v>
      </c>
      <c r="B57" s="832" t="s">
        <v>578</v>
      </c>
      <c r="C57" s="835" t="s">
        <v>596</v>
      </c>
      <c r="D57" s="863" t="s">
        <v>597</v>
      </c>
      <c r="E57" s="835" t="s">
        <v>3348</v>
      </c>
      <c r="F57" s="863" t="s">
        <v>3349</v>
      </c>
      <c r="G57" s="835" t="s">
        <v>3466</v>
      </c>
      <c r="H57" s="835" t="s">
        <v>3467</v>
      </c>
      <c r="I57" s="849">
        <v>713.55999755859375</v>
      </c>
      <c r="J57" s="849">
        <v>4</v>
      </c>
      <c r="K57" s="850">
        <v>2854.2399291992187</v>
      </c>
    </row>
    <row r="58" spans="1:11" ht="14.4" customHeight="1" x14ac:dyDescent="0.3">
      <c r="A58" s="831" t="s">
        <v>577</v>
      </c>
      <c r="B58" s="832" t="s">
        <v>578</v>
      </c>
      <c r="C58" s="835" t="s">
        <v>596</v>
      </c>
      <c r="D58" s="863" t="s">
        <v>597</v>
      </c>
      <c r="E58" s="835" t="s">
        <v>3348</v>
      </c>
      <c r="F58" s="863" t="s">
        <v>3349</v>
      </c>
      <c r="G58" s="835" t="s">
        <v>3468</v>
      </c>
      <c r="H58" s="835" t="s">
        <v>3469</v>
      </c>
      <c r="I58" s="849">
        <v>749.2650146484375</v>
      </c>
      <c r="J58" s="849">
        <v>4</v>
      </c>
      <c r="K58" s="850">
        <v>2997.070068359375</v>
      </c>
    </row>
    <row r="59" spans="1:11" ht="14.4" customHeight="1" x14ac:dyDescent="0.3">
      <c r="A59" s="831" t="s">
        <v>577</v>
      </c>
      <c r="B59" s="832" t="s">
        <v>578</v>
      </c>
      <c r="C59" s="835" t="s">
        <v>596</v>
      </c>
      <c r="D59" s="863" t="s">
        <v>597</v>
      </c>
      <c r="E59" s="835" t="s">
        <v>3348</v>
      </c>
      <c r="F59" s="863" t="s">
        <v>3349</v>
      </c>
      <c r="G59" s="835" t="s">
        <v>3470</v>
      </c>
      <c r="H59" s="835" t="s">
        <v>3471</v>
      </c>
      <c r="I59" s="849">
        <v>8.5900001525878906</v>
      </c>
      <c r="J59" s="849">
        <v>940</v>
      </c>
      <c r="K59" s="850">
        <v>8074.60009765625</v>
      </c>
    </row>
    <row r="60" spans="1:11" ht="14.4" customHeight="1" x14ac:dyDescent="0.3">
      <c r="A60" s="831" t="s">
        <v>577</v>
      </c>
      <c r="B60" s="832" t="s">
        <v>578</v>
      </c>
      <c r="C60" s="835" t="s">
        <v>596</v>
      </c>
      <c r="D60" s="863" t="s">
        <v>597</v>
      </c>
      <c r="E60" s="835" t="s">
        <v>3348</v>
      </c>
      <c r="F60" s="863" t="s">
        <v>3349</v>
      </c>
      <c r="G60" s="835" t="s">
        <v>3472</v>
      </c>
      <c r="H60" s="835" t="s">
        <v>3473</v>
      </c>
      <c r="I60" s="849">
        <v>13.039999961853027</v>
      </c>
      <c r="J60" s="849">
        <v>1130</v>
      </c>
      <c r="K60" s="850">
        <v>14735.199890136719</v>
      </c>
    </row>
    <row r="61" spans="1:11" ht="14.4" customHeight="1" x14ac:dyDescent="0.3">
      <c r="A61" s="831" t="s">
        <v>577</v>
      </c>
      <c r="B61" s="832" t="s">
        <v>578</v>
      </c>
      <c r="C61" s="835" t="s">
        <v>596</v>
      </c>
      <c r="D61" s="863" t="s">
        <v>597</v>
      </c>
      <c r="E61" s="835" t="s">
        <v>3348</v>
      </c>
      <c r="F61" s="863" t="s">
        <v>3349</v>
      </c>
      <c r="G61" s="835" t="s">
        <v>3474</v>
      </c>
      <c r="H61" s="835" t="s">
        <v>3475</v>
      </c>
      <c r="I61" s="849">
        <v>0.97000002861022949</v>
      </c>
      <c r="J61" s="849">
        <v>8500</v>
      </c>
      <c r="K61" s="850">
        <v>8245</v>
      </c>
    </row>
    <row r="62" spans="1:11" ht="14.4" customHeight="1" x14ac:dyDescent="0.3">
      <c r="A62" s="831" t="s">
        <v>577</v>
      </c>
      <c r="B62" s="832" t="s">
        <v>578</v>
      </c>
      <c r="C62" s="835" t="s">
        <v>596</v>
      </c>
      <c r="D62" s="863" t="s">
        <v>597</v>
      </c>
      <c r="E62" s="835" t="s">
        <v>3348</v>
      </c>
      <c r="F62" s="863" t="s">
        <v>3349</v>
      </c>
      <c r="G62" s="835" t="s">
        <v>3476</v>
      </c>
      <c r="H62" s="835" t="s">
        <v>3477</v>
      </c>
      <c r="I62" s="849">
        <v>1.2899999618530273</v>
      </c>
      <c r="J62" s="849">
        <v>21740</v>
      </c>
      <c r="K62" s="850">
        <v>28049.64013671875</v>
      </c>
    </row>
    <row r="63" spans="1:11" ht="14.4" customHeight="1" x14ac:dyDescent="0.3">
      <c r="A63" s="831" t="s">
        <v>577</v>
      </c>
      <c r="B63" s="832" t="s">
        <v>578</v>
      </c>
      <c r="C63" s="835" t="s">
        <v>596</v>
      </c>
      <c r="D63" s="863" t="s">
        <v>597</v>
      </c>
      <c r="E63" s="835" t="s">
        <v>3348</v>
      </c>
      <c r="F63" s="863" t="s">
        <v>3349</v>
      </c>
      <c r="G63" s="835" t="s">
        <v>3478</v>
      </c>
      <c r="H63" s="835" t="s">
        <v>3479</v>
      </c>
      <c r="I63" s="849">
        <v>1.1749999523162842</v>
      </c>
      <c r="J63" s="849">
        <v>4</v>
      </c>
      <c r="K63" s="850">
        <v>4.6999998092651367</v>
      </c>
    </row>
    <row r="64" spans="1:11" ht="14.4" customHeight="1" x14ac:dyDescent="0.3">
      <c r="A64" s="831" t="s">
        <v>577</v>
      </c>
      <c r="B64" s="832" t="s">
        <v>578</v>
      </c>
      <c r="C64" s="835" t="s">
        <v>596</v>
      </c>
      <c r="D64" s="863" t="s">
        <v>597</v>
      </c>
      <c r="E64" s="835" t="s">
        <v>3348</v>
      </c>
      <c r="F64" s="863" t="s">
        <v>3349</v>
      </c>
      <c r="G64" s="835" t="s">
        <v>3480</v>
      </c>
      <c r="H64" s="835" t="s">
        <v>3481</v>
      </c>
      <c r="I64" s="849">
        <v>157.31000264485678</v>
      </c>
      <c r="J64" s="849">
        <v>37</v>
      </c>
      <c r="K64" s="850">
        <v>5815.8499755859375</v>
      </c>
    </row>
    <row r="65" spans="1:11" ht="14.4" customHeight="1" x14ac:dyDescent="0.3">
      <c r="A65" s="831" t="s">
        <v>577</v>
      </c>
      <c r="B65" s="832" t="s">
        <v>578</v>
      </c>
      <c r="C65" s="835" t="s">
        <v>596</v>
      </c>
      <c r="D65" s="863" t="s">
        <v>597</v>
      </c>
      <c r="E65" s="835" t="s">
        <v>3348</v>
      </c>
      <c r="F65" s="863" t="s">
        <v>3349</v>
      </c>
      <c r="G65" s="835" t="s">
        <v>3482</v>
      </c>
      <c r="H65" s="835" t="s">
        <v>3483</v>
      </c>
      <c r="I65" s="849">
        <v>164.22000122070312</v>
      </c>
      <c r="J65" s="849">
        <v>1</v>
      </c>
      <c r="K65" s="850">
        <v>164.22000122070312</v>
      </c>
    </row>
    <row r="66" spans="1:11" ht="14.4" customHeight="1" x14ac:dyDescent="0.3">
      <c r="A66" s="831" t="s">
        <v>577</v>
      </c>
      <c r="B66" s="832" t="s">
        <v>578</v>
      </c>
      <c r="C66" s="835" t="s">
        <v>596</v>
      </c>
      <c r="D66" s="863" t="s">
        <v>597</v>
      </c>
      <c r="E66" s="835" t="s">
        <v>3348</v>
      </c>
      <c r="F66" s="863" t="s">
        <v>3349</v>
      </c>
      <c r="G66" s="835" t="s">
        <v>3484</v>
      </c>
      <c r="H66" s="835" t="s">
        <v>3485</v>
      </c>
      <c r="I66" s="849">
        <v>128</v>
      </c>
      <c r="J66" s="849">
        <v>10</v>
      </c>
      <c r="K66" s="850">
        <v>1280</v>
      </c>
    </row>
    <row r="67" spans="1:11" ht="14.4" customHeight="1" x14ac:dyDescent="0.3">
      <c r="A67" s="831" t="s">
        <v>577</v>
      </c>
      <c r="B67" s="832" t="s">
        <v>578</v>
      </c>
      <c r="C67" s="835" t="s">
        <v>596</v>
      </c>
      <c r="D67" s="863" t="s">
        <v>597</v>
      </c>
      <c r="E67" s="835" t="s">
        <v>3348</v>
      </c>
      <c r="F67" s="863" t="s">
        <v>3349</v>
      </c>
      <c r="G67" s="835" t="s">
        <v>3486</v>
      </c>
      <c r="H67" s="835" t="s">
        <v>3487</v>
      </c>
      <c r="I67" s="849">
        <v>13.800000190734863</v>
      </c>
      <c r="J67" s="849">
        <v>90</v>
      </c>
      <c r="K67" s="850">
        <v>1242</v>
      </c>
    </row>
    <row r="68" spans="1:11" ht="14.4" customHeight="1" x14ac:dyDescent="0.3">
      <c r="A68" s="831" t="s">
        <v>577</v>
      </c>
      <c r="B68" s="832" t="s">
        <v>578</v>
      </c>
      <c r="C68" s="835" t="s">
        <v>596</v>
      </c>
      <c r="D68" s="863" t="s">
        <v>597</v>
      </c>
      <c r="E68" s="835" t="s">
        <v>3348</v>
      </c>
      <c r="F68" s="863" t="s">
        <v>3349</v>
      </c>
      <c r="G68" s="835" t="s">
        <v>3488</v>
      </c>
      <c r="H68" s="835" t="s">
        <v>3489</v>
      </c>
      <c r="I68" s="849">
        <v>790.87666829427087</v>
      </c>
      <c r="J68" s="849">
        <v>11</v>
      </c>
      <c r="K68" s="850">
        <v>8699.64990234375</v>
      </c>
    </row>
    <row r="69" spans="1:11" ht="14.4" customHeight="1" x14ac:dyDescent="0.3">
      <c r="A69" s="831" t="s">
        <v>577</v>
      </c>
      <c r="B69" s="832" t="s">
        <v>578</v>
      </c>
      <c r="C69" s="835" t="s">
        <v>596</v>
      </c>
      <c r="D69" s="863" t="s">
        <v>597</v>
      </c>
      <c r="E69" s="835" t="s">
        <v>3348</v>
      </c>
      <c r="F69" s="863" t="s">
        <v>3349</v>
      </c>
      <c r="G69" s="835" t="s">
        <v>3490</v>
      </c>
      <c r="H69" s="835" t="s">
        <v>3491</v>
      </c>
      <c r="I69" s="849">
        <v>355.35000610351562</v>
      </c>
      <c r="J69" s="849">
        <v>1</v>
      </c>
      <c r="K69" s="850">
        <v>355.35000610351562</v>
      </c>
    </row>
    <row r="70" spans="1:11" ht="14.4" customHeight="1" x14ac:dyDescent="0.3">
      <c r="A70" s="831" t="s">
        <v>577</v>
      </c>
      <c r="B70" s="832" t="s">
        <v>578</v>
      </c>
      <c r="C70" s="835" t="s">
        <v>596</v>
      </c>
      <c r="D70" s="863" t="s">
        <v>597</v>
      </c>
      <c r="E70" s="835" t="s">
        <v>3348</v>
      </c>
      <c r="F70" s="863" t="s">
        <v>3349</v>
      </c>
      <c r="G70" s="835" t="s">
        <v>3492</v>
      </c>
      <c r="H70" s="835" t="s">
        <v>3493</v>
      </c>
      <c r="I70" s="849">
        <v>48.479999542236328</v>
      </c>
      <c r="J70" s="849">
        <v>40</v>
      </c>
      <c r="K70" s="850">
        <v>1939.0799560546875</v>
      </c>
    </row>
    <row r="71" spans="1:11" ht="14.4" customHeight="1" x14ac:dyDescent="0.3">
      <c r="A71" s="831" t="s">
        <v>577</v>
      </c>
      <c r="B71" s="832" t="s">
        <v>578</v>
      </c>
      <c r="C71" s="835" t="s">
        <v>596</v>
      </c>
      <c r="D71" s="863" t="s">
        <v>597</v>
      </c>
      <c r="E71" s="835" t="s">
        <v>3348</v>
      </c>
      <c r="F71" s="863" t="s">
        <v>3349</v>
      </c>
      <c r="G71" s="835" t="s">
        <v>3494</v>
      </c>
      <c r="H71" s="835" t="s">
        <v>3495</v>
      </c>
      <c r="I71" s="849">
        <v>18.399999618530273</v>
      </c>
      <c r="J71" s="849">
        <v>250</v>
      </c>
      <c r="K71" s="850">
        <v>4599.5</v>
      </c>
    </row>
    <row r="72" spans="1:11" ht="14.4" customHeight="1" x14ac:dyDescent="0.3">
      <c r="A72" s="831" t="s">
        <v>577</v>
      </c>
      <c r="B72" s="832" t="s">
        <v>578</v>
      </c>
      <c r="C72" s="835" t="s">
        <v>596</v>
      </c>
      <c r="D72" s="863" t="s">
        <v>597</v>
      </c>
      <c r="E72" s="835" t="s">
        <v>3348</v>
      </c>
      <c r="F72" s="863" t="s">
        <v>3349</v>
      </c>
      <c r="G72" s="835" t="s">
        <v>3496</v>
      </c>
      <c r="H72" s="835" t="s">
        <v>3497</v>
      </c>
      <c r="I72" s="849">
        <v>22.147999572753907</v>
      </c>
      <c r="J72" s="849">
        <v>475</v>
      </c>
      <c r="K72" s="850">
        <v>10520.75</v>
      </c>
    </row>
    <row r="73" spans="1:11" ht="14.4" customHeight="1" x14ac:dyDescent="0.3">
      <c r="A73" s="831" t="s">
        <v>577</v>
      </c>
      <c r="B73" s="832" t="s">
        <v>578</v>
      </c>
      <c r="C73" s="835" t="s">
        <v>596</v>
      </c>
      <c r="D73" s="863" t="s">
        <v>597</v>
      </c>
      <c r="E73" s="835" t="s">
        <v>3348</v>
      </c>
      <c r="F73" s="863" t="s">
        <v>3349</v>
      </c>
      <c r="G73" s="835" t="s">
        <v>3498</v>
      </c>
      <c r="H73" s="835" t="s">
        <v>3499</v>
      </c>
      <c r="I73" s="849">
        <v>30.176000213623048</v>
      </c>
      <c r="J73" s="849">
        <v>350</v>
      </c>
      <c r="K73" s="850">
        <v>10561.25</v>
      </c>
    </row>
    <row r="74" spans="1:11" ht="14.4" customHeight="1" x14ac:dyDescent="0.3">
      <c r="A74" s="831" t="s">
        <v>577</v>
      </c>
      <c r="B74" s="832" t="s">
        <v>578</v>
      </c>
      <c r="C74" s="835" t="s">
        <v>596</v>
      </c>
      <c r="D74" s="863" t="s">
        <v>597</v>
      </c>
      <c r="E74" s="835" t="s">
        <v>3348</v>
      </c>
      <c r="F74" s="863" t="s">
        <v>3349</v>
      </c>
      <c r="G74" s="835" t="s">
        <v>3500</v>
      </c>
      <c r="H74" s="835" t="s">
        <v>3501</v>
      </c>
      <c r="I74" s="849">
        <v>361.10000610351562</v>
      </c>
      <c r="J74" s="849">
        <v>6</v>
      </c>
      <c r="K74" s="850">
        <v>2166.60009765625</v>
      </c>
    </row>
    <row r="75" spans="1:11" ht="14.4" customHeight="1" x14ac:dyDescent="0.3">
      <c r="A75" s="831" t="s">
        <v>577</v>
      </c>
      <c r="B75" s="832" t="s">
        <v>578</v>
      </c>
      <c r="C75" s="835" t="s">
        <v>596</v>
      </c>
      <c r="D75" s="863" t="s">
        <v>597</v>
      </c>
      <c r="E75" s="835" t="s">
        <v>3348</v>
      </c>
      <c r="F75" s="863" t="s">
        <v>3349</v>
      </c>
      <c r="G75" s="835" t="s">
        <v>3502</v>
      </c>
      <c r="H75" s="835" t="s">
        <v>3503</v>
      </c>
      <c r="I75" s="849">
        <v>5.2699999809265137</v>
      </c>
      <c r="J75" s="849">
        <v>60</v>
      </c>
      <c r="K75" s="850">
        <v>316.20000076293945</v>
      </c>
    </row>
    <row r="76" spans="1:11" ht="14.4" customHeight="1" x14ac:dyDescent="0.3">
      <c r="A76" s="831" t="s">
        <v>577</v>
      </c>
      <c r="B76" s="832" t="s">
        <v>578</v>
      </c>
      <c r="C76" s="835" t="s">
        <v>596</v>
      </c>
      <c r="D76" s="863" t="s">
        <v>597</v>
      </c>
      <c r="E76" s="835" t="s">
        <v>3348</v>
      </c>
      <c r="F76" s="863" t="s">
        <v>3349</v>
      </c>
      <c r="G76" s="835" t="s">
        <v>3504</v>
      </c>
      <c r="H76" s="835" t="s">
        <v>3505</v>
      </c>
      <c r="I76" s="849">
        <v>4.8000001907348633</v>
      </c>
      <c r="J76" s="849">
        <v>36</v>
      </c>
      <c r="K76" s="850">
        <v>172.74000549316406</v>
      </c>
    </row>
    <row r="77" spans="1:11" ht="14.4" customHeight="1" x14ac:dyDescent="0.3">
      <c r="A77" s="831" t="s">
        <v>577</v>
      </c>
      <c r="B77" s="832" t="s">
        <v>578</v>
      </c>
      <c r="C77" s="835" t="s">
        <v>596</v>
      </c>
      <c r="D77" s="863" t="s">
        <v>597</v>
      </c>
      <c r="E77" s="835" t="s">
        <v>3348</v>
      </c>
      <c r="F77" s="863" t="s">
        <v>3349</v>
      </c>
      <c r="G77" s="835" t="s">
        <v>3506</v>
      </c>
      <c r="H77" s="835" t="s">
        <v>3507</v>
      </c>
      <c r="I77" s="849">
        <v>16.329999923706055</v>
      </c>
      <c r="J77" s="849">
        <v>90</v>
      </c>
      <c r="K77" s="850">
        <v>1469.7000122070312</v>
      </c>
    </row>
    <row r="78" spans="1:11" ht="14.4" customHeight="1" x14ac:dyDescent="0.3">
      <c r="A78" s="831" t="s">
        <v>577</v>
      </c>
      <c r="B78" s="832" t="s">
        <v>578</v>
      </c>
      <c r="C78" s="835" t="s">
        <v>596</v>
      </c>
      <c r="D78" s="863" t="s">
        <v>597</v>
      </c>
      <c r="E78" s="835" t="s">
        <v>3348</v>
      </c>
      <c r="F78" s="863" t="s">
        <v>3349</v>
      </c>
      <c r="G78" s="835" t="s">
        <v>3508</v>
      </c>
      <c r="H78" s="835" t="s">
        <v>3509</v>
      </c>
      <c r="I78" s="849">
        <v>9.7799997329711914</v>
      </c>
      <c r="J78" s="849">
        <v>50</v>
      </c>
      <c r="K78" s="850">
        <v>488.75</v>
      </c>
    </row>
    <row r="79" spans="1:11" ht="14.4" customHeight="1" x14ac:dyDescent="0.3">
      <c r="A79" s="831" t="s">
        <v>577</v>
      </c>
      <c r="B79" s="832" t="s">
        <v>578</v>
      </c>
      <c r="C79" s="835" t="s">
        <v>596</v>
      </c>
      <c r="D79" s="863" t="s">
        <v>597</v>
      </c>
      <c r="E79" s="835" t="s">
        <v>3348</v>
      </c>
      <c r="F79" s="863" t="s">
        <v>3349</v>
      </c>
      <c r="G79" s="835" t="s">
        <v>3510</v>
      </c>
      <c r="H79" s="835" t="s">
        <v>3511</v>
      </c>
      <c r="I79" s="849">
        <v>120.61000061035156</v>
      </c>
      <c r="J79" s="849">
        <v>15</v>
      </c>
      <c r="K79" s="850">
        <v>1809.1800537109375</v>
      </c>
    </row>
    <row r="80" spans="1:11" ht="14.4" customHeight="1" x14ac:dyDescent="0.3">
      <c r="A80" s="831" t="s">
        <v>577</v>
      </c>
      <c r="B80" s="832" t="s">
        <v>578</v>
      </c>
      <c r="C80" s="835" t="s">
        <v>596</v>
      </c>
      <c r="D80" s="863" t="s">
        <v>597</v>
      </c>
      <c r="E80" s="835" t="s">
        <v>3348</v>
      </c>
      <c r="F80" s="863" t="s">
        <v>3349</v>
      </c>
      <c r="G80" s="835" t="s">
        <v>3512</v>
      </c>
      <c r="H80" s="835" t="s">
        <v>3513</v>
      </c>
      <c r="I80" s="849">
        <v>322</v>
      </c>
      <c r="J80" s="849">
        <v>20</v>
      </c>
      <c r="K80" s="850">
        <v>6440</v>
      </c>
    </row>
    <row r="81" spans="1:11" ht="14.4" customHeight="1" x14ac:dyDescent="0.3">
      <c r="A81" s="831" t="s">
        <v>577</v>
      </c>
      <c r="B81" s="832" t="s">
        <v>578</v>
      </c>
      <c r="C81" s="835" t="s">
        <v>596</v>
      </c>
      <c r="D81" s="863" t="s">
        <v>597</v>
      </c>
      <c r="E81" s="835" t="s">
        <v>3348</v>
      </c>
      <c r="F81" s="863" t="s">
        <v>3349</v>
      </c>
      <c r="G81" s="835" t="s">
        <v>3514</v>
      </c>
      <c r="H81" s="835" t="s">
        <v>3515</v>
      </c>
      <c r="I81" s="849">
        <v>293.25</v>
      </c>
      <c r="J81" s="849">
        <v>10</v>
      </c>
      <c r="K81" s="850">
        <v>2932.5</v>
      </c>
    </row>
    <row r="82" spans="1:11" ht="14.4" customHeight="1" x14ac:dyDescent="0.3">
      <c r="A82" s="831" t="s">
        <v>577</v>
      </c>
      <c r="B82" s="832" t="s">
        <v>578</v>
      </c>
      <c r="C82" s="835" t="s">
        <v>596</v>
      </c>
      <c r="D82" s="863" t="s">
        <v>597</v>
      </c>
      <c r="E82" s="835" t="s">
        <v>3348</v>
      </c>
      <c r="F82" s="863" t="s">
        <v>3349</v>
      </c>
      <c r="G82" s="835" t="s">
        <v>3516</v>
      </c>
      <c r="H82" s="835" t="s">
        <v>3517</v>
      </c>
      <c r="I82" s="849">
        <v>283.01666259765625</v>
      </c>
      <c r="J82" s="849">
        <v>40</v>
      </c>
      <c r="K82" s="850">
        <v>11320.599853515625</v>
      </c>
    </row>
    <row r="83" spans="1:11" ht="14.4" customHeight="1" x14ac:dyDescent="0.3">
      <c r="A83" s="831" t="s">
        <v>577</v>
      </c>
      <c r="B83" s="832" t="s">
        <v>578</v>
      </c>
      <c r="C83" s="835" t="s">
        <v>596</v>
      </c>
      <c r="D83" s="863" t="s">
        <v>597</v>
      </c>
      <c r="E83" s="835" t="s">
        <v>3348</v>
      </c>
      <c r="F83" s="863" t="s">
        <v>3349</v>
      </c>
      <c r="G83" s="835" t="s">
        <v>3518</v>
      </c>
      <c r="H83" s="835" t="s">
        <v>3519</v>
      </c>
      <c r="I83" s="849">
        <v>123.05000305175781</v>
      </c>
      <c r="J83" s="849">
        <v>20</v>
      </c>
      <c r="K83" s="850">
        <v>2461</v>
      </c>
    </row>
    <row r="84" spans="1:11" ht="14.4" customHeight="1" x14ac:dyDescent="0.3">
      <c r="A84" s="831" t="s">
        <v>577</v>
      </c>
      <c r="B84" s="832" t="s">
        <v>578</v>
      </c>
      <c r="C84" s="835" t="s">
        <v>596</v>
      </c>
      <c r="D84" s="863" t="s">
        <v>597</v>
      </c>
      <c r="E84" s="835" t="s">
        <v>3348</v>
      </c>
      <c r="F84" s="863" t="s">
        <v>3349</v>
      </c>
      <c r="G84" s="835" t="s">
        <v>3520</v>
      </c>
      <c r="H84" s="835" t="s">
        <v>3521</v>
      </c>
      <c r="I84" s="849">
        <v>190.89999389648437</v>
      </c>
      <c r="J84" s="849">
        <v>3</v>
      </c>
      <c r="K84" s="850">
        <v>572.70001220703125</v>
      </c>
    </row>
    <row r="85" spans="1:11" ht="14.4" customHeight="1" x14ac:dyDescent="0.3">
      <c r="A85" s="831" t="s">
        <v>577</v>
      </c>
      <c r="B85" s="832" t="s">
        <v>578</v>
      </c>
      <c r="C85" s="835" t="s">
        <v>596</v>
      </c>
      <c r="D85" s="863" t="s">
        <v>597</v>
      </c>
      <c r="E85" s="835" t="s">
        <v>3348</v>
      </c>
      <c r="F85" s="863" t="s">
        <v>3349</v>
      </c>
      <c r="G85" s="835" t="s">
        <v>3522</v>
      </c>
      <c r="H85" s="835" t="s">
        <v>3523</v>
      </c>
      <c r="I85" s="849">
        <v>33.799999237060547</v>
      </c>
      <c r="J85" s="849">
        <v>40</v>
      </c>
      <c r="K85" s="850">
        <v>1351.93994140625</v>
      </c>
    </row>
    <row r="86" spans="1:11" ht="14.4" customHeight="1" x14ac:dyDescent="0.3">
      <c r="A86" s="831" t="s">
        <v>577</v>
      </c>
      <c r="B86" s="832" t="s">
        <v>578</v>
      </c>
      <c r="C86" s="835" t="s">
        <v>596</v>
      </c>
      <c r="D86" s="863" t="s">
        <v>597</v>
      </c>
      <c r="E86" s="835" t="s">
        <v>3348</v>
      </c>
      <c r="F86" s="863" t="s">
        <v>3349</v>
      </c>
      <c r="G86" s="835" t="s">
        <v>3524</v>
      </c>
      <c r="H86" s="835" t="s">
        <v>3525</v>
      </c>
      <c r="I86" s="849">
        <v>139.17499542236328</v>
      </c>
      <c r="J86" s="849">
        <v>20</v>
      </c>
      <c r="K86" s="850">
        <v>2783.5</v>
      </c>
    </row>
    <row r="87" spans="1:11" ht="14.4" customHeight="1" x14ac:dyDescent="0.3">
      <c r="A87" s="831" t="s">
        <v>577</v>
      </c>
      <c r="B87" s="832" t="s">
        <v>578</v>
      </c>
      <c r="C87" s="835" t="s">
        <v>596</v>
      </c>
      <c r="D87" s="863" t="s">
        <v>597</v>
      </c>
      <c r="E87" s="835" t="s">
        <v>3348</v>
      </c>
      <c r="F87" s="863" t="s">
        <v>3349</v>
      </c>
      <c r="G87" s="835" t="s">
        <v>3526</v>
      </c>
      <c r="H87" s="835" t="s">
        <v>3527</v>
      </c>
      <c r="I87" s="849">
        <v>599.1500244140625</v>
      </c>
      <c r="J87" s="849">
        <v>1</v>
      </c>
      <c r="K87" s="850">
        <v>599.1500244140625</v>
      </c>
    </row>
    <row r="88" spans="1:11" ht="14.4" customHeight="1" x14ac:dyDescent="0.3">
      <c r="A88" s="831" t="s">
        <v>577</v>
      </c>
      <c r="B88" s="832" t="s">
        <v>578</v>
      </c>
      <c r="C88" s="835" t="s">
        <v>596</v>
      </c>
      <c r="D88" s="863" t="s">
        <v>597</v>
      </c>
      <c r="E88" s="835" t="s">
        <v>3348</v>
      </c>
      <c r="F88" s="863" t="s">
        <v>3349</v>
      </c>
      <c r="G88" s="835" t="s">
        <v>3526</v>
      </c>
      <c r="H88" s="835" t="s">
        <v>3528</v>
      </c>
      <c r="I88" s="849">
        <v>599.1500244140625</v>
      </c>
      <c r="J88" s="849">
        <v>1</v>
      </c>
      <c r="K88" s="850">
        <v>599.1500244140625</v>
      </c>
    </row>
    <row r="89" spans="1:11" ht="14.4" customHeight="1" x14ac:dyDescent="0.3">
      <c r="A89" s="831" t="s">
        <v>577</v>
      </c>
      <c r="B89" s="832" t="s">
        <v>578</v>
      </c>
      <c r="C89" s="835" t="s">
        <v>596</v>
      </c>
      <c r="D89" s="863" t="s">
        <v>597</v>
      </c>
      <c r="E89" s="835" t="s">
        <v>3348</v>
      </c>
      <c r="F89" s="863" t="s">
        <v>3349</v>
      </c>
      <c r="G89" s="835" t="s">
        <v>3529</v>
      </c>
      <c r="H89" s="835" t="s">
        <v>3530</v>
      </c>
      <c r="I89" s="849">
        <v>38.400001525878906</v>
      </c>
      <c r="J89" s="849">
        <v>110</v>
      </c>
      <c r="K89" s="850">
        <v>4224.030029296875</v>
      </c>
    </row>
    <row r="90" spans="1:11" ht="14.4" customHeight="1" x14ac:dyDescent="0.3">
      <c r="A90" s="831" t="s">
        <v>577</v>
      </c>
      <c r="B90" s="832" t="s">
        <v>578</v>
      </c>
      <c r="C90" s="835" t="s">
        <v>596</v>
      </c>
      <c r="D90" s="863" t="s">
        <v>597</v>
      </c>
      <c r="E90" s="835" t="s">
        <v>3348</v>
      </c>
      <c r="F90" s="863" t="s">
        <v>3349</v>
      </c>
      <c r="G90" s="835" t="s">
        <v>3531</v>
      </c>
      <c r="H90" s="835" t="s">
        <v>3532</v>
      </c>
      <c r="I90" s="849">
        <v>36.330001831054687</v>
      </c>
      <c r="J90" s="849">
        <v>25</v>
      </c>
      <c r="K90" s="850">
        <v>908.280029296875</v>
      </c>
    </row>
    <row r="91" spans="1:11" ht="14.4" customHeight="1" x14ac:dyDescent="0.3">
      <c r="A91" s="831" t="s">
        <v>577</v>
      </c>
      <c r="B91" s="832" t="s">
        <v>578</v>
      </c>
      <c r="C91" s="835" t="s">
        <v>596</v>
      </c>
      <c r="D91" s="863" t="s">
        <v>597</v>
      </c>
      <c r="E91" s="835" t="s">
        <v>3348</v>
      </c>
      <c r="F91" s="863" t="s">
        <v>3349</v>
      </c>
      <c r="G91" s="835" t="s">
        <v>3533</v>
      </c>
      <c r="H91" s="835" t="s">
        <v>3534</v>
      </c>
      <c r="I91" s="849">
        <v>10.770000457763672</v>
      </c>
      <c r="J91" s="849">
        <v>150</v>
      </c>
      <c r="K91" s="850">
        <v>1615.949951171875</v>
      </c>
    </row>
    <row r="92" spans="1:11" ht="14.4" customHeight="1" x14ac:dyDescent="0.3">
      <c r="A92" s="831" t="s">
        <v>577</v>
      </c>
      <c r="B92" s="832" t="s">
        <v>578</v>
      </c>
      <c r="C92" s="835" t="s">
        <v>596</v>
      </c>
      <c r="D92" s="863" t="s">
        <v>597</v>
      </c>
      <c r="E92" s="835" t="s">
        <v>3348</v>
      </c>
      <c r="F92" s="863" t="s">
        <v>3349</v>
      </c>
      <c r="G92" s="835" t="s">
        <v>3535</v>
      </c>
      <c r="H92" s="835" t="s">
        <v>3536</v>
      </c>
      <c r="I92" s="849">
        <v>5.940000057220459</v>
      </c>
      <c r="J92" s="849">
        <v>100</v>
      </c>
      <c r="K92" s="850">
        <v>594.34002685546875</v>
      </c>
    </row>
    <row r="93" spans="1:11" ht="14.4" customHeight="1" x14ac:dyDescent="0.3">
      <c r="A93" s="831" t="s">
        <v>577</v>
      </c>
      <c r="B93" s="832" t="s">
        <v>578</v>
      </c>
      <c r="C93" s="835" t="s">
        <v>596</v>
      </c>
      <c r="D93" s="863" t="s">
        <v>597</v>
      </c>
      <c r="E93" s="835" t="s">
        <v>3348</v>
      </c>
      <c r="F93" s="863" t="s">
        <v>3349</v>
      </c>
      <c r="G93" s="835" t="s">
        <v>3537</v>
      </c>
      <c r="H93" s="835" t="s">
        <v>3538</v>
      </c>
      <c r="I93" s="849">
        <v>228.80999755859375</v>
      </c>
      <c r="J93" s="849">
        <v>100</v>
      </c>
      <c r="K93" s="850">
        <v>22880.951171875</v>
      </c>
    </row>
    <row r="94" spans="1:11" ht="14.4" customHeight="1" x14ac:dyDescent="0.3">
      <c r="A94" s="831" t="s">
        <v>577</v>
      </c>
      <c r="B94" s="832" t="s">
        <v>578</v>
      </c>
      <c r="C94" s="835" t="s">
        <v>596</v>
      </c>
      <c r="D94" s="863" t="s">
        <v>597</v>
      </c>
      <c r="E94" s="835" t="s">
        <v>3348</v>
      </c>
      <c r="F94" s="863" t="s">
        <v>3349</v>
      </c>
      <c r="G94" s="835" t="s">
        <v>3539</v>
      </c>
      <c r="H94" s="835" t="s">
        <v>3540</v>
      </c>
      <c r="I94" s="849">
        <v>227.3699951171875</v>
      </c>
      <c r="J94" s="849">
        <v>75</v>
      </c>
      <c r="K94" s="850">
        <v>17052.77001953125</v>
      </c>
    </row>
    <row r="95" spans="1:11" ht="14.4" customHeight="1" x14ac:dyDescent="0.3">
      <c r="A95" s="831" t="s">
        <v>577</v>
      </c>
      <c r="B95" s="832" t="s">
        <v>578</v>
      </c>
      <c r="C95" s="835" t="s">
        <v>596</v>
      </c>
      <c r="D95" s="863" t="s">
        <v>597</v>
      </c>
      <c r="E95" s="835" t="s">
        <v>3348</v>
      </c>
      <c r="F95" s="863" t="s">
        <v>3349</v>
      </c>
      <c r="G95" s="835" t="s">
        <v>3541</v>
      </c>
      <c r="H95" s="835" t="s">
        <v>3542</v>
      </c>
      <c r="I95" s="849">
        <v>99.709999084472656</v>
      </c>
      <c r="J95" s="849">
        <v>40</v>
      </c>
      <c r="K95" s="850">
        <v>3988.199951171875</v>
      </c>
    </row>
    <row r="96" spans="1:11" ht="14.4" customHeight="1" x14ac:dyDescent="0.3">
      <c r="A96" s="831" t="s">
        <v>577</v>
      </c>
      <c r="B96" s="832" t="s">
        <v>578</v>
      </c>
      <c r="C96" s="835" t="s">
        <v>596</v>
      </c>
      <c r="D96" s="863" t="s">
        <v>597</v>
      </c>
      <c r="E96" s="835" t="s">
        <v>3348</v>
      </c>
      <c r="F96" s="863" t="s">
        <v>3349</v>
      </c>
      <c r="G96" s="835" t="s">
        <v>3543</v>
      </c>
      <c r="H96" s="835" t="s">
        <v>3544</v>
      </c>
      <c r="I96" s="849">
        <v>259.89999389648438</v>
      </c>
      <c r="J96" s="849">
        <v>2</v>
      </c>
      <c r="K96" s="850">
        <v>519.79998779296875</v>
      </c>
    </row>
    <row r="97" spans="1:11" ht="14.4" customHeight="1" x14ac:dyDescent="0.3">
      <c r="A97" s="831" t="s">
        <v>577</v>
      </c>
      <c r="B97" s="832" t="s">
        <v>578</v>
      </c>
      <c r="C97" s="835" t="s">
        <v>596</v>
      </c>
      <c r="D97" s="863" t="s">
        <v>597</v>
      </c>
      <c r="E97" s="835" t="s">
        <v>3348</v>
      </c>
      <c r="F97" s="863" t="s">
        <v>3349</v>
      </c>
      <c r="G97" s="835" t="s">
        <v>3545</v>
      </c>
      <c r="H97" s="835" t="s">
        <v>3546</v>
      </c>
      <c r="I97" s="849">
        <v>2.190000057220459</v>
      </c>
      <c r="J97" s="849">
        <v>10</v>
      </c>
      <c r="K97" s="850">
        <v>21.899999618530273</v>
      </c>
    </row>
    <row r="98" spans="1:11" ht="14.4" customHeight="1" x14ac:dyDescent="0.3">
      <c r="A98" s="831" t="s">
        <v>577</v>
      </c>
      <c r="B98" s="832" t="s">
        <v>578</v>
      </c>
      <c r="C98" s="835" t="s">
        <v>596</v>
      </c>
      <c r="D98" s="863" t="s">
        <v>597</v>
      </c>
      <c r="E98" s="835" t="s">
        <v>3348</v>
      </c>
      <c r="F98" s="863" t="s">
        <v>3349</v>
      </c>
      <c r="G98" s="835" t="s">
        <v>3547</v>
      </c>
      <c r="H98" s="835" t="s">
        <v>3548</v>
      </c>
      <c r="I98" s="849">
        <v>5.6399998664855957</v>
      </c>
      <c r="J98" s="849">
        <v>50</v>
      </c>
      <c r="K98" s="850">
        <v>282</v>
      </c>
    </row>
    <row r="99" spans="1:11" ht="14.4" customHeight="1" x14ac:dyDescent="0.3">
      <c r="A99" s="831" t="s">
        <v>577</v>
      </c>
      <c r="B99" s="832" t="s">
        <v>578</v>
      </c>
      <c r="C99" s="835" t="s">
        <v>596</v>
      </c>
      <c r="D99" s="863" t="s">
        <v>597</v>
      </c>
      <c r="E99" s="835" t="s">
        <v>3348</v>
      </c>
      <c r="F99" s="863" t="s">
        <v>3349</v>
      </c>
      <c r="G99" s="835" t="s">
        <v>3549</v>
      </c>
      <c r="H99" s="835" t="s">
        <v>3550</v>
      </c>
      <c r="I99" s="849">
        <v>3.4500000476837158</v>
      </c>
      <c r="J99" s="849">
        <v>30</v>
      </c>
      <c r="K99" s="850">
        <v>103.5</v>
      </c>
    </row>
    <row r="100" spans="1:11" ht="14.4" customHeight="1" x14ac:dyDescent="0.3">
      <c r="A100" s="831" t="s">
        <v>577</v>
      </c>
      <c r="B100" s="832" t="s">
        <v>578</v>
      </c>
      <c r="C100" s="835" t="s">
        <v>596</v>
      </c>
      <c r="D100" s="863" t="s">
        <v>597</v>
      </c>
      <c r="E100" s="835" t="s">
        <v>3348</v>
      </c>
      <c r="F100" s="863" t="s">
        <v>3349</v>
      </c>
      <c r="G100" s="835" t="s">
        <v>3551</v>
      </c>
      <c r="H100" s="835" t="s">
        <v>3552</v>
      </c>
      <c r="I100" s="849">
        <v>1.3799999952316284</v>
      </c>
      <c r="J100" s="849">
        <v>450</v>
      </c>
      <c r="K100" s="850">
        <v>621</v>
      </c>
    </row>
    <row r="101" spans="1:11" ht="14.4" customHeight="1" x14ac:dyDescent="0.3">
      <c r="A101" s="831" t="s">
        <v>577</v>
      </c>
      <c r="B101" s="832" t="s">
        <v>578</v>
      </c>
      <c r="C101" s="835" t="s">
        <v>596</v>
      </c>
      <c r="D101" s="863" t="s">
        <v>597</v>
      </c>
      <c r="E101" s="835" t="s">
        <v>3348</v>
      </c>
      <c r="F101" s="863" t="s">
        <v>3349</v>
      </c>
      <c r="G101" s="835" t="s">
        <v>3553</v>
      </c>
      <c r="H101" s="835" t="s">
        <v>3554</v>
      </c>
      <c r="I101" s="849">
        <v>13.020000457763672</v>
      </c>
      <c r="J101" s="849">
        <v>2</v>
      </c>
      <c r="K101" s="850">
        <v>26.040000915527344</v>
      </c>
    </row>
    <row r="102" spans="1:11" ht="14.4" customHeight="1" x14ac:dyDescent="0.3">
      <c r="A102" s="831" t="s">
        <v>577</v>
      </c>
      <c r="B102" s="832" t="s">
        <v>578</v>
      </c>
      <c r="C102" s="835" t="s">
        <v>596</v>
      </c>
      <c r="D102" s="863" t="s">
        <v>597</v>
      </c>
      <c r="E102" s="835" t="s">
        <v>3348</v>
      </c>
      <c r="F102" s="863" t="s">
        <v>3349</v>
      </c>
      <c r="G102" s="835" t="s">
        <v>3350</v>
      </c>
      <c r="H102" s="835" t="s">
        <v>3351</v>
      </c>
      <c r="I102" s="849">
        <v>0.85750001668930054</v>
      </c>
      <c r="J102" s="849">
        <v>900</v>
      </c>
      <c r="K102" s="850">
        <v>771</v>
      </c>
    </row>
    <row r="103" spans="1:11" ht="14.4" customHeight="1" x14ac:dyDescent="0.3">
      <c r="A103" s="831" t="s">
        <v>577</v>
      </c>
      <c r="B103" s="832" t="s">
        <v>578</v>
      </c>
      <c r="C103" s="835" t="s">
        <v>596</v>
      </c>
      <c r="D103" s="863" t="s">
        <v>597</v>
      </c>
      <c r="E103" s="835" t="s">
        <v>3348</v>
      </c>
      <c r="F103" s="863" t="s">
        <v>3349</v>
      </c>
      <c r="G103" s="835" t="s">
        <v>3555</v>
      </c>
      <c r="H103" s="835" t="s">
        <v>3556</v>
      </c>
      <c r="I103" s="849">
        <v>1.5199999809265137</v>
      </c>
      <c r="J103" s="849">
        <v>600</v>
      </c>
      <c r="K103" s="850">
        <v>912</v>
      </c>
    </row>
    <row r="104" spans="1:11" ht="14.4" customHeight="1" x14ac:dyDescent="0.3">
      <c r="A104" s="831" t="s">
        <v>577</v>
      </c>
      <c r="B104" s="832" t="s">
        <v>578</v>
      </c>
      <c r="C104" s="835" t="s">
        <v>596</v>
      </c>
      <c r="D104" s="863" t="s">
        <v>597</v>
      </c>
      <c r="E104" s="835" t="s">
        <v>3348</v>
      </c>
      <c r="F104" s="863" t="s">
        <v>3349</v>
      </c>
      <c r="G104" s="835" t="s">
        <v>3557</v>
      </c>
      <c r="H104" s="835" t="s">
        <v>3558</v>
      </c>
      <c r="I104" s="849">
        <v>2.0649999380111694</v>
      </c>
      <c r="J104" s="849">
        <v>150</v>
      </c>
      <c r="K104" s="850">
        <v>310</v>
      </c>
    </row>
    <row r="105" spans="1:11" ht="14.4" customHeight="1" x14ac:dyDescent="0.3">
      <c r="A105" s="831" t="s">
        <v>577</v>
      </c>
      <c r="B105" s="832" t="s">
        <v>578</v>
      </c>
      <c r="C105" s="835" t="s">
        <v>596</v>
      </c>
      <c r="D105" s="863" t="s">
        <v>597</v>
      </c>
      <c r="E105" s="835" t="s">
        <v>3348</v>
      </c>
      <c r="F105" s="863" t="s">
        <v>3349</v>
      </c>
      <c r="G105" s="835" t="s">
        <v>3559</v>
      </c>
      <c r="H105" s="835" t="s">
        <v>3560</v>
      </c>
      <c r="I105" s="849">
        <v>5.869999885559082</v>
      </c>
      <c r="J105" s="849">
        <v>300</v>
      </c>
      <c r="K105" s="850">
        <v>1761</v>
      </c>
    </row>
    <row r="106" spans="1:11" ht="14.4" customHeight="1" x14ac:dyDescent="0.3">
      <c r="A106" s="831" t="s">
        <v>577</v>
      </c>
      <c r="B106" s="832" t="s">
        <v>578</v>
      </c>
      <c r="C106" s="835" t="s">
        <v>596</v>
      </c>
      <c r="D106" s="863" t="s">
        <v>597</v>
      </c>
      <c r="E106" s="835" t="s">
        <v>3348</v>
      </c>
      <c r="F106" s="863" t="s">
        <v>3349</v>
      </c>
      <c r="G106" s="835" t="s">
        <v>3561</v>
      </c>
      <c r="H106" s="835" t="s">
        <v>3562</v>
      </c>
      <c r="I106" s="849">
        <v>9.2960000991821286</v>
      </c>
      <c r="J106" s="849">
        <v>600</v>
      </c>
      <c r="K106" s="850">
        <v>5579</v>
      </c>
    </row>
    <row r="107" spans="1:11" ht="14.4" customHeight="1" x14ac:dyDescent="0.3">
      <c r="A107" s="831" t="s">
        <v>577</v>
      </c>
      <c r="B107" s="832" t="s">
        <v>578</v>
      </c>
      <c r="C107" s="835" t="s">
        <v>596</v>
      </c>
      <c r="D107" s="863" t="s">
        <v>597</v>
      </c>
      <c r="E107" s="835" t="s">
        <v>3348</v>
      </c>
      <c r="F107" s="863" t="s">
        <v>3349</v>
      </c>
      <c r="G107" s="835" t="s">
        <v>3563</v>
      </c>
      <c r="H107" s="835" t="s">
        <v>3564</v>
      </c>
      <c r="I107" s="849">
        <v>5.820000171661377</v>
      </c>
      <c r="J107" s="849">
        <v>24</v>
      </c>
      <c r="K107" s="850">
        <v>139.67999267578125</v>
      </c>
    </row>
    <row r="108" spans="1:11" ht="14.4" customHeight="1" x14ac:dyDescent="0.3">
      <c r="A108" s="831" t="s">
        <v>577</v>
      </c>
      <c r="B108" s="832" t="s">
        <v>578</v>
      </c>
      <c r="C108" s="835" t="s">
        <v>596</v>
      </c>
      <c r="D108" s="863" t="s">
        <v>597</v>
      </c>
      <c r="E108" s="835" t="s">
        <v>3348</v>
      </c>
      <c r="F108" s="863" t="s">
        <v>3349</v>
      </c>
      <c r="G108" s="835" t="s">
        <v>3565</v>
      </c>
      <c r="H108" s="835" t="s">
        <v>3566</v>
      </c>
      <c r="I108" s="849">
        <v>8.1233332951863613</v>
      </c>
      <c r="J108" s="849">
        <v>98</v>
      </c>
      <c r="K108" s="850">
        <v>796.260009765625</v>
      </c>
    </row>
    <row r="109" spans="1:11" ht="14.4" customHeight="1" x14ac:dyDescent="0.3">
      <c r="A109" s="831" t="s">
        <v>577</v>
      </c>
      <c r="B109" s="832" t="s">
        <v>578</v>
      </c>
      <c r="C109" s="835" t="s">
        <v>596</v>
      </c>
      <c r="D109" s="863" t="s">
        <v>597</v>
      </c>
      <c r="E109" s="835" t="s">
        <v>3348</v>
      </c>
      <c r="F109" s="863" t="s">
        <v>3349</v>
      </c>
      <c r="G109" s="835" t="s">
        <v>3567</v>
      </c>
      <c r="H109" s="835" t="s">
        <v>3568</v>
      </c>
      <c r="I109" s="849">
        <v>46</v>
      </c>
      <c r="J109" s="849">
        <v>3</v>
      </c>
      <c r="K109" s="850">
        <v>138</v>
      </c>
    </row>
    <row r="110" spans="1:11" ht="14.4" customHeight="1" x14ac:dyDescent="0.3">
      <c r="A110" s="831" t="s">
        <v>577</v>
      </c>
      <c r="B110" s="832" t="s">
        <v>578</v>
      </c>
      <c r="C110" s="835" t="s">
        <v>596</v>
      </c>
      <c r="D110" s="863" t="s">
        <v>597</v>
      </c>
      <c r="E110" s="835" t="s">
        <v>3348</v>
      </c>
      <c r="F110" s="863" t="s">
        <v>3349</v>
      </c>
      <c r="G110" s="835" t="s">
        <v>3569</v>
      </c>
      <c r="H110" s="835" t="s">
        <v>3570</v>
      </c>
      <c r="I110" s="849">
        <v>26.170000076293945</v>
      </c>
      <c r="J110" s="849">
        <v>5</v>
      </c>
      <c r="K110" s="850">
        <v>130.85000610351562</v>
      </c>
    </row>
    <row r="111" spans="1:11" ht="14.4" customHeight="1" x14ac:dyDescent="0.3">
      <c r="A111" s="831" t="s">
        <v>577</v>
      </c>
      <c r="B111" s="832" t="s">
        <v>578</v>
      </c>
      <c r="C111" s="835" t="s">
        <v>596</v>
      </c>
      <c r="D111" s="863" t="s">
        <v>597</v>
      </c>
      <c r="E111" s="835" t="s">
        <v>3348</v>
      </c>
      <c r="F111" s="863" t="s">
        <v>3349</v>
      </c>
      <c r="G111" s="835" t="s">
        <v>3571</v>
      </c>
      <c r="H111" s="835" t="s">
        <v>3572</v>
      </c>
      <c r="I111" s="849">
        <v>15.029999732971191</v>
      </c>
      <c r="J111" s="849">
        <v>12</v>
      </c>
      <c r="K111" s="850">
        <v>180.3600025177002</v>
      </c>
    </row>
    <row r="112" spans="1:11" ht="14.4" customHeight="1" x14ac:dyDescent="0.3">
      <c r="A112" s="831" t="s">
        <v>577</v>
      </c>
      <c r="B112" s="832" t="s">
        <v>578</v>
      </c>
      <c r="C112" s="835" t="s">
        <v>596</v>
      </c>
      <c r="D112" s="863" t="s">
        <v>597</v>
      </c>
      <c r="E112" s="835" t="s">
        <v>3348</v>
      </c>
      <c r="F112" s="863" t="s">
        <v>3349</v>
      </c>
      <c r="G112" s="835" t="s">
        <v>3573</v>
      </c>
      <c r="H112" s="835" t="s">
        <v>3574</v>
      </c>
      <c r="I112" s="849">
        <v>98.379997253417969</v>
      </c>
      <c r="J112" s="849">
        <v>6</v>
      </c>
      <c r="K112" s="850">
        <v>590.27998352050781</v>
      </c>
    </row>
    <row r="113" spans="1:11" ht="14.4" customHeight="1" x14ac:dyDescent="0.3">
      <c r="A113" s="831" t="s">
        <v>577</v>
      </c>
      <c r="B113" s="832" t="s">
        <v>578</v>
      </c>
      <c r="C113" s="835" t="s">
        <v>596</v>
      </c>
      <c r="D113" s="863" t="s">
        <v>597</v>
      </c>
      <c r="E113" s="835" t="s">
        <v>3348</v>
      </c>
      <c r="F113" s="863" t="s">
        <v>3349</v>
      </c>
      <c r="G113" s="835" t="s">
        <v>3352</v>
      </c>
      <c r="H113" s="835" t="s">
        <v>3353</v>
      </c>
      <c r="I113" s="849">
        <v>23.920000076293945</v>
      </c>
      <c r="J113" s="849">
        <v>10</v>
      </c>
      <c r="K113" s="850">
        <v>239.19999694824219</v>
      </c>
    </row>
    <row r="114" spans="1:11" ht="14.4" customHeight="1" x14ac:dyDescent="0.3">
      <c r="A114" s="831" t="s">
        <v>577</v>
      </c>
      <c r="B114" s="832" t="s">
        <v>578</v>
      </c>
      <c r="C114" s="835" t="s">
        <v>596</v>
      </c>
      <c r="D114" s="863" t="s">
        <v>597</v>
      </c>
      <c r="E114" s="835" t="s">
        <v>3348</v>
      </c>
      <c r="F114" s="863" t="s">
        <v>3349</v>
      </c>
      <c r="G114" s="835" t="s">
        <v>3575</v>
      </c>
      <c r="H114" s="835" t="s">
        <v>3576</v>
      </c>
      <c r="I114" s="849">
        <v>46.319999694824219</v>
      </c>
      <c r="J114" s="849">
        <v>14</v>
      </c>
      <c r="K114" s="850">
        <v>648.48001098632812</v>
      </c>
    </row>
    <row r="115" spans="1:11" ht="14.4" customHeight="1" x14ac:dyDescent="0.3">
      <c r="A115" s="831" t="s">
        <v>577</v>
      </c>
      <c r="B115" s="832" t="s">
        <v>578</v>
      </c>
      <c r="C115" s="835" t="s">
        <v>596</v>
      </c>
      <c r="D115" s="863" t="s">
        <v>597</v>
      </c>
      <c r="E115" s="835" t="s">
        <v>3348</v>
      </c>
      <c r="F115" s="863" t="s">
        <v>3349</v>
      </c>
      <c r="G115" s="835" t="s">
        <v>3577</v>
      </c>
      <c r="H115" s="835" t="s">
        <v>3578</v>
      </c>
      <c r="I115" s="849">
        <v>0.37999999523162842</v>
      </c>
      <c r="J115" s="849">
        <v>5</v>
      </c>
      <c r="K115" s="850">
        <v>1.8999999761581421</v>
      </c>
    </row>
    <row r="116" spans="1:11" ht="14.4" customHeight="1" x14ac:dyDescent="0.3">
      <c r="A116" s="831" t="s">
        <v>577</v>
      </c>
      <c r="B116" s="832" t="s">
        <v>578</v>
      </c>
      <c r="C116" s="835" t="s">
        <v>596</v>
      </c>
      <c r="D116" s="863" t="s">
        <v>597</v>
      </c>
      <c r="E116" s="835" t="s">
        <v>3348</v>
      </c>
      <c r="F116" s="863" t="s">
        <v>3349</v>
      </c>
      <c r="G116" s="835" t="s">
        <v>3579</v>
      </c>
      <c r="H116" s="835" t="s">
        <v>3580</v>
      </c>
      <c r="I116" s="849">
        <v>4.5999999046325684</v>
      </c>
      <c r="J116" s="849">
        <v>50</v>
      </c>
      <c r="K116" s="850">
        <v>230</v>
      </c>
    </row>
    <row r="117" spans="1:11" ht="14.4" customHeight="1" x14ac:dyDescent="0.3">
      <c r="A117" s="831" t="s">
        <v>577</v>
      </c>
      <c r="B117" s="832" t="s">
        <v>578</v>
      </c>
      <c r="C117" s="835" t="s">
        <v>596</v>
      </c>
      <c r="D117" s="863" t="s">
        <v>597</v>
      </c>
      <c r="E117" s="835" t="s">
        <v>3348</v>
      </c>
      <c r="F117" s="863" t="s">
        <v>3349</v>
      </c>
      <c r="G117" s="835" t="s">
        <v>3581</v>
      </c>
      <c r="H117" s="835" t="s">
        <v>3582</v>
      </c>
      <c r="I117" s="849">
        <v>8.3900003433227539</v>
      </c>
      <c r="J117" s="849">
        <v>24</v>
      </c>
      <c r="K117" s="850">
        <v>201.36000061035156</v>
      </c>
    </row>
    <row r="118" spans="1:11" ht="14.4" customHeight="1" x14ac:dyDescent="0.3">
      <c r="A118" s="831" t="s">
        <v>577</v>
      </c>
      <c r="B118" s="832" t="s">
        <v>578</v>
      </c>
      <c r="C118" s="835" t="s">
        <v>596</v>
      </c>
      <c r="D118" s="863" t="s">
        <v>597</v>
      </c>
      <c r="E118" s="835" t="s">
        <v>3348</v>
      </c>
      <c r="F118" s="863" t="s">
        <v>3349</v>
      </c>
      <c r="G118" s="835" t="s">
        <v>3583</v>
      </c>
      <c r="H118" s="835" t="s">
        <v>3584</v>
      </c>
      <c r="I118" s="849">
        <v>13.079999923706055</v>
      </c>
      <c r="J118" s="849">
        <v>50</v>
      </c>
      <c r="K118" s="850">
        <v>654</v>
      </c>
    </row>
    <row r="119" spans="1:11" ht="14.4" customHeight="1" x14ac:dyDescent="0.3">
      <c r="A119" s="831" t="s">
        <v>577</v>
      </c>
      <c r="B119" s="832" t="s">
        <v>578</v>
      </c>
      <c r="C119" s="835" t="s">
        <v>596</v>
      </c>
      <c r="D119" s="863" t="s">
        <v>597</v>
      </c>
      <c r="E119" s="835" t="s">
        <v>3348</v>
      </c>
      <c r="F119" s="863" t="s">
        <v>3349</v>
      </c>
      <c r="G119" s="835" t="s">
        <v>3354</v>
      </c>
      <c r="H119" s="835" t="s">
        <v>3355</v>
      </c>
      <c r="I119" s="849">
        <v>8.823333104451498</v>
      </c>
      <c r="J119" s="849">
        <v>120</v>
      </c>
      <c r="K119" s="850">
        <v>1058.8199920654297</v>
      </c>
    </row>
    <row r="120" spans="1:11" ht="14.4" customHeight="1" x14ac:dyDescent="0.3">
      <c r="A120" s="831" t="s">
        <v>577</v>
      </c>
      <c r="B120" s="832" t="s">
        <v>578</v>
      </c>
      <c r="C120" s="835" t="s">
        <v>596</v>
      </c>
      <c r="D120" s="863" t="s">
        <v>597</v>
      </c>
      <c r="E120" s="835" t="s">
        <v>3348</v>
      </c>
      <c r="F120" s="863" t="s">
        <v>3349</v>
      </c>
      <c r="G120" s="835" t="s">
        <v>3356</v>
      </c>
      <c r="H120" s="835" t="s">
        <v>3357</v>
      </c>
      <c r="I120" s="849">
        <v>18.889999389648438</v>
      </c>
      <c r="J120" s="849">
        <v>48</v>
      </c>
      <c r="K120" s="850">
        <v>906.66998291015625</v>
      </c>
    </row>
    <row r="121" spans="1:11" ht="14.4" customHeight="1" x14ac:dyDescent="0.3">
      <c r="A121" s="831" t="s">
        <v>577</v>
      </c>
      <c r="B121" s="832" t="s">
        <v>578</v>
      </c>
      <c r="C121" s="835" t="s">
        <v>596</v>
      </c>
      <c r="D121" s="863" t="s">
        <v>597</v>
      </c>
      <c r="E121" s="835" t="s">
        <v>3348</v>
      </c>
      <c r="F121" s="863" t="s">
        <v>3349</v>
      </c>
      <c r="G121" s="835" t="s">
        <v>3585</v>
      </c>
      <c r="H121" s="835" t="s">
        <v>3586</v>
      </c>
      <c r="I121" s="849">
        <v>1.6399999856948853</v>
      </c>
      <c r="J121" s="849">
        <v>40</v>
      </c>
      <c r="K121" s="850">
        <v>65.599998474121094</v>
      </c>
    </row>
    <row r="122" spans="1:11" ht="14.4" customHeight="1" x14ac:dyDescent="0.3">
      <c r="A122" s="831" t="s">
        <v>577</v>
      </c>
      <c r="B122" s="832" t="s">
        <v>578</v>
      </c>
      <c r="C122" s="835" t="s">
        <v>596</v>
      </c>
      <c r="D122" s="863" t="s">
        <v>597</v>
      </c>
      <c r="E122" s="835" t="s">
        <v>3348</v>
      </c>
      <c r="F122" s="863" t="s">
        <v>3349</v>
      </c>
      <c r="G122" s="835" t="s">
        <v>3587</v>
      </c>
      <c r="H122" s="835" t="s">
        <v>3588</v>
      </c>
      <c r="I122" s="849">
        <v>25.549999872843426</v>
      </c>
      <c r="J122" s="849">
        <v>168</v>
      </c>
      <c r="K122" s="850">
        <v>4292.4400024414062</v>
      </c>
    </row>
    <row r="123" spans="1:11" ht="14.4" customHeight="1" x14ac:dyDescent="0.3">
      <c r="A123" s="831" t="s">
        <v>577</v>
      </c>
      <c r="B123" s="832" t="s">
        <v>578</v>
      </c>
      <c r="C123" s="835" t="s">
        <v>596</v>
      </c>
      <c r="D123" s="863" t="s">
        <v>597</v>
      </c>
      <c r="E123" s="835" t="s">
        <v>3348</v>
      </c>
      <c r="F123" s="863" t="s">
        <v>3349</v>
      </c>
      <c r="G123" s="835" t="s">
        <v>3589</v>
      </c>
      <c r="H123" s="835" t="s">
        <v>3590</v>
      </c>
      <c r="I123" s="849">
        <v>13.229999542236328</v>
      </c>
      <c r="J123" s="849">
        <v>90</v>
      </c>
      <c r="K123" s="850">
        <v>1190.3999938964844</v>
      </c>
    </row>
    <row r="124" spans="1:11" ht="14.4" customHeight="1" x14ac:dyDescent="0.3">
      <c r="A124" s="831" t="s">
        <v>577</v>
      </c>
      <c r="B124" s="832" t="s">
        <v>578</v>
      </c>
      <c r="C124" s="835" t="s">
        <v>596</v>
      </c>
      <c r="D124" s="863" t="s">
        <v>597</v>
      </c>
      <c r="E124" s="835" t="s">
        <v>3348</v>
      </c>
      <c r="F124" s="863" t="s">
        <v>3349</v>
      </c>
      <c r="G124" s="835" t="s">
        <v>3591</v>
      </c>
      <c r="H124" s="835" t="s">
        <v>3592</v>
      </c>
      <c r="I124" s="849">
        <v>15.755000114440918</v>
      </c>
      <c r="J124" s="849">
        <v>50</v>
      </c>
      <c r="K124" s="850">
        <v>787.75</v>
      </c>
    </row>
    <row r="125" spans="1:11" ht="14.4" customHeight="1" x14ac:dyDescent="0.3">
      <c r="A125" s="831" t="s">
        <v>577</v>
      </c>
      <c r="B125" s="832" t="s">
        <v>578</v>
      </c>
      <c r="C125" s="835" t="s">
        <v>596</v>
      </c>
      <c r="D125" s="863" t="s">
        <v>597</v>
      </c>
      <c r="E125" s="835" t="s">
        <v>3348</v>
      </c>
      <c r="F125" s="863" t="s">
        <v>3349</v>
      </c>
      <c r="G125" s="835" t="s">
        <v>3593</v>
      </c>
      <c r="H125" s="835" t="s">
        <v>3594</v>
      </c>
      <c r="I125" s="849">
        <v>18.860000610351563</v>
      </c>
      <c r="J125" s="849">
        <v>20</v>
      </c>
      <c r="K125" s="850">
        <v>377.20001220703125</v>
      </c>
    </row>
    <row r="126" spans="1:11" ht="14.4" customHeight="1" x14ac:dyDescent="0.3">
      <c r="A126" s="831" t="s">
        <v>577</v>
      </c>
      <c r="B126" s="832" t="s">
        <v>578</v>
      </c>
      <c r="C126" s="835" t="s">
        <v>596</v>
      </c>
      <c r="D126" s="863" t="s">
        <v>597</v>
      </c>
      <c r="E126" s="835" t="s">
        <v>3348</v>
      </c>
      <c r="F126" s="863" t="s">
        <v>3349</v>
      </c>
      <c r="G126" s="835" t="s">
        <v>3595</v>
      </c>
      <c r="H126" s="835" t="s">
        <v>3596</v>
      </c>
      <c r="I126" s="849">
        <v>7.5900001525878906</v>
      </c>
      <c r="J126" s="849">
        <v>3</v>
      </c>
      <c r="K126" s="850">
        <v>22.770000457763672</v>
      </c>
    </row>
    <row r="127" spans="1:11" ht="14.4" customHeight="1" x14ac:dyDescent="0.3">
      <c r="A127" s="831" t="s">
        <v>577</v>
      </c>
      <c r="B127" s="832" t="s">
        <v>578</v>
      </c>
      <c r="C127" s="835" t="s">
        <v>596</v>
      </c>
      <c r="D127" s="863" t="s">
        <v>597</v>
      </c>
      <c r="E127" s="835" t="s">
        <v>3348</v>
      </c>
      <c r="F127" s="863" t="s">
        <v>3349</v>
      </c>
      <c r="G127" s="835" t="s">
        <v>3597</v>
      </c>
      <c r="H127" s="835" t="s">
        <v>3598</v>
      </c>
      <c r="I127" s="849">
        <v>8.625</v>
      </c>
      <c r="J127" s="849">
        <v>30</v>
      </c>
      <c r="K127" s="850">
        <v>258.80000305175781</v>
      </c>
    </row>
    <row r="128" spans="1:11" ht="14.4" customHeight="1" x14ac:dyDescent="0.3">
      <c r="A128" s="831" t="s">
        <v>577</v>
      </c>
      <c r="B128" s="832" t="s">
        <v>578</v>
      </c>
      <c r="C128" s="835" t="s">
        <v>596</v>
      </c>
      <c r="D128" s="863" t="s">
        <v>597</v>
      </c>
      <c r="E128" s="835" t="s">
        <v>3348</v>
      </c>
      <c r="F128" s="863" t="s">
        <v>3349</v>
      </c>
      <c r="G128" s="835" t="s">
        <v>3599</v>
      </c>
      <c r="H128" s="835" t="s">
        <v>3600</v>
      </c>
      <c r="I128" s="849">
        <v>13.224999904632568</v>
      </c>
      <c r="J128" s="849">
        <v>30</v>
      </c>
      <c r="K128" s="850">
        <v>396.69999694824219</v>
      </c>
    </row>
    <row r="129" spans="1:11" ht="14.4" customHeight="1" x14ac:dyDescent="0.3">
      <c r="A129" s="831" t="s">
        <v>577</v>
      </c>
      <c r="B129" s="832" t="s">
        <v>578</v>
      </c>
      <c r="C129" s="835" t="s">
        <v>596</v>
      </c>
      <c r="D129" s="863" t="s">
        <v>597</v>
      </c>
      <c r="E129" s="835" t="s">
        <v>3348</v>
      </c>
      <c r="F129" s="863" t="s">
        <v>3349</v>
      </c>
      <c r="G129" s="835" t="s">
        <v>3601</v>
      </c>
      <c r="H129" s="835" t="s">
        <v>3602</v>
      </c>
      <c r="I129" s="849">
        <v>2.190000057220459</v>
      </c>
      <c r="J129" s="849">
        <v>50</v>
      </c>
      <c r="K129" s="850">
        <v>109.5</v>
      </c>
    </row>
    <row r="130" spans="1:11" ht="14.4" customHeight="1" x14ac:dyDescent="0.3">
      <c r="A130" s="831" t="s">
        <v>577</v>
      </c>
      <c r="B130" s="832" t="s">
        <v>578</v>
      </c>
      <c r="C130" s="835" t="s">
        <v>596</v>
      </c>
      <c r="D130" s="863" t="s">
        <v>597</v>
      </c>
      <c r="E130" s="835" t="s">
        <v>3348</v>
      </c>
      <c r="F130" s="863" t="s">
        <v>3349</v>
      </c>
      <c r="G130" s="835" t="s">
        <v>3603</v>
      </c>
      <c r="H130" s="835" t="s">
        <v>3604</v>
      </c>
      <c r="I130" s="849">
        <v>2.880000114440918</v>
      </c>
      <c r="J130" s="849">
        <v>30</v>
      </c>
      <c r="K130" s="850">
        <v>86.400001525878906</v>
      </c>
    </row>
    <row r="131" spans="1:11" ht="14.4" customHeight="1" x14ac:dyDescent="0.3">
      <c r="A131" s="831" t="s">
        <v>577</v>
      </c>
      <c r="B131" s="832" t="s">
        <v>578</v>
      </c>
      <c r="C131" s="835" t="s">
        <v>596</v>
      </c>
      <c r="D131" s="863" t="s">
        <v>597</v>
      </c>
      <c r="E131" s="835" t="s">
        <v>3348</v>
      </c>
      <c r="F131" s="863" t="s">
        <v>3349</v>
      </c>
      <c r="G131" s="835" t="s">
        <v>3605</v>
      </c>
      <c r="H131" s="835" t="s">
        <v>3606</v>
      </c>
      <c r="I131" s="849">
        <v>3.5649999380111694</v>
      </c>
      <c r="J131" s="849">
        <v>80</v>
      </c>
      <c r="K131" s="850">
        <v>285.20000457763672</v>
      </c>
    </row>
    <row r="132" spans="1:11" ht="14.4" customHeight="1" x14ac:dyDescent="0.3">
      <c r="A132" s="831" t="s">
        <v>577</v>
      </c>
      <c r="B132" s="832" t="s">
        <v>578</v>
      </c>
      <c r="C132" s="835" t="s">
        <v>596</v>
      </c>
      <c r="D132" s="863" t="s">
        <v>597</v>
      </c>
      <c r="E132" s="835" t="s">
        <v>3348</v>
      </c>
      <c r="F132" s="863" t="s">
        <v>3349</v>
      </c>
      <c r="G132" s="835" t="s">
        <v>3607</v>
      </c>
      <c r="H132" s="835" t="s">
        <v>3608</v>
      </c>
      <c r="I132" s="849">
        <v>6.929999828338623</v>
      </c>
      <c r="J132" s="849">
        <v>4</v>
      </c>
      <c r="K132" s="850">
        <v>27.719999313354492</v>
      </c>
    </row>
    <row r="133" spans="1:11" ht="14.4" customHeight="1" x14ac:dyDescent="0.3">
      <c r="A133" s="831" t="s">
        <v>577</v>
      </c>
      <c r="B133" s="832" t="s">
        <v>578</v>
      </c>
      <c r="C133" s="835" t="s">
        <v>596</v>
      </c>
      <c r="D133" s="863" t="s">
        <v>597</v>
      </c>
      <c r="E133" s="835" t="s">
        <v>3348</v>
      </c>
      <c r="F133" s="863" t="s">
        <v>3349</v>
      </c>
      <c r="G133" s="835" t="s">
        <v>3609</v>
      </c>
      <c r="H133" s="835" t="s">
        <v>3610</v>
      </c>
      <c r="I133" s="849">
        <v>8.1700000762939453</v>
      </c>
      <c r="J133" s="849">
        <v>5</v>
      </c>
      <c r="K133" s="850">
        <v>40.850000381469727</v>
      </c>
    </row>
    <row r="134" spans="1:11" ht="14.4" customHeight="1" x14ac:dyDescent="0.3">
      <c r="A134" s="831" t="s">
        <v>577</v>
      </c>
      <c r="B134" s="832" t="s">
        <v>578</v>
      </c>
      <c r="C134" s="835" t="s">
        <v>596</v>
      </c>
      <c r="D134" s="863" t="s">
        <v>597</v>
      </c>
      <c r="E134" s="835" t="s">
        <v>3348</v>
      </c>
      <c r="F134" s="863" t="s">
        <v>3349</v>
      </c>
      <c r="G134" s="835" t="s">
        <v>3611</v>
      </c>
      <c r="H134" s="835" t="s">
        <v>3612</v>
      </c>
      <c r="I134" s="849">
        <v>9.380000114440918</v>
      </c>
      <c r="J134" s="849">
        <v>3</v>
      </c>
      <c r="K134" s="850">
        <v>28.140000343322754</v>
      </c>
    </row>
    <row r="135" spans="1:11" ht="14.4" customHeight="1" x14ac:dyDescent="0.3">
      <c r="A135" s="831" t="s">
        <v>577</v>
      </c>
      <c r="B135" s="832" t="s">
        <v>578</v>
      </c>
      <c r="C135" s="835" t="s">
        <v>596</v>
      </c>
      <c r="D135" s="863" t="s">
        <v>597</v>
      </c>
      <c r="E135" s="835" t="s">
        <v>3348</v>
      </c>
      <c r="F135" s="863" t="s">
        <v>3349</v>
      </c>
      <c r="G135" s="835" t="s">
        <v>3613</v>
      </c>
      <c r="H135" s="835" t="s">
        <v>3614</v>
      </c>
      <c r="I135" s="849">
        <v>12.649999618530273</v>
      </c>
      <c r="J135" s="849">
        <v>15</v>
      </c>
      <c r="K135" s="850">
        <v>189.75</v>
      </c>
    </row>
    <row r="136" spans="1:11" ht="14.4" customHeight="1" x14ac:dyDescent="0.3">
      <c r="A136" s="831" t="s">
        <v>577</v>
      </c>
      <c r="B136" s="832" t="s">
        <v>578</v>
      </c>
      <c r="C136" s="835" t="s">
        <v>596</v>
      </c>
      <c r="D136" s="863" t="s">
        <v>597</v>
      </c>
      <c r="E136" s="835" t="s">
        <v>3348</v>
      </c>
      <c r="F136" s="863" t="s">
        <v>3349</v>
      </c>
      <c r="G136" s="835" t="s">
        <v>3615</v>
      </c>
      <c r="H136" s="835" t="s">
        <v>3616</v>
      </c>
      <c r="I136" s="849">
        <v>11.5</v>
      </c>
      <c r="J136" s="849">
        <v>15</v>
      </c>
      <c r="K136" s="850">
        <v>172.5</v>
      </c>
    </row>
    <row r="137" spans="1:11" ht="14.4" customHeight="1" x14ac:dyDescent="0.3">
      <c r="A137" s="831" t="s">
        <v>577</v>
      </c>
      <c r="B137" s="832" t="s">
        <v>578</v>
      </c>
      <c r="C137" s="835" t="s">
        <v>596</v>
      </c>
      <c r="D137" s="863" t="s">
        <v>597</v>
      </c>
      <c r="E137" s="835" t="s">
        <v>3348</v>
      </c>
      <c r="F137" s="863" t="s">
        <v>3349</v>
      </c>
      <c r="G137" s="835" t="s">
        <v>3617</v>
      </c>
      <c r="H137" s="835" t="s">
        <v>3618</v>
      </c>
      <c r="I137" s="849">
        <v>105.44999694824219</v>
      </c>
      <c r="J137" s="849">
        <v>2</v>
      </c>
      <c r="K137" s="850">
        <v>210.89999389648437</v>
      </c>
    </row>
    <row r="138" spans="1:11" ht="14.4" customHeight="1" x14ac:dyDescent="0.3">
      <c r="A138" s="831" t="s">
        <v>577</v>
      </c>
      <c r="B138" s="832" t="s">
        <v>578</v>
      </c>
      <c r="C138" s="835" t="s">
        <v>596</v>
      </c>
      <c r="D138" s="863" t="s">
        <v>597</v>
      </c>
      <c r="E138" s="835" t="s">
        <v>3348</v>
      </c>
      <c r="F138" s="863" t="s">
        <v>3349</v>
      </c>
      <c r="G138" s="835" t="s">
        <v>3619</v>
      </c>
      <c r="H138" s="835" t="s">
        <v>3620</v>
      </c>
      <c r="I138" s="849">
        <v>17.620000839233398</v>
      </c>
      <c r="J138" s="849">
        <v>3</v>
      </c>
      <c r="K138" s="850">
        <v>52.860002517700195</v>
      </c>
    </row>
    <row r="139" spans="1:11" ht="14.4" customHeight="1" x14ac:dyDescent="0.3">
      <c r="A139" s="831" t="s">
        <v>577</v>
      </c>
      <c r="B139" s="832" t="s">
        <v>578</v>
      </c>
      <c r="C139" s="835" t="s">
        <v>596</v>
      </c>
      <c r="D139" s="863" t="s">
        <v>597</v>
      </c>
      <c r="E139" s="835" t="s">
        <v>3348</v>
      </c>
      <c r="F139" s="863" t="s">
        <v>3349</v>
      </c>
      <c r="G139" s="835" t="s">
        <v>3621</v>
      </c>
      <c r="H139" s="835" t="s">
        <v>3622</v>
      </c>
      <c r="I139" s="849">
        <v>22.304999351501465</v>
      </c>
      <c r="J139" s="849">
        <v>2</v>
      </c>
      <c r="K139" s="850">
        <v>44.60999870300293</v>
      </c>
    </row>
    <row r="140" spans="1:11" ht="14.4" customHeight="1" x14ac:dyDescent="0.3">
      <c r="A140" s="831" t="s">
        <v>577</v>
      </c>
      <c r="B140" s="832" t="s">
        <v>578</v>
      </c>
      <c r="C140" s="835" t="s">
        <v>596</v>
      </c>
      <c r="D140" s="863" t="s">
        <v>597</v>
      </c>
      <c r="E140" s="835" t="s">
        <v>3348</v>
      </c>
      <c r="F140" s="863" t="s">
        <v>3349</v>
      </c>
      <c r="G140" s="835" t="s">
        <v>3623</v>
      </c>
      <c r="H140" s="835" t="s">
        <v>3624</v>
      </c>
      <c r="I140" s="849">
        <v>899.84500122070312</v>
      </c>
      <c r="J140" s="849">
        <v>4</v>
      </c>
      <c r="K140" s="850">
        <v>3599.3699951171875</v>
      </c>
    </row>
    <row r="141" spans="1:11" ht="14.4" customHeight="1" x14ac:dyDescent="0.3">
      <c r="A141" s="831" t="s">
        <v>577</v>
      </c>
      <c r="B141" s="832" t="s">
        <v>578</v>
      </c>
      <c r="C141" s="835" t="s">
        <v>596</v>
      </c>
      <c r="D141" s="863" t="s">
        <v>597</v>
      </c>
      <c r="E141" s="835" t="s">
        <v>3348</v>
      </c>
      <c r="F141" s="863" t="s">
        <v>3349</v>
      </c>
      <c r="G141" s="835" t="s">
        <v>3625</v>
      </c>
      <c r="H141" s="835" t="s">
        <v>3626</v>
      </c>
      <c r="I141" s="849">
        <v>1083.8900146484375</v>
      </c>
      <c r="J141" s="849">
        <v>3</v>
      </c>
      <c r="K141" s="850">
        <v>3251.669921875</v>
      </c>
    </row>
    <row r="142" spans="1:11" ht="14.4" customHeight="1" x14ac:dyDescent="0.3">
      <c r="A142" s="831" t="s">
        <v>577</v>
      </c>
      <c r="B142" s="832" t="s">
        <v>578</v>
      </c>
      <c r="C142" s="835" t="s">
        <v>596</v>
      </c>
      <c r="D142" s="863" t="s">
        <v>597</v>
      </c>
      <c r="E142" s="835" t="s">
        <v>3348</v>
      </c>
      <c r="F142" s="863" t="s">
        <v>3349</v>
      </c>
      <c r="G142" s="835" t="s">
        <v>3627</v>
      </c>
      <c r="H142" s="835" t="s">
        <v>3628</v>
      </c>
      <c r="I142" s="849">
        <v>2.7333333492279053</v>
      </c>
      <c r="J142" s="849">
        <v>8</v>
      </c>
      <c r="K142" s="850">
        <v>21.869999885559082</v>
      </c>
    </row>
    <row r="143" spans="1:11" ht="14.4" customHeight="1" x14ac:dyDescent="0.3">
      <c r="A143" s="831" t="s">
        <v>577</v>
      </c>
      <c r="B143" s="832" t="s">
        <v>578</v>
      </c>
      <c r="C143" s="835" t="s">
        <v>596</v>
      </c>
      <c r="D143" s="863" t="s">
        <v>597</v>
      </c>
      <c r="E143" s="835" t="s">
        <v>3348</v>
      </c>
      <c r="F143" s="863" t="s">
        <v>3349</v>
      </c>
      <c r="G143" s="835" t="s">
        <v>3629</v>
      </c>
      <c r="H143" s="835" t="s">
        <v>3630</v>
      </c>
      <c r="I143" s="849">
        <v>408.6400146484375</v>
      </c>
      <c r="J143" s="849">
        <v>20</v>
      </c>
      <c r="K143" s="850">
        <v>8172.81982421875</v>
      </c>
    </row>
    <row r="144" spans="1:11" ht="14.4" customHeight="1" x14ac:dyDescent="0.3">
      <c r="A144" s="831" t="s">
        <v>577</v>
      </c>
      <c r="B144" s="832" t="s">
        <v>578</v>
      </c>
      <c r="C144" s="835" t="s">
        <v>596</v>
      </c>
      <c r="D144" s="863" t="s">
        <v>597</v>
      </c>
      <c r="E144" s="835" t="s">
        <v>3348</v>
      </c>
      <c r="F144" s="863" t="s">
        <v>3349</v>
      </c>
      <c r="G144" s="835" t="s">
        <v>3631</v>
      </c>
      <c r="H144" s="835" t="s">
        <v>3632</v>
      </c>
      <c r="I144" s="849">
        <v>42.630001068115234</v>
      </c>
      <c r="J144" s="849">
        <v>243</v>
      </c>
      <c r="K144" s="850">
        <v>10359</v>
      </c>
    </row>
    <row r="145" spans="1:11" ht="14.4" customHeight="1" x14ac:dyDescent="0.3">
      <c r="A145" s="831" t="s">
        <v>577</v>
      </c>
      <c r="B145" s="832" t="s">
        <v>578</v>
      </c>
      <c r="C145" s="835" t="s">
        <v>596</v>
      </c>
      <c r="D145" s="863" t="s">
        <v>597</v>
      </c>
      <c r="E145" s="835" t="s">
        <v>3348</v>
      </c>
      <c r="F145" s="863" t="s">
        <v>3349</v>
      </c>
      <c r="G145" s="835" t="s">
        <v>3633</v>
      </c>
      <c r="H145" s="835" t="s">
        <v>3634</v>
      </c>
      <c r="I145" s="849">
        <v>39.099998474121094</v>
      </c>
      <c r="J145" s="849">
        <v>150</v>
      </c>
      <c r="K145" s="850">
        <v>5865.419921875</v>
      </c>
    </row>
    <row r="146" spans="1:11" ht="14.4" customHeight="1" x14ac:dyDescent="0.3">
      <c r="A146" s="831" t="s">
        <v>577</v>
      </c>
      <c r="B146" s="832" t="s">
        <v>578</v>
      </c>
      <c r="C146" s="835" t="s">
        <v>596</v>
      </c>
      <c r="D146" s="863" t="s">
        <v>597</v>
      </c>
      <c r="E146" s="835" t="s">
        <v>3348</v>
      </c>
      <c r="F146" s="863" t="s">
        <v>3349</v>
      </c>
      <c r="G146" s="835" t="s">
        <v>3635</v>
      </c>
      <c r="H146" s="835" t="s">
        <v>3636</v>
      </c>
      <c r="I146" s="849">
        <v>12.02142892565046</v>
      </c>
      <c r="J146" s="849">
        <v>999</v>
      </c>
      <c r="K146" s="850">
        <v>12011.190002441406</v>
      </c>
    </row>
    <row r="147" spans="1:11" ht="14.4" customHeight="1" x14ac:dyDescent="0.3">
      <c r="A147" s="831" t="s">
        <v>577</v>
      </c>
      <c r="B147" s="832" t="s">
        <v>578</v>
      </c>
      <c r="C147" s="835" t="s">
        <v>596</v>
      </c>
      <c r="D147" s="863" t="s">
        <v>597</v>
      </c>
      <c r="E147" s="835" t="s">
        <v>3348</v>
      </c>
      <c r="F147" s="863" t="s">
        <v>3349</v>
      </c>
      <c r="G147" s="835" t="s">
        <v>3637</v>
      </c>
      <c r="H147" s="835" t="s">
        <v>3638</v>
      </c>
      <c r="I147" s="849">
        <v>66.239997863769531</v>
      </c>
      <c r="J147" s="849">
        <v>90</v>
      </c>
      <c r="K147" s="850">
        <v>5961.599853515625</v>
      </c>
    </row>
    <row r="148" spans="1:11" ht="14.4" customHeight="1" x14ac:dyDescent="0.3">
      <c r="A148" s="831" t="s">
        <v>577</v>
      </c>
      <c r="B148" s="832" t="s">
        <v>578</v>
      </c>
      <c r="C148" s="835" t="s">
        <v>596</v>
      </c>
      <c r="D148" s="863" t="s">
        <v>597</v>
      </c>
      <c r="E148" s="835" t="s">
        <v>3348</v>
      </c>
      <c r="F148" s="863" t="s">
        <v>3349</v>
      </c>
      <c r="G148" s="835" t="s">
        <v>3639</v>
      </c>
      <c r="H148" s="835" t="s">
        <v>3640</v>
      </c>
      <c r="I148" s="849">
        <v>591.69000244140625</v>
      </c>
      <c r="J148" s="849">
        <v>3</v>
      </c>
      <c r="K148" s="850">
        <v>1775.0699462890625</v>
      </c>
    </row>
    <row r="149" spans="1:11" ht="14.4" customHeight="1" x14ac:dyDescent="0.3">
      <c r="A149" s="831" t="s">
        <v>577</v>
      </c>
      <c r="B149" s="832" t="s">
        <v>578</v>
      </c>
      <c r="C149" s="835" t="s">
        <v>596</v>
      </c>
      <c r="D149" s="863" t="s">
        <v>597</v>
      </c>
      <c r="E149" s="835" t="s">
        <v>3348</v>
      </c>
      <c r="F149" s="863" t="s">
        <v>3349</v>
      </c>
      <c r="G149" s="835" t="s">
        <v>3641</v>
      </c>
      <c r="H149" s="835" t="s">
        <v>3642</v>
      </c>
      <c r="I149" s="849">
        <v>10.119999885559082</v>
      </c>
      <c r="J149" s="849">
        <v>1</v>
      </c>
      <c r="K149" s="850">
        <v>10.119999885559082</v>
      </c>
    </row>
    <row r="150" spans="1:11" ht="14.4" customHeight="1" x14ac:dyDescent="0.3">
      <c r="A150" s="831" t="s">
        <v>577</v>
      </c>
      <c r="B150" s="832" t="s">
        <v>578</v>
      </c>
      <c r="C150" s="835" t="s">
        <v>596</v>
      </c>
      <c r="D150" s="863" t="s">
        <v>597</v>
      </c>
      <c r="E150" s="835" t="s">
        <v>3348</v>
      </c>
      <c r="F150" s="863" t="s">
        <v>3349</v>
      </c>
      <c r="G150" s="835" t="s">
        <v>3641</v>
      </c>
      <c r="H150" s="835" t="s">
        <v>3643</v>
      </c>
      <c r="I150" s="849">
        <v>10.119999885559082</v>
      </c>
      <c r="J150" s="849">
        <v>1</v>
      </c>
      <c r="K150" s="850">
        <v>10.119999885559082</v>
      </c>
    </row>
    <row r="151" spans="1:11" ht="14.4" customHeight="1" x14ac:dyDescent="0.3">
      <c r="A151" s="831" t="s">
        <v>577</v>
      </c>
      <c r="B151" s="832" t="s">
        <v>578</v>
      </c>
      <c r="C151" s="835" t="s">
        <v>596</v>
      </c>
      <c r="D151" s="863" t="s">
        <v>597</v>
      </c>
      <c r="E151" s="835" t="s">
        <v>3348</v>
      </c>
      <c r="F151" s="863" t="s">
        <v>3349</v>
      </c>
      <c r="G151" s="835" t="s">
        <v>3644</v>
      </c>
      <c r="H151" s="835" t="s">
        <v>3645</v>
      </c>
      <c r="I151" s="849">
        <v>0.66625002026557922</v>
      </c>
      <c r="J151" s="849">
        <v>11000</v>
      </c>
      <c r="K151" s="850">
        <v>7330</v>
      </c>
    </row>
    <row r="152" spans="1:11" ht="14.4" customHeight="1" x14ac:dyDescent="0.3">
      <c r="A152" s="831" t="s">
        <v>577</v>
      </c>
      <c r="B152" s="832" t="s">
        <v>578</v>
      </c>
      <c r="C152" s="835" t="s">
        <v>596</v>
      </c>
      <c r="D152" s="863" t="s">
        <v>597</v>
      </c>
      <c r="E152" s="835" t="s">
        <v>3348</v>
      </c>
      <c r="F152" s="863" t="s">
        <v>3349</v>
      </c>
      <c r="G152" s="835" t="s">
        <v>3646</v>
      </c>
      <c r="H152" s="835" t="s">
        <v>3647</v>
      </c>
      <c r="I152" s="849">
        <v>1.9299999475479126</v>
      </c>
      <c r="J152" s="849">
        <v>1500</v>
      </c>
      <c r="K152" s="850">
        <v>2898</v>
      </c>
    </row>
    <row r="153" spans="1:11" ht="14.4" customHeight="1" x14ac:dyDescent="0.3">
      <c r="A153" s="831" t="s">
        <v>577</v>
      </c>
      <c r="B153" s="832" t="s">
        <v>578</v>
      </c>
      <c r="C153" s="835" t="s">
        <v>596</v>
      </c>
      <c r="D153" s="863" t="s">
        <v>597</v>
      </c>
      <c r="E153" s="835" t="s">
        <v>3348</v>
      </c>
      <c r="F153" s="863" t="s">
        <v>3349</v>
      </c>
      <c r="G153" s="835" t="s">
        <v>3648</v>
      </c>
      <c r="H153" s="835" t="s">
        <v>3649</v>
      </c>
      <c r="I153" s="849">
        <v>3.9422222773234048</v>
      </c>
      <c r="J153" s="849">
        <v>6750</v>
      </c>
      <c r="K153" s="850">
        <v>26626.820129394531</v>
      </c>
    </row>
    <row r="154" spans="1:11" ht="14.4" customHeight="1" x14ac:dyDescent="0.3">
      <c r="A154" s="831" t="s">
        <v>577</v>
      </c>
      <c r="B154" s="832" t="s">
        <v>578</v>
      </c>
      <c r="C154" s="835" t="s">
        <v>596</v>
      </c>
      <c r="D154" s="863" t="s">
        <v>597</v>
      </c>
      <c r="E154" s="835" t="s">
        <v>3348</v>
      </c>
      <c r="F154" s="863" t="s">
        <v>3349</v>
      </c>
      <c r="G154" s="835" t="s">
        <v>3650</v>
      </c>
      <c r="H154" s="835" t="s">
        <v>3651</v>
      </c>
      <c r="I154" s="849">
        <v>1.1200000047683716</v>
      </c>
      <c r="J154" s="849">
        <v>1000</v>
      </c>
      <c r="K154" s="850">
        <v>1120</v>
      </c>
    </row>
    <row r="155" spans="1:11" ht="14.4" customHeight="1" x14ac:dyDescent="0.3">
      <c r="A155" s="831" t="s">
        <v>577</v>
      </c>
      <c r="B155" s="832" t="s">
        <v>578</v>
      </c>
      <c r="C155" s="835" t="s">
        <v>596</v>
      </c>
      <c r="D155" s="863" t="s">
        <v>597</v>
      </c>
      <c r="E155" s="835" t="s">
        <v>3348</v>
      </c>
      <c r="F155" s="863" t="s">
        <v>3349</v>
      </c>
      <c r="G155" s="835" t="s">
        <v>3652</v>
      </c>
      <c r="H155" s="835" t="s">
        <v>3653</v>
      </c>
      <c r="I155" s="849">
        <v>28.737999725341798</v>
      </c>
      <c r="J155" s="849">
        <v>672</v>
      </c>
      <c r="K155" s="850">
        <v>19311.84033203125</v>
      </c>
    </row>
    <row r="156" spans="1:11" ht="14.4" customHeight="1" x14ac:dyDescent="0.3">
      <c r="A156" s="831" t="s">
        <v>577</v>
      </c>
      <c r="B156" s="832" t="s">
        <v>578</v>
      </c>
      <c r="C156" s="835" t="s">
        <v>596</v>
      </c>
      <c r="D156" s="863" t="s">
        <v>597</v>
      </c>
      <c r="E156" s="835" t="s">
        <v>3348</v>
      </c>
      <c r="F156" s="863" t="s">
        <v>3349</v>
      </c>
      <c r="G156" s="835" t="s">
        <v>3654</v>
      </c>
      <c r="H156" s="835" t="s">
        <v>3655</v>
      </c>
      <c r="I156" s="849">
        <v>9.3299999237060547</v>
      </c>
      <c r="J156" s="849">
        <v>2</v>
      </c>
      <c r="K156" s="850">
        <v>18.659999847412109</v>
      </c>
    </row>
    <row r="157" spans="1:11" ht="14.4" customHeight="1" x14ac:dyDescent="0.3">
      <c r="A157" s="831" t="s">
        <v>577</v>
      </c>
      <c r="B157" s="832" t="s">
        <v>578</v>
      </c>
      <c r="C157" s="835" t="s">
        <v>596</v>
      </c>
      <c r="D157" s="863" t="s">
        <v>597</v>
      </c>
      <c r="E157" s="835" t="s">
        <v>3362</v>
      </c>
      <c r="F157" s="863" t="s">
        <v>3363</v>
      </c>
      <c r="G157" s="835" t="s">
        <v>3656</v>
      </c>
      <c r="H157" s="835" t="s">
        <v>3657</v>
      </c>
      <c r="I157" s="849">
        <v>19.360000610351563</v>
      </c>
      <c r="J157" s="849">
        <v>390</v>
      </c>
      <c r="K157" s="850">
        <v>7550.3999633789062</v>
      </c>
    </row>
    <row r="158" spans="1:11" ht="14.4" customHeight="1" x14ac:dyDescent="0.3">
      <c r="A158" s="831" t="s">
        <v>577</v>
      </c>
      <c r="B158" s="832" t="s">
        <v>578</v>
      </c>
      <c r="C158" s="835" t="s">
        <v>596</v>
      </c>
      <c r="D158" s="863" t="s">
        <v>597</v>
      </c>
      <c r="E158" s="835" t="s">
        <v>3362</v>
      </c>
      <c r="F158" s="863" t="s">
        <v>3363</v>
      </c>
      <c r="G158" s="835" t="s">
        <v>3658</v>
      </c>
      <c r="H158" s="835" t="s">
        <v>3659</v>
      </c>
      <c r="I158" s="849">
        <v>592.9000244140625</v>
      </c>
      <c r="J158" s="849">
        <v>3</v>
      </c>
      <c r="K158" s="850">
        <v>1778.699951171875</v>
      </c>
    </row>
    <row r="159" spans="1:11" ht="14.4" customHeight="1" x14ac:dyDescent="0.3">
      <c r="A159" s="831" t="s">
        <v>577</v>
      </c>
      <c r="B159" s="832" t="s">
        <v>578</v>
      </c>
      <c r="C159" s="835" t="s">
        <v>596</v>
      </c>
      <c r="D159" s="863" t="s">
        <v>597</v>
      </c>
      <c r="E159" s="835" t="s">
        <v>3362</v>
      </c>
      <c r="F159" s="863" t="s">
        <v>3363</v>
      </c>
      <c r="G159" s="835" t="s">
        <v>3660</v>
      </c>
      <c r="H159" s="835" t="s">
        <v>3661</v>
      </c>
      <c r="I159" s="849">
        <v>175</v>
      </c>
      <c r="J159" s="849">
        <v>130</v>
      </c>
      <c r="K159" s="850">
        <v>22750.239990234375</v>
      </c>
    </row>
    <row r="160" spans="1:11" ht="14.4" customHeight="1" x14ac:dyDescent="0.3">
      <c r="A160" s="831" t="s">
        <v>577</v>
      </c>
      <c r="B160" s="832" t="s">
        <v>578</v>
      </c>
      <c r="C160" s="835" t="s">
        <v>596</v>
      </c>
      <c r="D160" s="863" t="s">
        <v>597</v>
      </c>
      <c r="E160" s="835" t="s">
        <v>3362</v>
      </c>
      <c r="F160" s="863" t="s">
        <v>3363</v>
      </c>
      <c r="G160" s="835" t="s">
        <v>3662</v>
      </c>
      <c r="H160" s="835" t="s">
        <v>3663</v>
      </c>
      <c r="I160" s="849">
        <v>2.9000000953674316</v>
      </c>
      <c r="J160" s="849">
        <v>3000</v>
      </c>
      <c r="K160" s="850">
        <v>8700</v>
      </c>
    </row>
    <row r="161" spans="1:11" ht="14.4" customHeight="1" x14ac:dyDescent="0.3">
      <c r="A161" s="831" t="s">
        <v>577</v>
      </c>
      <c r="B161" s="832" t="s">
        <v>578</v>
      </c>
      <c r="C161" s="835" t="s">
        <v>596</v>
      </c>
      <c r="D161" s="863" t="s">
        <v>597</v>
      </c>
      <c r="E161" s="835" t="s">
        <v>3362</v>
      </c>
      <c r="F161" s="863" t="s">
        <v>3363</v>
      </c>
      <c r="G161" s="835" t="s">
        <v>3664</v>
      </c>
      <c r="H161" s="835" t="s">
        <v>3665</v>
      </c>
      <c r="I161" s="849">
        <v>2.9050000905990601</v>
      </c>
      <c r="J161" s="849">
        <v>1000</v>
      </c>
      <c r="K161" s="850">
        <v>2905</v>
      </c>
    </row>
    <row r="162" spans="1:11" ht="14.4" customHeight="1" x14ac:dyDescent="0.3">
      <c r="A162" s="831" t="s">
        <v>577</v>
      </c>
      <c r="B162" s="832" t="s">
        <v>578</v>
      </c>
      <c r="C162" s="835" t="s">
        <v>596</v>
      </c>
      <c r="D162" s="863" t="s">
        <v>597</v>
      </c>
      <c r="E162" s="835" t="s">
        <v>3362</v>
      </c>
      <c r="F162" s="863" t="s">
        <v>3363</v>
      </c>
      <c r="G162" s="835" t="s">
        <v>3666</v>
      </c>
      <c r="H162" s="835" t="s">
        <v>3667</v>
      </c>
      <c r="I162" s="849">
        <v>2.9066667556762695</v>
      </c>
      <c r="J162" s="849">
        <v>300</v>
      </c>
      <c r="K162" s="850">
        <v>872</v>
      </c>
    </row>
    <row r="163" spans="1:11" ht="14.4" customHeight="1" x14ac:dyDescent="0.3">
      <c r="A163" s="831" t="s">
        <v>577</v>
      </c>
      <c r="B163" s="832" t="s">
        <v>578</v>
      </c>
      <c r="C163" s="835" t="s">
        <v>596</v>
      </c>
      <c r="D163" s="863" t="s">
        <v>597</v>
      </c>
      <c r="E163" s="835" t="s">
        <v>3362</v>
      </c>
      <c r="F163" s="863" t="s">
        <v>3363</v>
      </c>
      <c r="G163" s="835" t="s">
        <v>3668</v>
      </c>
      <c r="H163" s="835" t="s">
        <v>3669</v>
      </c>
      <c r="I163" s="849">
        <v>2.9050000905990601</v>
      </c>
      <c r="J163" s="849">
        <v>200</v>
      </c>
      <c r="K163" s="850">
        <v>581</v>
      </c>
    </row>
    <row r="164" spans="1:11" ht="14.4" customHeight="1" x14ac:dyDescent="0.3">
      <c r="A164" s="831" t="s">
        <v>577</v>
      </c>
      <c r="B164" s="832" t="s">
        <v>578</v>
      </c>
      <c r="C164" s="835" t="s">
        <v>596</v>
      </c>
      <c r="D164" s="863" t="s">
        <v>597</v>
      </c>
      <c r="E164" s="835" t="s">
        <v>3362</v>
      </c>
      <c r="F164" s="863" t="s">
        <v>3363</v>
      </c>
      <c r="G164" s="835" t="s">
        <v>3670</v>
      </c>
      <c r="H164" s="835" t="s">
        <v>3671</v>
      </c>
      <c r="I164" s="849">
        <v>9.9999997764825821E-3</v>
      </c>
      <c r="J164" s="849">
        <v>1300</v>
      </c>
      <c r="K164" s="850">
        <v>13</v>
      </c>
    </row>
    <row r="165" spans="1:11" ht="14.4" customHeight="1" x14ac:dyDescent="0.3">
      <c r="A165" s="831" t="s">
        <v>577</v>
      </c>
      <c r="B165" s="832" t="s">
        <v>578</v>
      </c>
      <c r="C165" s="835" t="s">
        <v>596</v>
      </c>
      <c r="D165" s="863" t="s">
        <v>597</v>
      </c>
      <c r="E165" s="835" t="s">
        <v>3362</v>
      </c>
      <c r="F165" s="863" t="s">
        <v>3363</v>
      </c>
      <c r="G165" s="835" t="s">
        <v>3672</v>
      </c>
      <c r="H165" s="835" t="s">
        <v>3673</v>
      </c>
      <c r="I165" s="849">
        <v>361.79000854492187</v>
      </c>
      <c r="J165" s="849">
        <v>10</v>
      </c>
      <c r="K165" s="850">
        <v>3617.89990234375</v>
      </c>
    </row>
    <row r="166" spans="1:11" ht="14.4" customHeight="1" x14ac:dyDescent="0.3">
      <c r="A166" s="831" t="s">
        <v>577</v>
      </c>
      <c r="B166" s="832" t="s">
        <v>578</v>
      </c>
      <c r="C166" s="835" t="s">
        <v>596</v>
      </c>
      <c r="D166" s="863" t="s">
        <v>597</v>
      </c>
      <c r="E166" s="835" t="s">
        <v>3362</v>
      </c>
      <c r="F166" s="863" t="s">
        <v>3363</v>
      </c>
      <c r="G166" s="835" t="s">
        <v>3674</v>
      </c>
      <c r="H166" s="835" t="s">
        <v>3675</v>
      </c>
      <c r="I166" s="849">
        <v>601.3699951171875</v>
      </c>
      <c r="J166" s="849">
        <v>4</v>
      </c>
      <c r="K166" s="850">
        <v>2405.47998046875</v>
      </c>
    </row>
    <row r="167" spans="1:11" ht="14.4" customHeight="1" x14ac:dyDescent="0.3">
      <c r="A167" s="831" t="s">
        <v>577</v>
      </c>
      <c r="B167" s="832" t="s">
        <v>578</v>
      </c>
      <c r="C167" s="835" t="s">
        <v>596</v>
      </c>
      <c r="D167" s="863" t="s">
        <v>597</v>
      </c>
      <c r="E167" s="835" t="s">
        <v>3362</v>
      </c>
      <c r="F167" s="863" t="s">
        <v>3363</v>
      </c>
      <c r="G167" s="835" t="s">
        <v>3676</v>
      </c>
      <c r="H167" s="835" t="s">
        <v>3677</v>
      </c>
      <c r="I167" s="849">
        <v>4.3600001335144043</v>
      </c>
      <c r="J167" s="849">
        <v>1500</v>
      </c>
      <c r="K167" s="850">
        <v>6534</v>
      </c>
    </row>
    <row r="168" spans="1:11" ht="14.4" customHeight="1" x14ac:dyDescent="0.3">
      <c r="A168" s="831" t="s">
        <v>577</v>
      </c>
      <c r="B168" s="832" t="s">
        <v>578</v>
      </c>
      <c r="C168" s="835" t="s">
        <v>596</v>
      </c>
      <c r="D168" s="863" t="s">
        <v>597</v>
      </c>
      <c r="E168" s="835" t="s">
        <v>3362</v>
      </c>
      <c r="F168" s="863" t="s">
        <v>3363</v>
      </c>
      <c r="G168" s="835" t="s">
        <v>3678</v>
      </c>
      <c r="H168" s="835" t="s">
        <v>3679</v>
      </c>
      <c r="I168" s="849">
        <v>1.9342857088361467</v>
      </c>
      <c r="J168" s="849">
        <v>2900</v>
      </c>
      <c r="K168" s="850">
        <v>5611</v>
      </c>
    </row>
    <row r="169" spans="1:11" ht="14.4" customHeight="1" x14ac:dyDescent="0.3">
      <c r="A169" s="831" t="s">
        <v>577</v>
      </c>
      <c r="B169" s="832" t="s">
        <v>578</v>
      </c>
      <c r="C169" s="835" t="s">
        <v>596</v>
      </c>
      <c r="D169" s="863" t="s">
        <v>597</v>
      </c>
      <c r="E169" s="835" t="s">
        <v>3362</v>
      </c>
      <c r="F169" s="863" t="s">
        <v>3363</v>
      </c>
      <c r="G169" s="835" t="s">
        <v>3366</v>
      </c>
      <c r="H169" s="835" t="s">
        <v>3367</v>
      </c>
      <c r="I169" s="849">
        <v>17.299999237060547</v>
      </c>
      <c r="J169" s="849">
        <v>100</v>
      </c>
      <c r="K169" s="850">
        <v>1730.300048828125</v>
      </c>
    </row>
    <row r="170" spans="1:11" ht="14.4" customHeight="1" x14ac:dyDescent="0.3">
      <c r="A170" s="831" t="s">
        <v>577</v>
      </c>
      <c r="B170" s="832" t="s">
        <v>578</v>
      </c>
      <c r="C170" s="835" t="s">
        <v>596</v>
      </c>
      <c r="D170" s="863" t="s">
        <v>597</v>
      </c>
      <c r="E170" s="835" t="s">
        <v>3362</v>
      </c>
      <c r="F170" s="863" t="s">
        <v>3363</v>
      </c>
      <c r="G170" s="835" t="s">
        <v>3680</v>
      </c>
      <c r="H170" s="835" t="s">
        <v>3681</v>
      </c>
      <c r="I170" s="849">
        <v>33.880001068115234</v>
      </c>
      <c r="J170" s="849">
        <v>6</v>
      </c>
      <c r="K170" s="850">
        <v>203.27999496459961</v>
      </c>
    </row>
    <row r="171" spans="1:11" ht="14.4" customHeight="1" x14ac:dyDescent="0.3">
      <c r="A171" s="831" t="s">
        <v>577</v>
      </c>
      <c r="B171" s="832" t="s">
        <v>578</v>
      </c>
      <c r="C171" s="835" t="s">
        <v>596</v>
      </c>
      <c r="D171" s="863" t="s">
        <v>597</v>
      </c>
      <c r="E171" s="835" t="s">
        <v>3362</v>
      </c>
      <c r="F171" s="863" t="s">
        <v>3363</v>
      </c>
      <c r="G171" s="835" t="s">
        <v>3682</v>
      </c>
      <c r="H171" s="835" t="s">
        <v>3683</v>
      </c>
      <c r="I171" s="849">
        <v>11.494999885559082</v>
      </c>
      <c r="J171" s="849">
        <v>120</v>
      </c>
      <c r="K171" s="850">
        <v>1379</v>
      </c>
    </row>
    <row r="172" spans="1:11" ht="14.4" customHeight="1" x14ac:dyDescent="0.3">
      <c r="A172" s="831" t="s">
        <v>577</v>
      </c>
      <c r="B172" s="832" t="s">
        <v>578</v>
      </c>
      <c r="C172" s="835" t="s">
        <v>596</v>
      </c>
      <c r="D172" s="863" t="s">
        <v>597</v>
      </c>
      <c r="E172" s="835" t="s">
        <v>3362</v>
      </c>
      <c r="F172" s="863" t="s">
        <v>3363</v>
      </c>
      <c r="G172" s="835" t="s">
        <v>3684</v>
      </c>
      <c r="H172" s="835" t="s">
        <v>3685</v>
      </c>
      <c r="I172" s="849">
        <v>45.5</v>
      </c>
      <c r="J172" s="849">
        <v>320</v>
      </c>
      <c r="K172" s="850">
        <v>14558.720092773438</v>
      </c>
    </row>
    <row r="173" spans="1:11" ht="14.4" customHeight="1" x14ac:dyDescent="0.3">
      <c r="A173" s="831" t="s">
        <v>577</v>
      </c>
      <c r="B173" s="832" t="s">
        <v>578</v>
      </c>
      <c r="C173" s="835" t="s">
        <v>596</v>
      </c>
      <c r="D173" s="863" t="s">
        <v>597</v>
      </c>
      <c r="E173" s="835" t="s">
        <v>3362</v>
      </c>
      <c r="F173" s="863" t="s">
        <v>3363</v>
      </c>
      <c r="G173" s="835" t="s">
        <v>3686</v>
      </c>
      <c r="H173" s="835" t="s">
        <v>3687</v>
      </c>
      <c r="I173" s="849">
        <v>11.140000343322754</v>
      </c>
      <c r="J173" s="849">
        <v>200</v>
      </c>
      <c r="K173" s="850">
        <v>2228</v>
      </c>
    </row>
    <row r="174" spans="1:11" ht="14.4" customHeight="1" x14ac:dyDescent="0.3">
      <c r="A174" s="831" t="s">
        <v>577</v>
      </c>
      <c r="B174" s="832" t="s">
        <v>578</v>
      </c>
      <c r="C174" s="835" t="s">
        <v>596</v>
      </c>
      <c r="D174" s="863" t="s">
        <v>597</v>
      </c>
      <c r="E174" s="835" t="s">
        <v>3362</v>
      </c>
      <c r="F174" s="863" t="s">
        <v>3363</v>
      </c>
      <c r="G174" s="835" t="s">
        <v>3688</v>
      </c>
      <c r="H174" s="835" t="s">
        <v>3689</v>
      </c>
      <c r="I174" s="849">
        <v>26.477142878941127</v>
      </c>
      <c r="J174" s="849">
        <v>725</v>
      </c>
      <c r="K174" s="850">
        <v>19086.730590820313</v>
      </c>
    </row>
    <row r="175" spans="1:11" ht="14.4" customHeight="1" x14ac:dyDescent="0.3">
      <c r="A175" s="831" t="s">
        <v>577</v>
      </c>
      <c r="B175" s="832" t="s">
        <v>578</v>
      </c>
      <c r="C175" s="835" t="s">
        <v>596</v>
      </c>
      <c r="D175" s="863" t="s">
        <v>597</v>
      </c>
      <c r="E175" s="835" t="s">
        <v>3362</v>
      </c>
      <c r="F175" s="863" t="s">
        <v>3363</v>
      </c>
      <c r="G175" s="835" t="s">
        <v>3690</v>
      </c>
      <c r="H175" s="835" t="s">
        <v>3691</v>
      </c>
      <c r="I175" s="849">
        <v>40.869998931884766</v>
      </c>
      <c r="J175" s="849">
        <v>20</v>
      </c>
      <c r="K175" s="850">
        <v>817.32000732421875</v>
      </c>
    </row>
    <row r="176" spans="1:11" ht="14.4" customHeight="1" x14ac:dyDescent="0.3">
      <c r="A176" s="831" t="s">
        <v>577</v>
      </c>
      <c r="B176" s="832" t="s">
        <v>578</v>
      </c>
      <c r="C176" s="835" t="s">
        <v>596</v>
      </c>
      <c r="D176" s="863" t="s">
        <v>597</v>
      </c>
      <c r="E176" s="835" t="s">
        <v>3362</v>
      </c>
      <c r="F176" s="863" t="s">
        <v>3363</v>
      </c>
      <c r="G176" s="835" t="s">
        <v>3692</v>
      </c>
      <c r="H176" s="835" t="s">
        <v>3693</v>
      </c>
      <c r="I176" s="849">
        <v>263.77999877929687</v>
      </c>
      <c r="J176" s="849">
        <v>37</v>
      </c>
      <c r="K176" s="850">
        <v>9759.8599243164062</v>
      </c>
    </row>
    <row r="177" spans="1:11" ht="14.4" customHeight="1" x14ac:dyDescent="0.3">
      <c r="A177" s="831" t="s">
        <v>577</v>
      </c>
      <c r="B177" s="832" t="s">
        <v>578</v>
      </c>
      <c r="C177" s="835" t="s">
        <v>596</v>
      </c>
      <c r="D177" s="863" t="s">
        <v>597</v>
      </c>
      <c r="E177" s="835" t="s">
        <v>3362</v>
      </c>
      <c r="F177" s="863" t="s">
        <v>3363</v>
      </c>
      <c r="G177" s="835" t="s">
        <v>3694</v>
      </c>
      <c r="H177" s="835" t="s">
        <v>3695</v>
      </c>
      <c r="I177" s="849">
        <v>96.800003051757813</v>
      </c>
      <c r="J177" s="849">
        <v>24</v>
      </c>
      <c r="K177" s="850">
        <v>2323.199951171875</v>
      </c>
    </row>
    <row r="178" spans="1:11" ht="14.4" customHeight="1" x14ac:dyDescent="0.3">
      <c r="A178" s="831" t="s">
        <v>577</v>
      </c>
      <c r="B178" s="832" t="s">
        <v>578</v>
      </c>
      <c r="C178" s="835" t="s">
        <v>596</v>
      </c>
      <c r="D178" s="863" t="s">
        <v>597</v>
      </c>
      <c r="E178" s="835" t="s">
        <v>3362</v>
      </c>
      <c r="F178" s="863" t="s">
        <v>3363</v>
      </c>
      <c r="G178" s="835" t="s">
        <v>3696</v>
      </c>
      <c r="H178" s="835" t="s">
        <v>3697</v>
      </c>
      <c r="I178" s="849">
        <v>15.579999923706055</v>
      </c>
      <c r="J178" s="849">
        <v>40</v>
      </c>
      <c r="K178" s="850">
        <v>623.19999694824219</v>
      </c>
    </row>
    <row r="179" spans="1:11" ht="14.4" customHeight="1" x14ac:dyDescent="0.3">
      <c r="A179" s="831" t="s">
        <v>577</v>
      </c>
      <c r="B179" s="832" t="s">
        <v>578</v>
      </c>
      <c r="C179" s="835" t="s">
        <v>596</v>
      </c>
      <c r="D179" s="863" t="s">
        <v>597</v>
      </c>
      <c r="E179" s="835" t="s">
        <v>3362</v>
      </c>
      <c r="F179" s="863" t="s">
        <v>3363</v>
      </c>
      <c r="G179" s="835" t="s">
        <v>3698</v>
      </c>
      <c r="H179" s="835" t="s">
        <v>3699</v>
      </c>
      <c r="I179" s="849">
        <v>6.1399998664855957</v>
      </c>
      <c r="J179" s="849">
        <v>1400</v>
      </c>
      <c r="K179" s="850">
        <v>8596</v>
      </c>
    </row>
    <row r="180" spans="1:11" ht="14.4" customHeight="1" x14ac:dyDescent="0.3">
      <c r="A180" s="831" t="s">
        <v>577</v>
      </c>
      <c r="B180" s="832" t="s">
        <v>578</v>
      </c>
      <c r="C180" s="835" t="s">
        <v>596</v>
      </c>
      <c r="D180" s="863" t="s">
        <v>597</v>
      </c>
      <c r="E180" s="835" t="s">
        <v>3362</v>
      </c>
      <c r="F180" s="863" t="s">
        <v>3363</v>
      </c>
      <c r="G180" s="835" t="s">
        <v>3368</v>
      </c>
      <c r="H180" s="835" t="s">
        <v>3369</v>
      </c>
      <c r="I180" s="849">
        <v>3.4600000381469727</v>
      </c>
      <c r="J180" s="849">
        <v>1200</v>
      </c>
      <c r="K180" s="850">
        <v>4152</v>
      </c>
    </row>
    <row r="181" spans="1:11" ht="14.4" customHeight="1" x14ac:dyDescent="0.3">
      <c r="A181" s="831" t="s">
        <v>577</v>
      </c>
      <c r="B181" s="832" t="s">
        <v>578</v>
      </c>
      <c r="C181" s="835" t="s">
        <v>596</v>
      </c>
      <c r="D181" s="863" t="s">
        <v>597</v>
      </c>
      <c r="E181" s="835" t="s">
        <v>3362</v>
      </c>
      <c r="F181" s="863" t="s">
        <v>3363</v>
      </c>
      <c r="G181" s="835" t="s">
        <v>3370</v>
      </c>
      <c r="H181" s="835" t="s">
        <v>3371</v>
      </c>
      <c r="I181" s="849">
        <v>3.380000114440918</v>
      </c>
      <c r="J181" s="849">
        <v>400</v>
      </c>
      <c r="K181" s="850">
        <v>1352</v>
      </c>
    </row>
    <row r="182" spans="1:11" ht="14.4" customHeight="1" x14ac:dyDescent="0.3">
      <c r="A182" s="831" t="s">
        <v>577</v>
      </c>
      <c r="B182" s="832" t="s">
        <v>578</v>
      </c>
      <c r="C182" s="835" t="s">
        <v>596</v>
      </c>
      <c r="D182" s="863" t="s">
        <v>597</v>
      </c>
      <c r="E182" s="835" t="s">
        <v>3362</v>
      </c>
      <c r="F182" s="863" t="s">
        <v>3363</v>
      </c>
      <c r="G182" s="835" t="s">
        <v>3700</v>
      </c>
      <c r="H182" s="835" t="s">
        <v>3701</v>
      </c>
      <c r="I182" s="849">
        <v>61.060001373291016</v>
      </c>
      <c r="J182" s="849">
        <v>500</v>
      </c>
      <c r="K182" s="850">
        <v>30528.30078125</v>
      </c>
    </row>
    <row r="183" spans="1:11" ht="14.4" customHeight="1" x14ac:dyDescent="0.3">
      <c r="A183" s="831" t="s">
        <v>577</v>
      </c>
      <c r="B183" s="832" t="s">
        <v>578</v>
      </c>
      <c r="C183" s="835" t="s">
        <v>596</v>
      </c>
      <c r="D183" s="863" t="s">
        <v>597</v>
      </c>
      <c r="E183" s="835" t="s">
        <v>3362</v>
      </c>
      <c r="F183" s="863" t="s">
        <v>3363</v>
      </c>
      <c r="G183" s="835" t="s">
        <v>3702</v>
      </c>
      <c r="H183" s="835" t="s">
        <v>3703</v>
      </c>
      <c r="I183" s="849">
        <v>3500</v>
      </c>
      <c r="J183" s="849">
        <v>1</v>
      </c>
      <c r="K183" s="850">
        <v>3500</v>
      </c>
    </row>
    <row r="184" spans="1:11" ht="14.4" customHeight="1" x14ac:dyDescent="0.3">
      <c r="A184" s="831" t="s">
        <v>577</v>
      </c>
      <c r="B184" s="832" t="s">
        <v>578</v>
      </c>
      <c r="C184" s="835" t="s">
        <v>596</v>
      </c>
      <c r="D184" s="863" t="s">
        <v>597</v>
      </c>
      <c r="E184" s="835" t="s">
        <v>3362</v>
      </c>
      <c r="F184" s="863" t="s">
        <v>3363</v>
      </c>
      <c r="G184" s="835" t="s">
        <v>3704</v>
      </c>
      <c r="H184" s="835" t="s">
        <v>3705</v>
      </c>
      <c r="I184" s="849">
        <v>309.760009765625</v>
      </c>
      <c r="J184" s="849">
        <v>3</v>
      </c>
      <c r="K184" s="850">
        <v>929.280029296875</v>
      </c>
    </row>
    <row r="185" spans="1:11" ht="14.4" customHeight="1" x14ac:dyDescent="0.3">
      <c r="A185" s="831" t="s">
        <v>577</v>
      </c>
      <c r="B185" s="832" t="s">
        <v>578</v>
      </c>
      <c r="C185" s="835" t="s">
        <v>596</v>
      </c>
      <c r="D185" s="863" t="s">
        <v>597</v>
      </c>
      <c r="E185" s="835" t="s">
        <v>3362</v>
      </c>
      <c r="F185" s="863" t="s">
        <v>3363</v>
      </c>
      <c r="G185" s="835" t="s">
        <v>3706</v>
      </c>
      <c r="H185" s="835" t="s">
        <v>3707</v>
      </c>
      <c r="I185" s="849">
        <v>185.13999938964844</v>
      </c>
      <c r="J185" s="849">
        <v>5</v>
      </c>
      <c r="K185" s="850">
        <v>925.70001220703125</v>
      </c>
    </row>
    <row r="186" spans="1:11" ht="14.4" customHeight="1" x14ac:dyDescent="0.3">
      <c r="A186" s="831" t="s">
        <v>577</v>
      </c>
      <c r="B186" s="832" t="s">
        <v>578</v>
      </c>
      <c r="C186" s="835" t="s">
        <v>596</v>
      </c>
      <c r="D186" s="863" t="s">
        <v>597</v>
      </c>
      <c r="E186" s="835" t="s">
        <v>3362</v>
      </c>
      <c r="F186" s="863" t="s">
        <v>3363</v>
      </c>
      <c r="G186" s="835" t="s">
        <v>3708</v>
      </c>
      <c r="H186" s="835" t="s">
        <v>3709</v>
      </c>
      <c r="I186" s="849">
        <v>171.82000732421875</v>
      </c>
      <c r="J186" s="849">
        <v>20</v>
      </c>
      <c r="K186" s="850">
        <v>3436.39990234375</v>
      </c>
    </row>
    <row r="187" spans="1:11" ht="14.4" customHeight="1" x14ac:dyDescent="0.3">
      <c r="A187" s="831" t="s">
        <v>577</v>
      </c>
      <c r="B187" s="832" t="s">
        <v>578</v>
      </c>
      <c r="C187" s="835" t="s">
        <v>596</v>
      </c>
      <c r="D187" s="863" t="s">
        <v>597</v>
      </c>
      <c r="E187" s="835" t="s">
        <v>3362</v>
      </c>
      <c r="F187" s="863" t="s">
        <v>3363</v>
      </c>
      <c r="G187" s="835" t="s">
        <v>3710</v>
      </c>
      <c r="H187" s="835" t="s">
        <v>3711</v>
      </c>
      <c r="I187" s="849">
        <v>171.82000732421875</v>
      </c>
      <c r="J187" s="849">
        <v>30</v>
      </c>
      <c r="K187" s="850">
        <v>5154.599853515625</v>
      </c>
    </row>
    <row r="188" spans="1:11" ht="14.4" customHeight="1" x14ac:dyDescent="0.3">
      <c r="A188" s="831" t="s">
        <v>577</v>
      </c>
      <c r="B188" s="832" t="s">
        <v>578</v>
      </c>
      <c r="C188" s="835" t="s">
        <v>596</v>
      </c>
      <c r="D188" s="863" t="s">
        <v>597</v>
      </c>
      <c r="E188" s="835" t="s">
        <v>3362</v>
      </c>
      <c r="F188" s="863" t="s">
        <v>3363</v>
      </c>
      <c r="G188" s="835" t="s">
        <v>3712</v>
      </c>
      <c r="H188" s="835" t="s">
        <v>3713</v>
      </c>
      <c r="I188" s="849">
        <v>171.82000732421875</v>
      </c>
      <c r="J188" s="849">
        <v>10</v>
      </c>
      <c r="K188" s="850">
        <v>1718.199951171875</v>
      </c>
    </row>
    <row r="189" spans="1:11" ht="14.4" customHeight="1" x14ac:dyDescent="0.3">
      <c r="A189" s="831" t="s">
        <v>577</v>
      </c>
      <c r="B189" s="832" t="s">
        <v>578</v>
      </c>
      <c r="C189" s="835" t="s">
        <v>596</v>
      </c>
      <c r="D189" s="863" t="s">
        <v>597</v>
      </c>
      <c r="E189" s="835" t="s">
        <v>3362</v>
      </c>
      <c r="F189" s="863" t="s">
        <v>3363</v>
      </c>
      <c r="G189" s="835" t="s">
        <v>3714</v>
      </c>
      <c r="H189" s="835" t="s">
        <v>3715</v>
      </c>
      <c r="I189" s="849">
        <v>21.899999618530273</v>
      </c>
      <c r="J189" s="849">
        <v>100</v>
      </c>
      <c r="K189" s="850">
        <v>2190</v>
      </c>
    </row>
    <row r="190" spans="1:11" ht="14.4" customHeight="1" x14ac:dyDescent="0.3">
      <c r="A190" s="831" t="s">
        <v>577</v>
      </c>
      <c r="B190" s="832" t="s">
        <v>578</v>
      </c>
      <c r="C190" s="835" t="s">
        <v>596</v>
      </c>
      <c r="D190" s="863" t="s">
        <v>597</v>
      </c>
      <c r="E190" s="835" t="s">
        <v>3362</v>
      </c>
      <c r="F190" s="863" t="s">
        <v>3363</v>
      </c>
      <c r="G190" s="835" t="s">
        <v>3716</v>
      </c>
      <c r="H190" s="835" t="s">
        <v>3717</v>
      </c>
      <c r="I190" s="849">
        <v>21.899999618530273</v>
      </c>
      <c r="J190" s="849">
        <v>100</v>
      </c>
      <c r="K190" s="850">
        <v>2190.10009765625</v>
      </c>
    </row>
    <row r="191" spans="1:11" ht="14.4" customHeight="1" x14ac:dyDescent="0.3">
      <c r="A191" s="831" t="s">
        <v>577</v>
      </c>
      <c r="B191" s="832" t="s">
        <v>578</v>
      </c>
      <c r="C191" s="835" t="s">
        <v>596</v>
      </c>
      <c r="D191" s="863" t="s">
        <v>597</v>
      </c>
      <c r="E191" s="835" t="s">
        <v>3362</v>
      </c>
      <c r="F191" s="863" t="s">
        <v>3363</v>
      </c>
      <c r="G191" s="835" t="s">
        <v>3718</v>
      </c>
      <c r="H191" s="835" t="s">
        <v>3719</v>
      </c>
      <c r="I191" s="849">
        <v>484.04000854492187</v>
      </c>
      <c r="J191" s="849">
        <v>10</v>
      </c>
      <c r="K191" s="850">
        <v>4840.39990234375</v>
      </c>
    </row>
    <row r="192" spans="1:11" ht="14.4" customHeight="1" x14ac:dyDescent="0.3">
      <c r="A192" s="831" t="s">
        <v>577</v>
      </c>
      <c r="B192" s="832" t="s">
        <v>578</v>
      </c>
      <c r="C192" s="835" t="s">
        <v>596</v>
      </c>
      <c r="D192" s="863" t="s">
        <v>597</v>
      </c>
      <c r="E192" s="835" t="s">
        <v>3362</v>
      </c>
      <c r="F192" s="863" t="s">
        <v>3363</v>
      </c>
      <c r="G192" s="835" t="s">
        <v>3720</v>
      </c>
      <c r="H192" s="835" t="s">
        <v>3721</v>
      </c>
      <c r="I192" s="849">
        <v>484.04000854492187</v>
      </c>
      <c r="J192" s="849">
        <v>19</v>
      </c>
      <c r="K192" s="850">
        <v>9196.7599792480469</v>
      </c>
    </row>
    <row r="193" spans="1:11" ht="14.4" customHeight="1" x14ac:dyDescent="0.3">
      <c r="A193" s="831" t="s">
        <v>577</v>
      </c>
      <c r="B193" s="832" t="s">
        <v>578</v>
      </c>
      <c r="C193" s="835" t="s">
        <v>596</v>
      </c>
      <c r="D193" s="863" t="s">
        <v>597</v>
      </c>
      <c r="E193" s="835" t="s">
        <v>3362</v>
      </c>
      <c r="F193" s="863" t="s">
        <v>3363</v>
      </c>
      <c r="G193" s="835" t="s">
        <v>3722</v>
      </c>
      <c r="H193" s="835" t="s">
        <v>3723</v>
      </c>
      <c r="I193" s="849">
        <v>527.969970703125</v>
      </c>
      <c r="J193" s="849">
        <v>20</v>
      </c>
      <c r="K193" s="850">
        <v>10559.2998046875</v>
      </c>
    </row>
    <row r="194" spans="1:11" ht="14.4" customHeight="1" x14ac:dyDescent="0.3">
      <c r="A194" s="831" t="s">
        <v>577</v>
      </c>
      <c r="B194" s="832" t="s">
        <v>578</v>
      </c>
      <c r="C194" s="835" t="s">
        <v>596</v>
      </c>
      <c r="D194" s="863" t="s">
        <v>597</v>
      </c>
      <c r="E194" s="835" t="s">
        <v>3362</v>
      </c>
      <c r="F194" s="863" t="s">
        <v>3363</v>
      </c>
      <c r="G194" s="835" t="s">
        <v>3724</v>
      </c>
      <c r="H194" s="835" t="s">
        <v>3725</v>
      </c>
      <c r="I194" s="849">
        <v>484.04000854492187</v>
      </c>
      <c r="J194" s="849">
        <v>10</v>
      </c>
      <c r="K194" s="850">
        <v>4840.35009765625</v>
      </c>
    </row>
    <row r="195" spans="1:11" ht="14.4" customHeight="1" x14ac:dyDescent="0.3">
      <c r="A195" s="831" t="s">
        <v>577</v>
      </c>
      <c r="B195" s="832" t="s">
        <v>578</v>
      </c>
      <c r="C195" s="835" t="s">
        <v>596</v>
      </c>
      <c r="D195" s="863" t="s">
        <v>597</v>
      </c>
      <c r="E195" s="835" t="s">
        <v>3362</v>
      </c>
      <c r="F195" s="863" t="s">
        <v>3363</v>
      </c>
      <c r="G195" s="835" t="s">
        <v>3726</v>
      </c>
      <c r="H195" s="835" t="s">
        <v>3727</v>
      </c>
      <c r="I195" s="849">
        <v>527.969970703125</v>
      </c>
      <c r="J195" s="849">
        <v>10</v>
      </c>
      <c r="K195" s="850">
        <v>5279.64990234375</v>
      </c>
    </row>
    <row r="196" spans="1:11" ht="14.4" customHeight="1" x14ac:dyDescent="0.3">
      <c r="A196" s="831" t="s">
        <v>577</v>
      </c>
      <c r="B196" s="832" t="s">
        <v>578</v>
      </c>
      <c r="C196" s="835" t="s">
        <v>596</v>
      </c>
      <c r="D196" s="863" t="s">
        <v>597</v>
      </c>
      <c r="E196" s="835" t="s">
        <v>3362</v>
      </c>
      <c r="F196" s="863" t="s">
        <v>3363</v>
      </c>
      <c r="G196" s="835" t="s">
        <v>3728</v>
      </c>
      <c r="H196" s="835" t="s">
        <v>3729</v>
      </c>
      <c r="I196" s="849">
        <v>527.969970703125</v>
      </c>
      <c r="J196" s="849">
        <v>10</v>
      </c>
      <c r="K196" s="850">
        <v>5279.64990234375</v>
      </c>
    </row>
    <row r="197" spans="1:11" ht="14.4" customHeight="1" x14ac:dyDescent="0.3">
      <c r="A197" s="831" t="s">
        <v>577</v>
      </c>
      <c r="B197" s="832" t="s">
        <v>578</v>
      </c>
      <c r="C197" s="835" t="s">
        <v>596</v>
      </c>
      <c r="D197" s="863" t="s">
        <v>597</v>
      </c>
      <c r="E197" s="835" t="s">
        <v>3362</v>
      </c>
      <c r="F197" s="863" t="s">
        <v>3363</v>
      </c>
      <c r="G197" s="835" t="s">
        <v>3730</v>
      </c>
      <c r="H197" s="835" t="s">
        <v>3731</v>
      </c>
      <c r="I197" s="849">
        <v>17.979999542236328</v>
      </c>
      <c r="J197" s="849">
        <v>100</v>
      </c>
      <c r="K197" s="850">
        <v>1798</v>
      </c>
    </row>
    <row r="198" spans="1:11" ht="14.4" customHeight="1" x14ac:dyDescent="0.3">
      <c r="A198" s="831" t="s">
        <v>577</v>
      </c>
      <c r="B198" s="832" t="s">
        <v>578</v>
      </c>
      <c r="C198" s="835" t="s">
        <v>596</v>
      </c>
      <c r="D198" s="863" t="s">
        <v>597</v>
      </c>
      <c r="E198" s="835" t="s">
        <v>3362</v>
      </c>
      <c r="F198" s="863" t="s">
        <v>3363</v>
      </c>
      <c r="G198" s="835" t="s">
        <v>3732</v>
      </c>
      <c r="H198" s="835" t="s">
        <v>3733</v>
      </c>
      <c r="I198" s="849">
        <v>12.100000381469727</v>
      </c>
      <c r="J198" s="849">
        <v>300</v>
      </c>
      <c r="K198" s="850">
        <v>3630</v>
      </c>
    </row>
    <row r="199" spans="1:11" ht="14.4" customHeight="1" x14ac:dyDescent="0.3">
      <c r="A199" s="831" t="s">
        <v>577</v>
      </c>
      <c r="B199" s="832" t="s">
        <v>578</v>
      </c>
      <c r="C199" s="835" t="s">
        <v>596</v>
      </c>
      <c r="D199" s="863" t="s">
        <v>597</v>
      </c>
      <c r="E199" s="835" t="s">
        <v>3362</v>
      </c>
      <c r="F199" s="863" t="s">
        <v>3363</v>
      </c>
      <c r="G199" s="835" t="s">
        <v>3734</v>
      </c>
      <c r="H199" s="835" t="s">
        <v>3735</v>
      </c>
      <c r="I199" s="849">
        <v>70.186665852864579</v>
      </c>
      <c r="J199" s="849">
        <v>160</v>
      </c>
      <c r="K199" s="850">
        <v>11229</v>
      </c>
    </row>
    <row r="200" spans="1:11" ht="14.4" customHeight="1" x14ac:dyDescent="0.3">
      <c r="A200" s="831" t="s">
        <v>577</v>
      </c>
      <c r="B200" s="832" t="s">
        <v>578</v>
      </c>
      <c r="C200" s="835" t="s">
        <v>596</v>
      </c>
      <c r="D200" s="863" t="s">
        <v>597</v>
      </c>
      <c r="E200" s="835" t="s">
        <v>3362</v>
      </c>
      <c r="F200" s="863" t="s">
        <v>3363</v>
      </c>
      <c r="G200" s="835" t="s">
        <v>3736</v>
      </c>
      <c r="H200" s="835" t="s">
        <v>3737</v>
      </c>
      <c r="I200" s="849">
        <v>22.989999771118164</v>
      </c>
      <c r="J200" s="849">
        <v>10</v>
      </c>
      <c r="K200" s="850">
        <v>229.89999389648437</v>
      </c>
    </row>
    <row r="201" spans="1:11" ht="14.4" customHeight="1" x14ac:dyDescent="0.3">
      <c r="A201" s="831" t="s">
        <v>577</v>
      </c>
      <c r="B201" s="832" t="s">
        <v>578</v>
      </c>
      <c r="C201" s="835" t="s">
        <v>596</v>
      </c>
      <c r="D201" s="863" t="s">
        <v>597</v>
      </c>
      <c r="E201" s="835" t="s">
        <v>3362</v>
      </c>
      <c r="F201" s="863" t="s">
        <v>3363</v>
      </c>
      <c r="G201" s="835" t="s">
        <v>3738</v>
      </c>
      <c r="H201" s="835" t="s">
        <v>3739</v>
      </c>
      <c r="I201" s="849">
        <v>22.989999771118164</v>
      </c>
      <c r="J201" s="849">
        <v>30</v>
      </c>
      <c r="K201" s="850">
        <v>689.70001220703125</v>
      </c>
    </row>
    <row r="202" spans="1:11" ht="14.4" customHeight="1" x14ac:dyDescent="0.3">
      <c r="A202" s="831" t="s">
        <v>577</v>
      </c>
      <c r="B202" s="832" t="s">
        <v>578</v>
      </c>
      <c r="C202" s="835" t="s">
        <v>596</v>
      </c>
      <c r="D202" s="863" t="s">
        <v>597</v>
      </c>
      <c r="E202" s="835" t="s">
        <v>3362</v>
      </c>
      <c r="F202" s="863" t="s">
        <v>3363</v>
      </c>
      <c r="G202" s="835" t="s">
        <v>3740</v>
      </c>
      <c r="H202" s="835" t="s">
        <v>3741</v>
      </c>
      <c r="I202" s="849">
        <v>423.5</v>
      </c>
      <c r="J202" s="849">
        <v>5</v>
      </c>
      <c r="K202" s="850">
        <v>2117.5</v>
      </c>
    </row>
    <row r="203" spans="1:11" ht="14.4" customHeight="1" x14ac:dyDescent="0.3">
      <c r="A203" s="831" t="s">
        <v>577</v>
      </c>
      <c r="B203" s="832" t="s">
        <v>578</v>
      </c>
      <c r="C203" s="835" t="s">
        <v>596</v>
      </c>
      <c r="D203" s="863" t="s">
        <v>597</v>
      </c>
      <c r="E203" s="835" t="s">
        <v>3362</v>
      </c>
      <c r="F203" s="863" t="s">
        <v>3363</v>
      </c>
      <c r="G203" s="835" t="s">
        <v>3376</v>
      </c>
      <c r="H203" s="835" t="s">
        <v>3377</v>
      </c>
      <c r="I203" s="849">
        <v>4.0300002098083496</v>
      </c>
      <c r="J203" s="849">
        <v>1000</v>
      </c>
      <c r="K203" s="850">
        <v>4030</v>
      </c>
    </row>
    <row r="204" spans="1:11" ht="14.4" customHeight="1" x14ac:dyDescent="0.3">
      <c r="A204" s="831" t="s">
        <v>577</v>
      </c>
      <c r="B204" s="832" t="s">
        <v>578</v>
      </c>
      <c r="C204" s="835" t="s">
        <v>596</v>
      </c>
      <c r="D204" s="863" t="s">
        <v>597</v>
      </c>
      <c r="E204" s="835" t="s">
        <v>3362</v>
      </c>
      <c r="F204" s="863" t="s">
        <v>3363</v>
      </c>
      <c r="G204" s="835" t="s">
        <v>3742</v>
      </c>
      <c r="H204" s="835" t="s">
        <v>3743</v>
      </c>
      <c r="I204" s="849">
        <v>12.100000381469727</v>
      </c>
      <c r="J204" s="849">
        <v>2900</v>
      </c>
      <c r="K204" s="850">
        <v>35090</v>
      </c>
    </row>
    <row r="205" spans="1:11" ht="14.4" customHeight="1" x14ac:dyDescent="0.3">
      <c r="A205" s="831" t="s">
        <v>577</v>
      </c>
      <c r="B205" s="832" t="s">
        <v>578</v>
      </c>
      <c r="C205" s="835" t="s">
        <v>596</v>
      </c>
      <c r="D205" s="863" t="s">
        <v>597</v>
      </c>
      <c r="E205" s="835" t="s">
        <v>3362</v>
      </c>
      <c r="F205" s="863" t="s">
        <v>3363</v>
      </c>
      <c r="G205" s="835" t="s">
        <v>3744</v>
      </c>
      <c r="H205" s="835" t="s">
        <v>3745</v>
      </c>
      <c r="I205" s="849">
        <v>8.4700002670288086</v>
      </c>
      <c r="J205" s="849">
        <v>2550</v>
      </c>
      <c r="K205" s="850">
        <v>21598.500122070313</v>
      </c>
    </row>
    <row r="206" spans="1:11" ht="14.4" customHeight="1" x14ac:dyDescent="0.3">
      <c r="A206" s="831" t="s">
        <v>577</v>
      </c>
      <c r="B206" s="832" t="s">
        <v>578</v>
      </c>
      <c r="C206" s="835" t="s">
        <v>596</v>
      </c>
      <c r="D206" s="863" t="s">
        <v>597</v>
      </c>
      <c r="E206" s="835" t="s">
        <v>3362</v>
      </c>
      <c r="F206" s="863" t="s">
        <v>3363</v>
      </c>
      <c r="G206" s="835" t="s">
        <v>3746</v>
      </c>
      <c r="H206" s="835" t="s">
        <v>3747</v>
      </c>
      <c r="I206" s="849">
        <v>9.498749852180481</v>
      </c>
      <c r="J206" s="849">
        <v>4900</v>
      </c>
      <c r="K206" s="850">
        <v>46490</v>
      </c>
    </row>
    <row r="207" spans="1:11" ht="14.4" customHeight="1" x14ac:dyDescent="0.3">
      <c r="A207" s="831" t="s">
        <v>577</v>
      </c>
      <c r="B207" s="832" t="s">
        <v>578</v>
      </c>
      <c r="C207" s="835" t="s">
        <v>596</v>
      </c>
      <c r="D207" s="863" t="s">
        <v>597</v>
      </c>
      <c r="E207" s="835" t="s">
        <v>3362</v>
      </c>
      <c r="F207" s="863" t="s">
        <v>3363</v>
      </c>
      <c r="G207" s="835" t="s">
        <v>3748</v>
      </c>
      <c r="H207" s="835" t="s">
        <v>3749</v>
      </c>
      <c r="I207" s="849">
        <v>32.669998168945313</v>
      </c>
      <c r="J207" s="849">
        <v>100</v>
      </c>
      <c r="K207" s="850">
        <v>3267</v>
      </c>
    </row>
    <row r="208" spans="1:11" ht="14.4" customHeight="1" x14ac:dyDescent="0.3">
      <c r="A208" s="831" t="s">
        <v>577</v>
      </c>
      <c r="B208" s="832" t="s">
        <v>578</v>
      </c>
      <c r="C208" s="835" t="s">
        <v>596</v>
      </c>
      <c r="D208" s="863" t="s">
        <v>597</v>
      </c>
      <c r="E208" s="835" t="s">
        <v>3362</v>
      </c>
      <c r="F208" s="863" t="s">
        <v>3363</v>
      </c>
      <c r="G208" s="835" t="s">
        <v>3750</v>
      </c>
      <c r="H208" s="835" t="s">
        <v>3751</v>
      </c>
      <c r="I208" s="849">
        <v>10.079999923706055</v>
      </c>
      <c r="J208" s="849">
        <v>30</v>
      </c>
      <c r="K208" s="850">
        <v>302.39999389648438</v>
      </c>
    </row>
    <row r="209" spans="1:11" ht="14.4" customHeight="1" x14ac:dyDescent="0.3">
      <c r="A209" s="831" t="s">
        <v>577</v>
      </c>
      <c r="B209" s="832" t="s">
        <v>578</v>
      </c>
      <c r="C209" s="835" t="s">
        <v>596</v>
      </c>
      <c r="D209" s="863" t="s">
        <v>597</v>
      </c>
      <c r="E209" s="835" t="s">
        <v>3362</v>
      </c>
      <c r="F209" s="863" t="s">
        <v>3363</v>
      </c>
      <c r="G209" s="835" t="s">
        <v>3752</v>
      </c>
      <c r="H209" s="835" t="s">
        <v>3753</v>
      </c>
      <c r="I209" s="849">
        <v>10.069999694824219</v>
      </c>
      <c r="J209" s="849">
        <v>180</v>
      </c>
      <c r="K209" s="850">
        <v>1813.3699951171875</v>
      </c>
    </row>
    <row r="210" spans="1:11" ht="14.4" customHeight="1" x14ac:dyDescent="0.3">
      <c r="A210" s="831" t="s">
        <v>577</v>
      </c>
      <c r="B210" s="832" t="s">
        <v>578</v>
      </c>
      <c r="C210" s="835" t="s">
        <v>596</v>
      </c>
      <c r="D210" s="863" t="s">
        <v>597</v>
      </c>
      <c r="E210" s="835" t="s">
        <v>3362</v>
      </c>
      <c r="F210" s="863" t="s">
        <v>3363</v>
      </c>
      <c r="G210" s="835" t="s">
        <v>3754</v>
      </c>
      <c r="H210" s="835" t="s">
        <v>3755</v>
      </c>
      <c r="I210" s="849">
        <v>4.625</v>
      </c>
      <c r="J210" s="849">
        <v>150</v>
      </c>
      <c r="K210" s="850">
        <v>693.5</v>
      </c>
    </row>
    <row r="211" spans="1:11" ht="14.4" customHeight="1" x14ac:dyDescent="0.3">
      <c r="A211" s="831" t="s">
        <v>577</v>
      </c>
      <c r="B211" s="832" t="s">
        <v>578</v>
      </c>
      <c r="C211" s="835" t="s">
        <v>596</v>
      </c>
      <c r="D211" s="863" t="s">
        <v>597</v>
      </c>
      <c r="E211" s="835" t="s">
        <v>3362</v>
      </c>
      <c r="F211" s="863" t="s">
        <v>3363</v>
      </c>
      <c r="G211" s="835" t="s">
        <v>3756</v>
      </c>
      <c r="H211" s="835" t="s">
        <v>3757</v>
      </c>
      <c r="I211" s="849">
        <v>3.1433334350585938</v>
      </c>
      <c r="J211" s="849">
        <v>650</v>
      </c>
      <c r="K211" s="850">
        <v>2043</v>
      </c>
    </row>
    <row r="212" spans="1:11" ht="14.4" customHeight="1" x14ac:dyDescent="0.3">
      <c r="A212" s="831" t="s">
        <v>577</v>
      </c>
      <c r="B212" s="832" t="s">
        <v>578</v>
      </c>
      <c r="C212" s="835" t="s">
        <v>596</v>
      </c>
      <c r="D212" s="863" t="s">
        <v>597</v>
      </c>
      <c r="E212" s="835" t="s">
        <v>3362</v>
      </c>
      <c r="F212" s="863" t="s">
        <v>3363</v>
      </c>
      <c r="G212" s="835" t="s">
        <v>3758</v>
      </c>
      <c r="H212" s="835" t="s">
        <v>3759</v>
      </c>
      <c r="I212" s="849">
        <v>314.60000610351562</v>
      </c>
      <c r="J212" s="849">
        <v>10</v>
      </c>
      <c r="K212" s="850">
        <v>3146</v>
      </c>
    </row>
    <row r="213" spans="1:11" ht="14.4" customHeight="1" x14ac:dyDescent="0.3">
      <c r="A213" s="831" t="s">
        <v>577</v>
      </c>
      <c r="B213" s="832" t="s">
        <v>578</v>
      </c>
      <c r="C213" s="835" t="s">
        <v>596</v>
      </c>
      <c r="D213" s="863" t="s">
        <v>597</v>
      </c>
      <c r="E213" s="835" t="s">
        <v>3362</v>
      </c>
      <c r="F213" s="863" t="s">
        <v>3363</v>
      </c>
      <c r="G213" s="835" t="s">
        <v>3760</v>
      </c>
      <c r="H213" s="835" t="s">
        <v>3761</v>
      </c>
      <c r="I213" s="849">
        <v>80.574000549316409</v>
      </c>
      <c r="J213" s="849">
        <v>620</v>
      </c>
      <c r="K213" s="850">
        <v>49955.800048828125</v>
      </c>
    </row>
    <row r="214" spans="1:11" ht="14.4" customHeight="1" x14ac:dyDescent="0.3">
      <c r="A214" s="831" t="s">
        <v>577</v>
      </c>
      <c r="B214" s="832" t="s">
        <v>578</v>
      </c>
      <c r="C214" s="835" t="s">
        <v>596</v>
      </c>
      <c r="D214" s="863" t="s">
        <v>597</v>
      </c>
      <c r="E214" s="835" t="s">
        <v>3362</v>
      </c>
      <c r="F214" s="863" t="s">
        <v>3363</v>
      </c>
      <c r="G214" s="835" t="s">
        <v>3762</v>
      </c>
      <c r="H214" s="835" t="s">
        <v>3763</v>
      </c>
      <c r="I214" s="849">
        <v>0.25</v>
      </c>
      <c r="J214" s="849">
        <v>600</v>
      </c>
      <c r="K214" s="850">
        <v>150</v>
      </c>
    </row>
    <row r="215" spans="1:11" ht="14.4" customHeight="1" x14ac:dyDescent="0.3">
      <c r="A215" s="831" t="s">
        <v>577</v>
      </c>
      <c r="B215" s="832" t="s">
        <v>578</v>
      </c>
      <c r="C215" s="835" t="s">
        <v>596</v>
      </c>
      <c r="D215" s="863" t="s">
        <v>597</v>
      </c>
      <c r="E215" s="835" t="s">
        <v>3362</v>
      </c>
      <c r="F215" s="863" t="s">
        <v>3363</v>
      </c>
      <c r="G215" s="835" t="s">
        <v>3764</v>
      </c>
      <c r="H215" s="835" t="s">
        <v>3765</v>
      </c>
      <c r="I215" s="849">
        <v>133.10000610351562</v>
      </c>
      <c r="J215" s="849">
        <v>60</v>
      </c>
      <c r="K215" s="850">
        <v>7986</v>
      </c>
    </row>
    <row r="216" spans="1:11" ht="14.4" customHeight="1" x14ac:dyDescent="0.3">
      <c r="A216" s="831" t="s">
        <v>577</v>
      </c>
      <c r="B216" s="832" t="s">
        <v>578</v>
      </c>
      <c r="C216" s="835" t="s">
        <v>596</v>
      </c>
      <c r="D216" s="863" t="s">
        <v>597</v>
      </c>
      <c r="E216" s="835" t="s">
        <v>3362</v>
      </c>
      <c r="F216" s="863" t="s">
        <v>3363</v>
      </c>
      <c r="G216" s="835" t="s">
        <v>3766</v>
      </c>
      <c r="H216" s="835" t="s">
        <v>3767</v>
      </c>
      <c r="I216" s="849">
        <v>133.10000610351562</v>
      </c>
      <c r="J216" s="849">
        <v>80</v>
      </c>
      <c r="K216" s="850">
        <v>10648</v>
      </c>
    </row>
    <row r="217" spans="1:11" ht="14.4" customHeight="1" x14ac:dyDescent="0.3">
      <c r="A217" s="831" t="s">
        <v>577</v>
      </c>
      <c r="B217" s="832" t="s">
        <v>578</v>
      </c>
      <c r="C217" s="835" t="s">
        <v>596</v>
      </c>
      <c r="D217" s="863" t="s">
        <v>597</v>
      </c>
      <c r="E217" s="835" t="s">
        <v>3362</v>
      </c>
      <c r="F217" s="863" t="s">
        <v>3363</v>
      </c>
      <c r="G217" s="835" t="s">
        <v>3768</v>
      </c>
      <c r="H217" s="835" t="s">
        <v>3769</v>
      </c>
      <c r="I217" s="849">
        <v>393.25</v>
      </c>
      <c r="J217" s="849">
        <v>2</v>
      </c>
      <c r="K217" s="850">
        <v>786.5</v>
      </c>
    </row>
    <row r="218" spans="1:11" ht="14.4" customHeight="1" x14ac:dyDescent="0.3">
      <c r="A218" s="831" t="s">
        <v>577</v>
      </c>
      <c r="B218" s="832" t="s">
        <v>578</v>
      </c>
      <c r="C218" s="835" t="s">
        <v>596</v>
      </c>
      <c r="D218" s="863" t="s">
        <v>597</v>
      </c>
      <c r="E218" s="835" t="s">
        <v>3362</v>
      </c>
      <c r="F218" s="863" t="s">
        <v>3363</v>
      </c>
      <c r="G218" s="835" t="s">
        <v>3770</v>
      </c>
      <c r="H218" s="835" t="s">
        <v>3771</v>
      </c>
      <c r="I218" s="849">
        <v>517.9000244140625</v>
      </c>
      <c r="J218" s="849">
        <v>2</v>
      </c>
      <c r="K218" s="850">
        <v>1035.800048828125</v>
      </c>
    </row>
    <row r="219" spans="1:11" ht="14.4" customHeight="1" x14ac:dyDescent="0.3">
      <c r="A219" s="831" t="s">
        <v>577</v>
      </c>
      <c r="B219" s="832" t="s">
        <v>578</v>
      </c>
      <c r="C219" s="835" t="s">
        <v>596</v>
      </c>
      <c r="D219" s="863" t="s">
        <v>597</v>
      </c>
      <c r="E219" s="835" t="s">
        <v>3362</v>
      </c>
      <c r="F219" s="863" t="s">
        <v>3363</v>
      </c>
      <c r="G219" s="835" t="s">
        <v>3772</v>
      </c>
      <c r="H219" s="835" t="s">
        <v>3773</v>
      </c>
      <c r="I219" s="849">
        <v>517.9000244140625</v>
      </c>
      <c r="J219" s="849">
        <v>2</v>
      </c>
      <c r="K219" s="850">
        <v>1035.800048828125</v>
      </c>
    </row>
    <row r="220" spans="1:11" ht="14.4" customHeight="1" x14ac:dyDescent="0.3">
      <c r="A220" s="831" t="s">
        <v>577</v>
      </c>
      <c r="B220" s="832" t="s">
        <v>578</v>
      </c>
      <c r="C220" s="835" t="s">
        <v>596</v>
      </c>
      <c r="D220" s="863" t="s">
        <v>597</v>
      </c>
      <c r="E220" s="835" t="s">
        <v>3362</v>
      </c>
      <c r="F220" s="863" t="s">
        <v>3363</v>
      </c>
      <c r="G220" s="835" t="s">
        <v>3774</v>
      </c>
      <c r="H220" s="835" t="s">
        <v>3775</v>
      </c>
      <c r="I220" s="849">
        <v>367.02999877929687</v>
      </c>
      <c r="J220" s="849">
        <v>1</v>
      </c>
      <c r="K220" s="850">
        <v>367.02999877929687</v>
      </c>
    </row>
    <row r="221" spans="1:11" ht="14.4" customHeight="1" x14ac:dyDescent="0.3">
      <c r="A221" s="831" t="s">
        <v>577</v>
      </c>
      <c r="B221" s="832" t="s">
        <v>578</v>
      </c>
      <c r="C221" s="835" t="s">
        <v>596</v>
      </c>
      <c r="D221" s="863" t="s">
        <v>597</v>
      </c>
      <c r="E221" s="835" t="s">
        <v>3362</v>
      </c>
      <c r="F221" s="863" t="s">
        <v>3363</v>
      </c>
      <c r="G221" s="835" t="s">
        <v>3380</v>
      </c>
      <c r="H221" s="835" t="s">
        <v>3381</v>
      </c>
      <c r="I221" s="849">
        <v>13.310000419616699</v>
      </c>
      <c r="J221" s="849">
        <v>300</v>
      </c>
      <c r="K221" s="850">
        <v>3993</v>
      </c>
    </row>
    <row r="222" spans="1:11" ht="14.4" customHeight="1" x14ac:dyDescent="0.3">
      <c r="A222" s="831" t="s">
        <v>577</v>
      </c>
      <c r="B222" s="832" t="s">
        <v>578</v>
      </c>
      <c r="C222" s="835" t="s">
        <v>596</v>
      </c>
      <c r="D222" s="863" t="s">
        <v>597</v>
      </c>
      <c r="E222" s="835" t="s">
        <v>3362</v>
      </c>
      <c r="F222" s="863" t="s">
        <v>3363</v>
      </c>
      <c r="G222" s="835" t="s">
        <v>3776</v>
      </c>
      <c r="H222" s="835" t="s">
        <v>3777</v>
      </c>
      <c r="I222" s="849">
        <v>25.530000686645508</v>
      </c>
      <c r="J222" s="849">
        <v>10</v>
      </c>
      <c r="K222" s="850">
        <v>255.30000305175781</v>
      </c>
    </row>
    <row r="223" spans="1:11" ht="14.4" customHeight="1" x14ac:dyDescent="0.3">
      <c r="A223" s="831" t="s">
        <v>577</v>
      </c>
      <c r="B223" s="832" t="s">
        <v>578</v>
      </c>
      <c r="C223" s="835" t="s">
        <v>596</v>
      </c>
      <c r="D223" s="863" t="s">
        <v>597</v>
      </c>
      <c r="E223" s="835" t="s">
        <v>3362</v>
      </c>
      <c r="F223" s="863" t="s">
        <v>3363</v>
      </c>
      <c r="G223" s="835" t="s">
        <v>3778</v>
      </c>
      <c r="H223" s="835" t="s">
        <v>3779</v>
      </c>
      <c r="I223" s="849">
        <v>111.22000122070312</v>
      </c>
      <c r="J223" s="849">
        <v>10</v>
      </c>
      <c r="K223" s="850">
        <v>1112.2000122070312</v>
      </c>
    </row>
    <row r="224" spans="1:11" ht="14.4" customHeight="1" x14ac:dyDescent="0.3">
      <c r="A224" s="831" t="s">
        <v>577</v>
      </c>
      <c r="B224" s="832" t="s">
        <v>578</v>
      </c>
      <c r="C224" s="835" t="s">
        <v>596</v>
      </c>
      <c r="D224" s="863" t="s">
        <v>597</v>
      </c>
      <c r="E224" s="835" t="s">
        <v>3362</v>
      </c>
      <c r="F224" s="863" t="s">
        <v>3363</v>
      </c>
      <c r="G224" s="835" t="s">
        <v>3780</v>
      </c>
      <c r="H224" s="835" t="s">
        <v>3781</v>
      </c>
      <c r="I224" s="849">
        <v>4.8000001907348633</v>
      </c>
      <c r="J224" s="849">
        <v>600</v>
      </c>
      <c r="K224" s="850">
        <v>2880</v>
      </c>
    </row>
    <row r="225" spans="1:11" ht="14.4" customHeight="1" x14ac:dyDescent="0.3">
      <c r="A225" s="831" t="s">
        <v>577</v>
      </c>
      <c r="B225" s="832" t="s">
        <v>578</v>
      </c>
      <c r="C225" s="835" t="s">
        <v>596</v>
      </c>
      <c r="D225" s="863" t="s">
        <v>597</v>
      </c>
      <c r="E225" s="835" t="s">
        <v>3362</v>
      </c>
      <c r="F225" s="863" t="s">
        <v>3363</v>
      </c>
      <c r="G225" s="835" t="s">
        <v>3780</v>
      </c>
      <c r="H225" s="835" t="s">
        <v>3782</v>
      </c>
      <c r="I225" s="849">
        <v>4.8000001907348633</v>
      </c>
      <c r="J225" s="849">
        <v>300</v>
      </c>
      <c r="K225" s="850">
        <v>1440</v>
      </c>
    </row>
    <row r="226" spans="1:11" ht="14.4" customHeight="1" x14ac:dyDescent="0.3">
      <c r="A226" s="831" t="s">
        <v>577</v>
      </c>
      <c r="B226" s="832" t="s">
        <v>578</v>
      </c>
      <c r="C226" s="835" t="s">
        <v>596</v>
      </c>
      <c r="D226" s="863" t="s">
        <v>597</v>
      </c>
      <c r="E226" s="835" t="s">
        <v>3362</v>
      </c>
      <c r="F226" s="863" t="s">
        <v>3363</v>
      </c>
      <c r="G226" s="835" t="s">
        <v>3783</v>
      </c>
      <c r="H226" s="835" t="s">
        <v>3784</v>
      </c>
      <c r="I226" s="849">
        <v>149.80000305175781</v>
      </c>
      <c r="J226" s="849">
        <v>15</v>
      </c>
      <c r="K226" s="850">
        <v>2246.969970703125</v>
      </c>
    </row>
    <row r="227" spans="1:11" ht="14.4" customHeight="1" x14ac:dyDescent="0.3">
      <c r="A227" s="831" t="s">
        <v>577</v>
      </c>
      <c r="B227" s="832" t="s">
        <v>578</v>
      </c>
      <c r="C227" s="835" t="s">
        <v>596</v>
      </c>
      <c r="D227" s="863" t="s">
        <v>597</v>
      </c>
      <c r="E227" s="835" t="s">
        <v>3362</v>
      </c>
      <c r="F227" s="863" t="s">
        <v>3363</v>
      </c>
      <c r="G227" s="835" t="s">
        <v>3785</v>
      </c>
      <c r="H227" s="835" t="s">
        <v>3786</v>
      </c>
      <c r="I227" s="849">
        <v>57.729999542236328</v>
      </c>
      <c r="J227" s="849">
        <v>10</v>
      </c>
      <c r="K227" s="850">
        <v>577.29998779296875</v>
      </c>
    </row>
    <row r="228" spans="1:11" ht="14.4" customHeight="1" x14ac:dyDescent="0.3">
      <c r="A228" s="831" t="s">
        <v>577</v>
      </c>
      <c r="B228" s="832" t="s">
        <v>578</v>
      </c>
      <c r="C228" s="835" t="s">
        <v>596</v>
      </c>
      <c r="D228" s="863" t="s">
        <v>597</v>
      </c>
      <c r="E228" s="835" t="s">
        <v>3362</v>
      </c>
      <c r="F228" s="863" t="s">
        <v>3363</v>
      </c>
      <c r="G228" s="835" t="s">
        <v>3787</v>
      </c>
      <c r="H228" s="835" t="s">
        <v>3788</v>
      </c>
      <c r="I228" s="849">
        <v>82.165000915527344</v>
      </c>
      <c r="J228" s="849">
        <v>60</v>
      </c>
      <c r="K228" s="850">
        <v>4929.630126953125</v>
      </c>
    </row>
    <row r="229" spans="1:11" ht="14.4" customHeight="1" x14ac:dyDescent="0.3">
      <c r="A229" s="831" t="s">
        <v>577</v>
      </c>
      <c r="B229" s="832" t="s">
        <v>578</v>
      </c>
      <c r="C229" s="835" t="s">
        <v>596</v>
      </c>
      <c r="D229" s="863" t="s">
        <v>597</v>
      </c>
      <c r="E229" s="835" t="s">
        <v>3362</v>
      </c>
      <c r="F229" s="863" t="s">
        <v>3363</v>
      </c>
      <c r="G229" s="835" t="s">
        <v>3789</v>
      </c>
      <c r="H229" s="835" t="s">
        <v>3790</v>
      </c>
      <c r="I229" s="849">
        <v>96.330001831054687</v>
      </c>
      <c r="J229" s="849">
        <v>12</v>
      </c>
      <c r="K229" s="850">
        <v>1155.989990234375</v>
      </c>
    </row>
    <row r="230" spans="1:11" ht="14.4" customHeight="1" x14ac:dyDescent="0.3">
      <c r="A230" s="831" t="s">
        <v>577</v>
      </c>
      <c r="B230" s="832" t="s">
        <v>578</v>
      </c>
      <c r="C230" s="835" t="s">
        <v>596</v>
      </c>
      <c r="D230" s="863" t="s">
        <v>597</v>
      </c>
      <c r="E230" s="835" t="s">
        <v>3362</v>
      </c>
      <c r="F230" s="863" t="s">
        <v>3363</v>
      </c>
      <c r="G230" s="835" t="s">
        <v>3791</v>
      </c>
      <c r="H230" s="835" t="s">
        <v>3792</v>
      </c>
      <c r="I230" s="849">
        <v>59.5</v>
      </c>
      <c r="J230" s="849">
        <v>5</v>
      </c>
      <c r="K230" s="850">
        <v>297.5</v>
      </c>
    </row>
    <row r="231" spans="1:11" ht="14.4" customHeight="1" x14ac:dyDescent="0.3">
      <c r="A231" s="831" t="s">
        <v>577</v>
      </c>
      <c r="B231" s="832" t="s">
        <v>578</v>
      </c>
      <c r="C231" s="835" t="s">
        <v>596</v>
      </c>
      <c r="D231" s="863" t="s">
        <v>597</v>
      </c>
      <c r="E231" s="835" t="s">
        <v>3362</v>
      </c>
      <c r="F231" s="863" t="s">
        <v>3363</v>
      </c>
      <c r="G231" s="835" t="s">
        <v>3793</v>
      </c>
      <c r="H231" s="835" t="s">
        <v>3794</v>
      </c>
      <c r="I231" s="849">
        <v>69</v>
      </c>
      <c r="J231" s="849">
        <v>1</v>
      </c>
      <c r="K231" s="850">
        <v>69</v>
      </c>
    </row>
    <row r="232" spans="1:11" ht="14.4" customHeight="1" x14ac:dyDescent="0.3">
      <c r="A232" s="831" t="s">
        <v>577</v>
      </c>
      <c r="B232" s="832" t="s">
        <v>578</v>
      </c>
      <c r="C232" s="835" t="s">
        <v>596</v>
      </c>
      <c r="D232" s="863" t="s">
        <v>597</v>
      </c>
      <c r="E232" s="835" t="s">
        <v>3362</v>
      </c>
      <c r="F232" s="863" t="s">
        <v>3363</v>
      </c>
      <c r="G232" s="835" t="s">
        <v>3795</v>
      </c>
      <c r="H232" s="835" t="s">
        <v>3796</v>
      </c>
      <c r="I232" s="849">
        <v>64.129997253417969</v>
      </c>
      <c r="J232" s="849">
        <v>20</v>
      </c>
      <c r="K232" s="850">
        <v>1282.5999755859375</v>
      </c>
    </row>
    <row r="233" spans="1:11" ht="14.4" customHeight="1" x14ac:dyDescent="0.3">
      <c r="A233" s="831" t="s">
        <v>577</v>
      </c>
      <c r="B233" s="832" t="s">
        <v>578</v>
      </c>
      <c r="C233" s="835" t="s">
        <v>596</v>
      </c>
      <c r="D233" s="863" t="s">
        <v>597</v>
      </c>
      <c r="E233" s="835" t="s">
        <v>3362</v>
      </c>
      <c r="F233" s="863" t="s">
        <v>3363</v>
      </c>
      <c r="G233" s="835" t="s">
        <v>3797</v>
      </c>
      <c r="H233" s="835" t="s">
        <v>3798</v>
      </c>
      <c r="I233" s="849">
        <v>153.11000061035156</v>
      </c>
      <c r="J233" s="849">
        <v>10</v>
      </c>
      <c r="K233" s="850">
        <v>1531.1400146484375</v>
      </c>
    </row>
    <row r="234" spans="1:11" ht="14.4" customHeight="1" x14ac:dyDescent="0.3">
      <c r="A234" s="831" t="s">
        <v>577</v>
      </c>
      <c r="B234" s="832" t="s">
        <v>578</v>
      </c>
      <c r="C234" s="835" t="s">
        <v>596</v>
      </c>
      <c r="D234" s="863" t="s">
        <v>597</v>
      </c>
      <c r="E234" s="835" t="s">
        <v>3362</v>
      </c>
      <c r="F234" s="863" t="s">
        <v>3363</v>
      </c>
      <c r="G234" s="835" t="s">
        <v>3799</v>
      </c>
      <c r="H234" s="835" t="s">
        <v>3800</v>
      </c>
      <c r="I234" s="849">
        <v>153.11000061035156</v>
      </c>
      <c r="J234" s="849">
        <v>10</v>
      </c>
      <c r="K234" s="850">
        <v>1531.0999755859375</v>
      </c>
    </row>
    <row r="235" spans="1:11" ht="14.4" customHeight="1" x14ac:dyDescent="0.3">
      <c r="A235" s="831" t="s">
        <v>577</v>
      </c>
      <c r="B235" s="832" t="s">
        <v>578</v>
      </c>
      <c r="C235" s="835" t="s">
        <v>596</v>
      </c>
      <c r="D235" s="863" t="s">
        <v>597</v>
      </c>
      <c r="E235" s="835" t="s">
        <v>3362</v>
      </c>
      <c r="F235" s="863" t="s">
        <v>3363</v>
      </c>
      <c r="G235" s="835" t="s">
        <v>3801</v>
      </c>
      <c r="H235" s="835" t="s">
        <v>3802</v>
      </c>
      <c r="I235" s="849">
        <v>2.0449999570846558</v>
      </c>
      <c r="J235" s="849">
        <v>1200</v>
      </c>
      <c r="K235" s="850">
        <v>2450</v>
      </c>
    </row>
    <row r="236" spans="1:11" ht="14.4" customHeight="1" x14ac:dyDescent="0.3">
      <c r="A236" s="831" t="s">
        <v>577</v>
      </c>
      <c r="B236" s="832" t="s">
        <v>578</v>
      </c>
      <c r="C236" s="835" t="s">
        <v>596</v>
      </c>
      <c r="D236" s="863" t="s">
        <v>597</v>
      </c>
      <c r="E236" s="835" t="s">
        <v>3362</v>
      </c>
      <c r="F236" s="863" t="s">
        <v>3363</v>
      </c>
      <c r="G236" s="835" t="s">
        <v>3803</v>
      </c>
      <c r="H236" s="835" t="s">
        <v>3804</v>
      </c>
      <c r="I236" s="849">
        <v>58.369998931884766</v>
      </c>
      <c r="J236" s="849">
        <v>200</v>
      </c>
      <c r="K236" s="850">
        <v>11673.999755859375</v>
      </c>
    </row>
    <row r="237" spans="1:11" ht="14.4" customHeight="1" x14ac:dyDescent="0.3">
      <c r="A237" s="831" t="s">
        <v>577</v>
      </c>
      <c r="B237" s="832" t="s">
        <v>578</v>
      </c>
      <c r="C237" s="835" t="s">
        <v>596</v>
      </c>
      <c r="D237" s="863" t="s">
        <v>597</v>
      </c>
      <c r="E237" s="835" t="s">
        <v>3362</v>
      </c>
      <c r="F237" s="863" t="s">
        <v>3363</v>
      </c>
      <c r="G237" s="835" t="s">
        <v>3805</v>
      </c>
      <c r="H237" s="835" t="s">
        <v>3806</v>
      </c>
      <c r="I237" s="849">
        <v>108.30000305175781</v>
      </c>
      <c r="J237" s="849">
        <v>360</v>
      </c>
      <c r="K237" s="850">
        <v>38986.2001953125</v>
      </c>
    </row>
    <row r="238" spans="1:11" ht="14.4" customHeight="1" x14ac:dyDescent="0.3">
      <c r="A238" s="831" t="s">
        <v>577</v>
      </c>
      <c r="B238" s="832" t="s">
        <v>578</v>
      </c>
      <c r="C238" s="835" t="s">
        <v>596</v>
      </c>
      <c r="D238" s="863" t="s">
        <v>597</v>
      </c>
      <c r="E238" s="835" t="s">
        <v>3362</v>
      </c>
      <c r="F238" s="863" t="s">
        <v>3363</v>
      </c>
      <c r="G238" s="835" t="s">
        <v>3807</v>
      </c>
      <c r="H238" s="835" t="s">
        <v>3808</v>
      </c>
      <c r="I238" s="849">
        <v>6.2899999618530273</v>
      </c>
      <c r="J238" s="849">
        <v>10</v>
      </c>
      <c r="K238" s="850">
        <v>62.900001525878906</v>
      </c>
    </row>
    <row r="239" spans="1:11" ht="14.4" customHeight="1" x14ac:dyDescent="0.3">
      <c r="A239" s="831" t="s">
        <v>577</v>
      </c>
      <c r="B239" s="832" t="s">
        <v>578</v>
      </c>
      <c r="C239" s="835" t="s">
        <v>596</v>
      </c>
      <c r="D239" s="863" t="s">
        <v>597</v>
      </c>
      <c r="E239" s="835" t="s">
        <v>3362</v>
      </c>
      <c r="F239" s="863" t="s">
        <v>3363</v>
      </c>
      <c r="G239" s="835" t="s">
        <v>3809</v>
      </c>
      <c r="H239" s="835" t="s">
        <v>3810</v>
      </c>
      <c r="I239" s="849">
        <v>6.2899999618530273</v>
      </c>
      <c r="J239" s="849">
        <v>10</v>
      </c>
      <c r="K239" s="850">
        <v>62.900001525878906</v>
      </c>
    </row>
    <row r="240" spans="1:11" ht="14.4" customHeight="1" x14ac:dyDescent="0.3">
      <c r="A240" s="831" t="s">
        <v>577</v>
      </c>
      <c r="B240" s="832" t="s">
        <v>578</v>
      </c>
      <c r="C240" s="835" t="s">
        <v>596</v>
      </c>
      <c r="D240" s="863" t="s">
        <v>597</v>
      </c>
      <c r="E240" s="835" t="s">
        <v>3362</v>
      </c>
      <c r="F240" s="863" t="s">
        <v>3363</v>
      </c>
      <c r="G240" s="835" t="s">
        <v>3811</v>
      </c>
      <c r="H240" s="835" t="s">
        <v>3812</v>
      </c>
      <c r="I240" s="849">
        <v>6.2899999618530273</v>
      </c>
      <c r="J240" s="849">
        <v>10</v>
      </c>
      <c r="K240" s="850">
        <v>62.900001525878906</v>
      </c>
    </row>
    <row r="241" spans="1:11" ht="14.4" customHeight="1" x14ac:dyDescent="0.3">
      <c r="A241" s="831" t="s">
        <v>577</v>
      </c>
      <c r="B241" s="832" t="s">
        <v>578</v>
      </c>
      <c r="C241" s="835" t="s">
        <v>596</v>
      </c>
      <c r="D241" s="863" t="s">
        <v>597</v>
      </c>
      <c r="E241" s="835" t="s">
        <v>3362</v>
      </c>
      <c r="F241" s="863" t="s">
        <v>3363</v>
      </c>
      <c r="G241" s="835" t="s">
        <v>3813</v>
      </c>
      <c r="H241" s="835" t="s">
        <v>3814</v>
      </c>
      <c r="I241" s="849">
        <v>268.6199951171875</v>
      </c>
      <c r="J241" s="849">
        <v>150</v>
      </c>
      <c r="K241" s="850">
        <v>40292.999267578125</v>
      </c>
    </row>
    <row r="242" spans="1:11" ht="14.4" customHeight="1" x14ac:dyDescent="0.3">
      <c r="A242" s="831" t="s">
        <v>577</v>
      </c>
      <c r="B242" s="832" t="s">
        <v>578</v>
      </c>
      <c r="C242" s="835" t="s">
        <v>596</v>
      </c>
      <c r="D242" s="863" t="s">
        <v>597</v>
      </c>
      <c r="E242" s="835" t="s">
        <v>3362</v>
      </c>
      <c r="F242" s="863" t="s">
        <v>3363</v>
      </c>
      <c r="G242" s="835" t="s">
        <v>3815</v>
      </c>
      <c r="H242" s="835" t="s">
        <v>3816</v>
      </c>
      <c r="I242" s="849">
        <v>6.1700000762939453</v>
      </c>
      <c r="J242" s="849">
        <v>1000</v>
      </c>
      <c r="K242" s="850">
        <v>6170</v>
      </c>
    </row>
    <row r="243" spans="1:11" ht="14.4" customHeight="1" x14ac:dyDescent="0.3">
      <c r="A243" s="831" t="s">
        <v>577</v>
      </c>
      <c r="B243" s="832" t="s">
        <v>578</v>
      </c>
      <c r="C243" s="835" t="s">
        <v>596</v>
      </c>
      <c r="D243" s="863" t="s">
        <v>597</v>
      </c>
      <c r="E243" s="835" t="s">
        <v>3362</v>
      </c>
      <c r="F243" s="863" t="s">
        <v>3363</v>
      </c>
      <c r="G243" s="835" t="s">
        <v>3815</v>
      </c>
      <c r="H243" s="835" t="s">
        <v>3817</v>
      </c>
      <c r="I243" s="849">
        <v>6.1700000762939453</v>
      </c>
      <c r="J243" s="849">
        <v>300</v>
      </c>
      <c r="K243" s="850">
        <v>1851</v>
      </c>
    </row>
    <row r="244" spans="1:11" ht="14.4" customHeight="1" x14ac:dyDescent="0.3">
      <c r="A244" s="831" t="s">
        <v>577</v>
      </c>
      <c r="B244" s="832" t="s">
        <v>578</v>
      </c>
      <c r="C244" s="835" t="s">
        <v>596</v>
      </c>
      <c r="D244" s="863" t="s">
        <v>597</v>
      </c>
      <c r="E244" s="835" t="s">
        <v>3362</v>
      </c>
      <c r="F244" s="863" t="s">
        <v>3363</v>
      </c>
      <c r="G244" s="835" t="s">
        <v>3818</v>
      </c>
      <c r="H244" s="835" t="s">
        <v>3819</v>
      </c>
      <c r="I244" s="849">
        <v>120.75</v>
      </c>
      <c r="J244" s="849">
        <v>20</v>
      </c>
      <c r="K244" s="850">
        <v>2415</v>
      </c>
    </row>
    <row r="245" spans="1:11" ht="14.4" customHeight="1" x14ac:dyDescent="0.3">
      <c r="A245" s="831" t="s">
        <v>577</v>
      </c>
      <c r="B245" s="832" t="s">
        <v>578</v>
      </c>
      <c r="C245" s="835" t="s">
        <v>596</v>
      </c>
      <c r="D245" s="863" t="s">
        <v>597</v>
      </c>
      <c r="E245" s="835" t="s">
        <v>3362</v>
      </c>
      <c r="F245" s="863" t="s">
        <v>3363</v>
      </c>
      <c r="G245" s="835" t="s">
        <v>3820</v>
      </c>
      <c r="H245" s="835" t="s">
        <v>3821</v>
      </c>
      <c r="I245" s="849">
        <v>60.900001525878906</v>
      </c>
      <c r="J245" s="849">
        <v>10</v>
      </c>
      <c r="K245" s="850">
        <v>609.030029296875</v>
      </c>
    </row>
    <row r="246" spans="1:11" ht="14.4" customHeight="1" x14ac:dyDescent="0.3">
      <c r="A246" s="831" t="s">
        <v>577</v>
      </c>
      <c r="B246" s="832" t="s">
        <v>578</v>
      </c>
      <c r="C246" s="835" t="s">
        <v>596</v>
      </c>
      <c r="D246" s="863" t="s">
        <v>597</v>
      </c>
      <c r="E246" s="835" t="s">
        <v>3362</v>
      </c>
      <c r="F246" s="863" t="s">
        <v>3363</v>
      </c>
      <c r="G246" s="835" t="s">
        <v>3822</v>
      </c>
      <c r="H246" s="835" t="s">
        <v>3823</v>
      </c>
      <c r="I246" s="849">
        <v>60.900001525878906</v>
      </c>
      <c r="J246" s="849">
        <v>20</v>
      </c>
      <c r="K246" s="850">
        <v>1218.06005859375</v>
      </c>
    </row>
    <row r="247" spans="1:11" ht="14.4" customHeight="1" x14ac:dyDescent="0.3">
      <c r="A247" s="831" t="s">
        <v>577</v>
      </c>
      <c r="B247" s="832" t="s">
        <v>578</v>
      </c>
      <c r="C247" s="835" t="s">
        <v>596</v>
      </c>
      <c r="D247" s="863" t="s">
        <v>597</v>
      </c>
      <c r="E247" s="835" t="s">
        <v>3362</v>
      </c>
      <c r="F247" s="863" t="s">
        <v>3363</v>
      </c>
      <c r="G247" s="835" t="s">
        <v>3824</v>
      </c>
      <c r="H247" s="835" t="s">
        <v>3825</v>
      </c>
      <c r="I247" s="849">
        <v>5082</v>
      </c>
      <c r="J247" s="849">
        <v>14</v>
      </c>
      <c r="K247" s="850">
        <v>71148</v>
      </c>
    </row>
    <row r="248" spans="1:11" ht="14.4" customHeight="1" x14ac:dyDescent="0.3">
      <c r="A248" s="831" t="s">
        <v>577</v>
      </c>
      <c r="B248" s="832" t="s">
        <v>578</v>
      </c>
      <c r="C248" s="835" t="s">
        <v>596</v>
      </c>
      <c r="D248" s="863" t="s">
        <v>597</v>
      </c>
      <c r="E248" s="835" t="s">
        <v>3362</v>
      </c>
      <c r="F248" s="863" t="s">
        <v>3363</v>
      </c>
      <c r="G248" s="835" t="s">
        <v>3826</v>
      </c>
      <c r="H248" s="835" t="s">
        <v>3827</v>
      </c>
      <c r="I248" s="849">
        <v>3862.330078125</v>
      </c>
      <c r="J248" s="849">
        <v>30</v>
      </c>
      <c r="K248" s="850">
        <v>115870</v>
      </c>
    </row>
    <row r="249" spans="1:11" ht="14.4" customHeight="1" x14ac:dyDescent="0.3">
      <c r="A249" s="831" t="s">
        <v>577</v>
      </c>
      <c r="B249" s="832" t="s">
        <v>578</v>
      </c>
      <c r="C249" s="835" t="s">
        <v>596</v>
      </c>
      <c r="D249" s="863" t="s">
        <v>597</v>
      </c>
      <c r="E249" s="835" t="s">
        <v>3362</v>
      </c>
      <c r="F249" s="863" t="s">
        <v>3363</v>
      </c>
      <c r="G249" s="835" t="s">
        <v>3828</v>
      </c>
      <c r="H249" s="835" t="s">
        <v>3829</v>
      </c>
      <c r="I249" s="849">
        <v>1234.199951171875</v>
      </c>
      <c r="J249" s="849">
        <v>5</v>
      </c>
      <c r="K249" s="850">
        <v>6171</v>
      </c>
    </row>
    <row r="250" spans="1:11" ht="14.4" customHeight="1" x14ac:dyDescent="0.3">
      <c r="A250" s="831" t="s">
        <v>577</v>
      </c>
      <c r="B250" s="832" t="s">
        <v>578</v>
      </c>
      <c r="C250" s="835" t="s">
        <v>596</v>
      </c>
      <c r="D250" s="863" t="s">
        <v>597</v>
      </c>
      <c r="E250" s="835" t="s">
        <v>3362</v>
      </c>
      <c r="F250" s="863" t="s">
        <v>3363</v>
      </c>
      <c r="G250" s="835" t="s">
        <v>3830</v>
      </c>
      <c r="H250" s="835" t="s">
        <v>3831</v>
      </c>
      <c r="I250" s="849">
        <v>4477</v>
      </c>
      <c r="J250" s="849">
        <v>4</v>
      </c>
      <c r="K250" s="850">
        <v>17908</v>
      </c>
    </row>
    <row r="251" spans="1:11" ht="14.4" customHeight="1" x14ac:dyDescent="0.3">
      <c r="A251" s="831" t="s">
        <v>577</v>
      </c>
      <c r="B251" s="832" t="s">
        <v>578</v>
      </c>
      <c r="C251" s="835" t="s">
        <v>596</v>
      </c>
      <c r="D251" s="863" t="s">
        <v>597</v>
      </c>
      <c r="E251" s="835" t="s">
        <v>3362</v>
      </c>
      <c r="F251" s="863" t="s">
        <v>3363</v>
      </c>
      <c r="G251" s="835" t="s">
        <v>3832</v>
      </c>
      <c r="H251" s="835" t="s">
        <v>3833</v>
      </c>
      <c r="I251" s="849">
        <v>4660.919921875</v>
      </c>
      <c r="J251" s="849">
        <v>16</v>
      </c>
      <c r="K251" s="850">
        <v>74574.71875</v>
      </c>
    </row>
    <row r="252" spans="1:11" ht="14.4" customHeight="1" x14ac:dyDescent="0.3">
      <c r="A252" s="831" t="s">
        <v>577</v>
      </c>
      <c r="B252" s="832" t="s">
        <v>578</v>
      </c>
      <c r="C252" s="835" t="s">
        <v>596</v>
      </c>
      <c r="D252" s="863" t="s">
        <v>597</v>
      </c>
      <c r="E252" s="835" t="s">
        <v>3362</v>
      </c>
      <c r="F252" s="863" t="s">
        <v>3363</v>
      </c>
      <c r="G252" s="835" t="s">
        <v>3834</v>
      </c>
      <c r="H252" s="835" t="s">
        <v>3835</v>
      </c>
      <c r="I252" s="849">
        <v>4660.919921875</v>
      </c>
      <c r="J252" s="849">
        <v>23</v>
      </c>
      <c r="K252" s="850">
        <v>107201.158203125</v>
      </c>
    </row>
    <row r="253" spans="1:11" ht="14.4" customHeight="1" x14ac:dyDescent="0.3">
      <c r="A253" s="831" t="s">
        <v>577</v>
      </c>
      <c r="B253" s="832" t="s">
        <v>578</v>
      </c>
      <c r="C253" s="835" t="s">
        <v>596</v>
      </c>
      <c r="D253" s="863" t="s">
        <v>597</v>
      </c>
      <c r="E253" s="835" t="s">
        <v>3362</v>
      </c>
      <c r="F253" s="863" t="s">
        <v>3363</v>
      </c>
      <c r="G253" s="835" t="s">
        <v>3836</v>
      </c>
      <c r="H253" s="835" t="s">
        <v>3837</v>
      </c>
      <c r="I253" s="849">
        <v>4235</v>
      </c>
      <c r="J253" s="849">
        <v>3</v>
      </c>
      <c r="K253" s="850">
        <v>12705</v>
      </c>
    </row>
    <row r="254" spans="1:11" ht="14.4" customHeight="1" x14ac:dyDescent="0.3">
      <c r="A254" s="831" t="s">
        <v>577</v>
      </c>
      <c r="B254" s="832" t="s">
        <v>578</v>
      </c>
      <c r="C254" s="835" t="s">
        <v>596</v>
      </c>
      <c r="D254" s="863" t="s">
        <v>597</v>
      </c>
      <c r="E254" s="835" t="s">
        <v>3362</v>
      </c>
      <c r="F254" s="863" t="s">
        <v>3363</v>
      </c>
      <c r="G254" s="835" t="s">
        <v>3838</v>
      </c>
      <c r="H254" s="835" t="s">
        <v>3839</v>
      </c>
      <c r="I254" s="849">
        <v>4477</v>
      </c>
      <c r="J254" s="849">
        <v>4</v>
      </c>
      <c r="K254" s="850">
        <v>17908</v>
      </c>
    </row>
    <row r="255" spans="1:11" ht="14.4" customHeight="1" x14ac:dyDescent="0.3">
      <c r="A255" s="831" t="s">
        <v>577</v>
      </c>
      <c r="B255" s="832" t="s">
        <v>578</v>
      </c>
      <c r="C255" s="835" t="s">
        <v>596</v>
      </c>
      <c r="D255" s="863" t="s">
        <v>597</v>
      </c>
      <c r="E255" s="835" t="s">
        <v>3362</v>
      </c>
      <c r="F255" s="863" t="s">
        <v>3363</v>
      </c>
      <c r="G255" s="835" t="s">
        <v>3840</v>
      </c>
      <c r="H255" s="835" t="s">
        <v>3841</v>
      </c>
      <c r="I255" s="849">
        <v>42350</v>
      </c>
      <c r="J255" s="849">
        <v>3</v>
      </c>
      <c r="K255" s="850">
        <v>127050</v>
      </c>
    </row>
    <row r="256" spans="1:11" ht="14.4" customHeight="1" x14ac:dyDescent="0.3">
      <c r="A256" s="831" t="s">
        <v>577</v>
      </c>
      <c r="B256" s="832" t="s">
        <v>578</v>
      </c>
      <c r="C256" s="835" t="s">
        <v>596</v>
      </c>
      <c r="D256" s="863" t="s">
        <v>597</v>
      </c>
      <c r="E256" s="835" t="s">
        <v>3362</v>
      </c>
      <c r="F256" s="863" t="s">
        <v>3363</v>
      </c>
      <c r="G256" s="835" t="s">
        <v>3842</v>
      </c>
      <c r="H256" s="835" t="s">
        <v>3843</v>
      </c>
      <c r="I256" s="849">
        <v>2407.89990234375</v>
      </c>
      <c r="J256" s="849">
        <v>10</v>
      </c>
      <c r="K256" s="850">
        <v>24079</v>
      </c>
    </row>
    <row r="257" spans="1:11" ht="14.4" customHeight="1" x14ac:dyDescent="0.3">
      <c r="A257" s="831" t="s">
        <v>577</v>
      </c>
      <c r="B257" s="832" t="s">
        <v>578</v>
      </c>
      <c r="C257" s="835" t="s">
        <v>596</v>
      </c>
      <c r="D257" s="863" t="s">
        <v>597</v>
      </c>
      <c r="E257" s="835" t="s">
        <v>3362</v>
      </c>
      <c r="F257" s="863" t="s">
        <v>3363</v>
      </c>
      <c r="G257" s="835" t="s">
        <v>3842</v>
      </c>
      <c r="H257" s="835" t="s">
        <v>3844</v>
      </c>
      <c r="I257" s="849">
        <v>2407.89990234375</v>
      </c>
      <c r="J257" s="849">
        <v>10</v>
      </c>
      <c r="K257" s="850">
        <v>24079</v>
      </c>
    </row>
    <row r="258" spans="1:11" ht="14.4" customHeight="1" x14ac:dyDescent="0.3">
      <c r="A258" s="831" t="s">
        <v>577</v>
      </c>
      <c r="B258" s="832" t="s">
        <v>578</v>
      </c>
      <c r="C258" s="835" t="s">
        <v>596</v>
      </c>
      <c r="D258" s="863" t="s">
        <v>597</v>
      </c>
      <c r="E258" s="835" t="s">
        <v>3362</v>
      </c>
      <c r="F258" s="863" t="s">
        <v>3363</v>
      </c>
      <c r="G258" s="835" t="s">
        <v>3845</v>
      </c>
      <c r="H258" s="835" t="s">
        <v>3846</v>
      </c>
      <c r="I258" s="849">
        <v>343.54000854492187</v>
      </c>
      <c r="J258" s="849">
        <v>15</v>
      </c>
      <c r="K258" s="850">
        <v>5153.099853515625</v>
      </c>
    </row>
    <row r="259" spans="1:11" ht="14.4" customHeight="1" x14ac:dyDescent="0.3">
      <c r="A259" s="831" t="s">
        <v>577</v>
      </c>
      <c r="B259" s="832" t="s">
        <v>578</v>
      </c>
      <c r="C259" s="835" t="s">
        <v>596</v>
      </c>
      <c r="D259" s="863" t="s">
        <v>597</v>
      </c>
      <c r="E259" s="835" t="s">
        <v>3362</v>
      </c>
      <c r="F259" s="863" t="s">
        <v>3363</v>
      </c>
      <c r="G259" s="835" t="s">
        <v>3847</v>
      </c>
      <c r="H259" s="835" t="s">
        <v>3848</v>
      </c>
      <c r="I259" s="849">
        <v>6.6700000762939453</v>
      </c>
      <c r="J259" s="849">
        <v>50</v>
      </c>
      <c r="K259" s="850">
        <v>333.5</v>
      </c>
    </row>
    <row r="260" spans="1:11" ht="14.4" customHeight="1" x14ac:dyDescent="0.3">
      <c r="A260" s="831" t="s">
        <v>577</v>
      </c>
      <c r="B260" s="832" t="s">
        <v>578</v>
      </c>
      <c r="C260" s="835" t="s">
        <v>596</v>
      </c>
      <c r="D260" s="863" t="s">
        <v>597</v>
      </c>
      <c r="E260" s="835" t="s">
        <v>3362</v>
      </c>
      <c r="F260" s="863" t="s">
        <v>3363</v>
      </c>
      <c r="G260" s="835" t="s">
        <v>3849</v>
      </c>
      <c r="H260" s="835" t="s">
        <v>3850</v>
      </c>
      <c r="I260" s="849">
        <v>6.8516666889190674</v>
      </c>
      <c r="J260" s="849">
        <v>192</v>
      </c>
      <c r="K260" s="850">
        <v>1300.4799919128418</v>
      </c>
    </row>
    <row r="261" spans="1:11" ht="14.4" customHeight="1" x14ac:dyDescent="0.3">
      <c r="A261" s="831" t="s">
        <v>577</v>
      </c>
      <c r="B261" s="832" t="s">
        <v>578</v>
      </c>
      <c r="C261" s="835" t="s">
        <v>596</v>
      </c>
      <c r="D261" s="863" t="s">
        <v>597</v>
      </c>
      <c r="E261" s="835" t="s">
        <v>3362</v>
      </c>
      <c r="F261" s="863" t="s">
        <v>3363</v>
      </c>
      <c r="G261" s="835" t="s">
        <v>3851</v>
      </c>
      <c r="H261" s="835" t="s">
        <v>3852</v>
      </c>
      <c r="I261" s="849">
        <v>6.7399997711181641</v>
      </c>
      <c r="J261" s="849">
        <v>50</v>
      </c>
      <c r="K261" s="850">
        <v>337</v>
      </c>
    </row>
    <row r="262" spans="1:11" ht="14.4" customHeight="1" x14ac:dyDescent="0.3">
      <c r="A262" s="831" t="s">
        <v>577</v>
      </c>
      <c r="B262" s="832" t="s">
        <v>578</v>
      </c>
      <c r="C262" s="835" t="s">
        <v>596</v>
      </c>
      <c r="D262" s="863" t="s">
        <v>597</v>
      </c>
      <c r="E262" s="835" t="s">
        <v>3362</v>
      </c>
      <c r="F262" s="863" t="s">
        <v>3363</v>
      </c>
      <c r="G262" s="835" t="s">
        <v>3853</v>
      </c>
      <c r="H262" s="835" t="s">
        <v>3854</v>
      </c>
      <c r="I262" s="849">
        <v>123.18000030517578</v>
      </c>
      <c r="J262" s="849">
        <v>300</v>
      </c>
      <c r="K262" s="850">
        <v>36953.3994140625</v>
      </c>
    </row>
    <row r="263" spans="1:11" ht="14.4" customHeight="1" x14ac:dyDescent="0.3">
      <c r="A263" s="831" t="s">
        <v>577</v>
      </c>
      <c r="B263" s="832" t="s">
        <v>578</v>
      </c>
      <c r="C263" s="835" t="s">
        <v>596</v>
      </c>
      <c r="D263" s="863" t="s">
        <v>597</v>
      </c>
      <c r="E263" s="835" t="s">
        <v>3362</v>
      </c>
      <c r="F263" s="863" t="s">
        <v>3363</v>
      </c>
      <c r="G263" s="835" t="s">
        <v>3855</v>
      </c>
      <c r="H263" s="835" t="s">
        <v>3856</v>
      </c>
      <c r="I263" s="849">
        <v>16.454999923706055</v>
      </c>
      <c r="J263" s="849">
        <v>600</v>
      </c>
      <c r="K263" s="850">
        <v>9874</v>
      </c>
    </row>
    <row r="264" spans="1:11" ht="14.4" customHeight="1" x14ac:dyDescent="0.3">
      <c r="A264" s="831" t="s">
        <v>577</v>
      </c>
      <c r="B264" s="832" t="s">
        <v>578</v>
      </c>
      <c r="C264" s="835" t="s">
        <v>596</v>
      </c>
      <c r="D264" s="863" t="s">
        <v>597</v>
      </c>
      <c r="E264" s="835" t="s">
        <v>3362</v>
      </c>
      <c r="F264" s="863" t="s">
        <v>3363</v>
      </c>
      <c r="G264" s="835" t="s">
        <v>3857</v>
      </c>
      <c r="H264" s="835" t="s">
        <v>3858</v>
      </c>
      <c r="I264" s="849">
        <v>798.5999755859375</v>
      </c>
      <c r="J264" s="849">
        <v>-2</v>
      </c>
      <c r="K264" s="850">
        <v>-1597.199951171875</v>
      </c>
    </row>
    <row r="265" spans="1:11" ht="14.4" customHeight="1" x14ac:dyDescent="0.3">
      <c r="A265" s="831" t="s">
        <v>577</v>
      </c>
      <c r="B265" s="832" t="s">
        <v>578</v>
      </c>
      <c r="C265" s="835" t="s">
        <v>596</v>
      </c>
      <c r="D265" s="863" t="s">
        <v>597</v>
      </c>
      <c r="E265" s="835" t="s">
        <v>3362</v>
      </c>
      <c r="F265" s="863" t="s">
        <v>3363</v>
      </c>
      <c r="G265" s="835" t="s">
        <v>3859</v>
      </c>
      <c r="H265" s="835" t="s">
        <v>3860</v>
      </c>
      <c r="I265" s="849">
        <v>2760</v>
      </c>
      <c r="J265" s="849">
        <v>10</v>
      </c>
      <c r="K265" s="850">
        <v>27600</v>
      </c>
    </row>
    <row r="266" spans="1:11" ht="14.4" customHeight="1" x14ac:dyDescent="0.3">
      <c r="A266" s="831" t="s">
        <v>577</v>
      </c>
      <c r="B266" s="832" t="s">
        <v>578</v>
      </c>
      <c r="C266" s="835" t="s">
        <v>596</v>
      </c>
      <c r="D266" s="863" t="s">
        <v>597</v>
      </c>
      <c r="E266" s="835" t="s">
        <v>3362</v>
      </c>
      <c r="F266" s="863" t="s">
        <v>3363</v>
      </c>
      <c r="G266" s="835" t="s">
        <v>3861</v>
      </c>
      <c r="H266" s="835" t="s">
        <v>3862</v>
      </c>
      <c r="I266" s="849">
        <v>5060</v>
      </c>
      <c r="J266" s="849">
        <v>3</v>
      </c>
      <c r="K266" s="850">
        <v>15180</v>
      </c>
    </row>
    <row r="267" spans="1:11" ht="14.4" customHeight="1" x14ac:dyDescent="0.3">
      <c r="A267" s="831" t="s">
        <v>577</v>
      </c>
      <c r="B267" s="832" t="s">
        <v>578</v>
      </c>
      <c r="C267" s="835" t="s">
        <v>596</v>
      </c>
      <c r="D267" s="863" t="s">
        <v>597</v>
      </c>
      <c r="E267" s="835" t="s">
        <v>3362</v>
      </c>
      <c r="F267" s="863" t="s">
        <v>3363</v>
      </c>
      <c r="G267" s="835" t="s">
        <v>3863</v>
      </c>
      <c r="H267" s="835" t="s">
        <v>3864</v>
      </c>
      <c r="I267" s="849">
        <v>5060</v>
      </c>
      <c r="J267" s="849">
        <v>4</v>
      </c>
      <c r="K267" s="850">
        <v>20240</v>
      </c>
    </row>
    <row r="268" spans="1:11" ht="14.4" customHeight="1" x14ac:dyDescent="0.3">
      <c r="A268" s="831" t="s">
        <v>577</v>
      </c>
      <c r="B268" s="832" t="s">
        <v>578</v>
      </c>
      <c r="C268" s="835" t="s">
        <v>596</v>
      </c>
      <c r="D268" s="863" t="s">
        <v>597</v>
      </c>
      <c r="E268" s="835" t="s">
        <v>3362</v>
      </c>
      <c r="F268" s="863" t="s">
        <v>3363</v>
      </c>
      <c r="G268" s="835" t="s">
        <v>3865</v>
      </c>
      <c r="H268" s="835" t="s">
        <v>3866</v>
      </c>
      <c r="I268" s="849">
        <v>157.30000305175781</v>
      </c>
      <c r="J268" s="849">
        <v>20</v>
      </c>
      <c r="K268" s="850">
        <v>3146</v>
      </c>
    </row>
    <row r="269" spans="1:11" ht="14.4" customHeight="1" x14ac:dyDescent="0.3">
      <c r="A269" s="831" t="s">
        <v>577</v>
      </c>
      <c r="B269" s="832" t="s">
        <v>578</v>
      </c>
      <c r="C269" s="835" t="s">
        <v>596</v>
      </c>
      <c r="D269" s="863" t="s">
        <v>597</v>
      </c>
      <c r="E269" s="835" t="s">
        <v>3362</v>
      </c>
      <c r="F269" s="863" t="s">
        <v>3363</v>
      </c>
      <c r="G269" s="835" t="s">
        <v>3867</v>
      </c>
      <c r="H269" s="835" t="s">
        <v>3868</v>
      </c>
      <c r="I269" s="849">
        <v>23.350000381469727</v>
      </c>
      <c r="J269" s="849">
        <v>40</v>
      </c>
      <c r="K269" s="850">
        <v>934.1199951171875</v>
      </c>
    </row>
    <row r="270" spans="1:11" ht="14.4" customHeight="1" x14ac:dyDescent="0.3">
      <c r="A270" s="831" t="s">
        <v>577</v>
      </c>
      <c r="B270" s="832" t="s">
        <v>578</v>
      </c>
      <c r="C270" s="835" t="s">
        <v>596</v>
      </c>
      <c r="D270" s="863" t="s">
        <v>597</v>
      </c>
      <c r="E270" s="835" t="s">
        <v>3362</v>
      </c>
      <c r="F270" s="863" t="s">
        <v>3363</v>
      </c>
      <c r="G270" s="835" t="s">
        <v>3869</v>
      </c>
      <c r="H270" s="835" t="s">
        <v>3870</v>
      </c>
      <c r="I270" s="849">
        <v>5.8400001525878906</v>
      </c>
      <c r="J270" s="849">
        <v>20</v>
      </c>
      <c r="K270" s="850">
        <v>116.76999664306641</v>
      </c>
    </row>
    <row r="271" spans="1:11" ht="14.4" customHeight="1" x14ac:dyDescent="0.3">
      <c r="A271" s="831" t="s">
        <v>577</v>
      </c>
      <c r="B271" s="832" t="s">
        <v>578</v>
      </c>
      <c r="C271" s="835" t="s">
        <v>596</v>
      </c>
      <c r="D271" s="863" t="s">
        <v>597</v>
      </c>
      <c r="E271" s="835" t="s">
        <v>3362</v>
      </c>
      <c r="F271" s="863" t="s">
        <v>3363</v>
      </c>
      <c r="G271" s="835" t="s">
        <v>3871</v>
      </c>
      <c r="H271" s="835" t="s">
        <v>3872</v>
      </c>
      <c r="I271" s="849">
        <v>23.149999618530273</v>
      </c>
      <c r="J271" s="849">
        <v>200</v>
      </c>
      <c r="K271" s="850">
        <v>4629.8699951171875</v>
      </c>
    </row>
    <row r="272" spans="1:11" ht="14.4" customHeight="1" x14ac:dyDescent="0.3">
      <c r="A272" s="831" t="s">
        <v>577</v>
      </c>
      <c r="B272" s="832" t="s">
        <v>578</v>
      </c>
      <c r="C272" s="835" t="s">
        <v>596</v>
      </c>
      <c r="D272" s="863" t="s">
        <v>597</v>
      </c>
      <c r="E272" s="835" t="s">
        <v>3362</v>
      </c>
      <c r="F272" s="863" t="s">
        <v>3363</v>
      </c>
      <c r="G272" s="835" t="s">
        <v>3873</v>
      </c>
      <c r="H272" s="835" t="s">
        <v>3874</v>
      </c>
      <c r="I272" s="849">
        <v>197.57000732421875</v>
      </c>
      <c r="J272" s="849">
        <v>31</v>
      </c>
      <c r="K272" s="850">
        <v>6124.670166015625</v>
      </c>
    </row>
    <row r="273" spans="1:11" ht="14.4" customHeight="1" x14ac:dyDescent="0.3">
      <c r="A273" s="831" t="s">
        <v>577</v>
      </c>
      <c r="B273" s="832" t="s">
        <v>578</v>
      </c>
      <c r="C273" s="835" t="s">
        <v>596</v>
      </c>
      <c r="D273" s="863" t="s">
        <v>597</v>
      </c>
      <c r="E273" s="835" t="s">
        <v>3362</v>
      </c>
      <c r="F273" s="863" t="s">
        <v>3363</v>
      </c>
      <c r="G273" s="835" t="s">
        <v>3875</v>
      </c>
      <c r="H273" s="835" t="s">
        <v>3876</v>
      </c>
      <c r="I273" s="849">
        <v>1.0883333683013916</v>
      </c>
      <c r="J273" s="849">
        <v>4000</v>
      </c>
      <c r="K273" s="850">
        <v>4356</v>
      </c>
    </row>
    <row r="274" spans="1:11" ht="14.4" customHeight="1" x14ac:dyDescent="0.3">
      <c r="A274" s="831" t="s">
        <v>577</v>
      </c>
      <c r="B274" s="832" t="s">
        <v>578</v>
      </c>
      <c r="C274" s="835" t="s">
        <v>596</v>
      </c>
      <c r="D274" s="863" t="s">
        <v>597</v>
      </c>
      <c r="E274" s="835" t="s">
        <v>3362</v>
      </c>
      <c r="F274" s="863" t="s">
        <v>3363</v>
      </c>
      <c r="G274" s="835" t="s">
        <v>3877</v>
      </c>
      <c r="H274" s="835" t="s">
        <v>3878</v>
      </c>
      <c r="I274" s="849">
        <v>0.476666659116745</v>
      </c>
      <c r="J274" s="849">
        <v>2900</v>
      </c>
      <c r="K274" s="850">
        <v>1387</v>
      </c>
    </row>
    <row r="275" spans="1:11" ht="14.4" customHeight="1" x14ac:dyDescent="0.3">
      <c r="A275" s="831" t="s">
        <v>577</v>
      </c>
      <c r="B275" s="832" t="s">
        <v>578</v>
      </c>
      <c r="C275" s="835" t="s">
        <v>596</v>
      </c>
      <c r="D275" s="863" t="s">
        <v>597</v>
      </c>
      <c r="E275" s="835" t="s">
        <v>3362</v>
      </c>
      <c r="F275" s="863" t="s">
        <v>3363</v>
      </c>
      <c r="G275" s="835" t="s">
        <v>3382</v>
      </c>
      <c r="H275" s="835" t="s">
        <v>3383</v>
      </c>
      <c r="I275" s="849">
        <v>1.6749999523162842</v>
      </c>
      <c r="J275" s="849">
        <v>3100</v>
      </c>
      <c r="K275" s="850">
        <v>5192</v>
      </c>
    </row>
    <row r="276" spans="1:11" ht="14.4" customHeight="1" x14ac:dyDescent="0.3">
      <c r="A276" s="831" t="s">
        <v>577</v>
      </c>
      <c r="B276" s="832" t="s">
        <v>578</v>
      </c>
      <c r="C276" s="835" t="s">
        <v>596</v>
      </c>
      <c r="D276" s="863" t="s">
        <v>597</v>
      </c>
      <c r="E276" s="835" t="s">
        <v>3362</v>
      </c>
      <c r="F276" s="863" t="s">
        <v>3363</v>
      </c>
      <c r="G276" s="835" t="s">
        <v>3879</v>
      </c>
      <c r="H276" s="835" t="s">
        <v>3880</v>
      </c>
      <c r="I276" s="849">
        <v>0.67000001668930054</v>
      </c>
      <c r="J276" s="849">
        <v>3400</v>
      </c>
      <c r="K276" s="850">
        <v>2278</v>
      </c>
    </row>
    <row r="277" spans="1:11" ht="14.4" customHeight="1" x14ac:dyDescent="0.3">
      <c r="A277" s="831" t="s">
        <v>577</v>
      </c>
      <c r="B277" s="832" t="s">
        <v>578</v>
      </c>
      <c r="C277" s="835" t="s">
        <v>596</v>
      </c>
      <c r="D277" s="863" t="s">
        <v>597</v>
      </c>
      <c r="E277" s="835" t="s">
        <v>3362</v>
      </c>
      <c r="F277" s="863" t="s">
        <v>3363</v>
      </c>
      <c r="G277" s="835" t="s">
        <v>3881</v>
      </c>
      <c r="H277" s="835" t="s">
        <v>3882</v>
      </c>
      <c r="I277" s="849">
        <v>1.5</v>
      </c>
      <c r="J277" s="849">
        <v>1200</v>
      </c>
      <c r="K277" s="850">
        <v>1800</v>
      </c>
    </row>
    <row r="278" spans="1:11" ht="14.4" customHeight="1" x14ac:dyDescent="0.3">
      <c r="A278" s="831" t="s">
        <v>577</v>
      </c>
      <c r="B278" s="832" t="s">
        <v>578</v>
      </c>
      <c r="C278" s="835" t="s">
        <v>596</v>
      </c>
      <c r="D278" s="863" t="s">
        <v>597</v>
      </c>
      <c r="E278" s="835" t="s">
        <v>3362</v>
      </c>
      <c r="F278" s="863" t="s">
        <v>3363</v>
      </c>
      <c r="G278" s="835" t="s">
        <v>3883</v>
      </c>
      <c r="H278" s="835" t="s">
        <v>3884</v>
      </c>
      <c r="I278" s="849">
        <v>6.309999942779541</v>
      </c>
      <c r="J278" s="849">
        <v>3600</v>
      </c>
      <c r="K278" s="850">
        <v>22722.200439453125</v>
      </c>
    </row>
    <row r="279" spans="1:11" ht="14.4" customHeight="1" x14ac:dyDescent="0.3">
      <c r="A279" s="831" t="s">
        <v>577</v>
      </c>
      <c r="B279" s="832" t="s">
        <v>578</v>
      </c>
      <c r="C279" s="835" t="s">
        <v>596</v>
      </c>
      <c r="D279" s="863" t="s">
        <v>597</v>
      </c>
      <c r="E279" s="835" t="s">
        <v>3362</v>
      </c>
      <c r="F279" s="863" t="s">
        <v>3363</v>
      </c>
      <c r="G279" s="835" t="s">
        <v>3885</v>
      </c>
      <c r="H279" s="835" t="s">
        <v>3886</v>
      </c>
      <c r="I279" s="849">
        <v>9.1499996185302734</v>
      </c>
      <c r="J279" s="849">
        <v>4200</v>
      </c>
      <c r="K279" s="850">
        <v>38419.189453125</v>
      </c>
    </row>
    <row r="280" spans="1:11" ht="14.4" customHeight="1" x14ac:dyDescent="0.3">
      <c r="A280" s="831" t="s">
        <v>577</v>
      </c>
      <c r="B280" s="832" t="s">
        <v>578</v>
      </c>
      <c r="C280" s="835" t="s">
        <v>596</v>
      </c>
      <c r="D280" s="863" t="s">
        <v>597</v>
      </c>
      <c r="E280" s="835" t="s">
        <v>3362</v>
      </c>
      <c r="F280" s="863" t="s">
        <v>3363</v>
      </c>
      <c r="G280" s="835" t="s">
        <v>3887</v>
      </c>
      <c r="H280" s="835" t="s">
        <v>3888</v>
      </c>
      <c r="I280" s="849">
        <v>7.429999828338623</v>
      </c>
      <c r="J280" s="849">
        <v>16960</v>
      </c>
      <c r="K280" s="850">
        <v>126012.80078125</v>
      </c>
    </row>
    <row r="281" spans="1:11" ht="14.4" customHeight="1" x14ac:dyDescent="0.3">
      <c r="A281" s="831" t="s">
        <v>577</v>
      </c>
      <c r="B281" s="832" t="s">
        <v>578</v>
      </c>
      <c r="C281" s="835" t="s">
        <v>596</v>
      </c>
      <c r="D281" s="863" t="s">
        <v>597</v>
      </c>
      <c r="E281" s="835" t="s">
        <v>3362</v>
      </c>
      <c r="F281" s="863" t="s">
        <v>3363</v>
      </c>
      <c r="G281" s="835" t="s">
        <v>3889</v>
      </c>
      <c r="H281" s="835" t="s">
        <v>3890</v>
      </c>
      <c r="I281" s="849">
        <v>15.729999542236328</v>
      </c>
      <c r="J281" s="849">
        <v>660</v>
      </c>
      <c r="K281" s="850">
        <v>10381.799926757812</v>
      </c>
    </row>
    <row r="282" spans="1:11" ht="14.4" customHeight="1" x14ac:dyDescent="0.3">
      <c r="A282" s="831" t="s">
        <v>577</v>
      </c>
      <c r="B282" s="832" t="s">
        <v>578</v>
      </c>
      <c r="C282" s="835" t="s">
        <v>596</v>
      </c>
      <c r="D282" s="863" t="s">
        <v>597</v>
      </c>
      <c r="E282" s="835" t="s">
        <v>3362</v>
      </c>
      <c r="F282" s="863" t="s">
        <v>3363</v>
      </c>
      <c r="G282" s="835" t="s">
        <v>3891</v>
      </c>
      <c r="H282" s="835" t="s">
        <v>3892</v>
      </c>
      <c r="I282" s="849">
        <v>8.8312499523162842</v>
      </c>
      <c r="J282" s="849">
        <v>6970</v>
      </c>
      <c r="K282" s="850">
        <v>61558.849609375</v>
      </c>
    </row>
    <row r="283" spans="1:11" ht="14.4" customHeight="1" x14ac:dyDescent="0.3">
      <c r="A283" s="831" t="s">
        <v>577</v>
      </c>
      <c r="B283" s="832" t="s">
        <v>578</v>
      </c>
      <c r="C283" s="835" t="s">
        <v>596</v>
      </c>
      <c r="D283" s="863" t="s">
        <v>597</v>
      </c>
      <c r="E283" s="835" t="s">
        <v>3362</v>
      </c>
      <c r="F283" s="863" t="s">
        <v>3363</v>
      </c>
      <c r="G283" s="835" t="s">
        <v>3893</v>
      </c>
      <c r="H283" s="835" t="s">
        <v>3894</v>
      </c>
      <c r="I283" s="849">
        <v>2.1800000667572021</v>
      </c>
      <c r="J283" s="849">
        <v>600</v>
      </c>
      <c r="K283" s="850">
        <v>1308</v>
      </c>
    </row>
    <row r="284" spans="1:11" ht="14.4" customHeight="1" x14ac:dyDescent="0.3">
      <c r="A284" s="831" t="s">
        <v>577</v>
      </c>
      <c r="B284" s="832" t="s">
        <v>578</v>
      </c>
      <c r="C284" s="835" t="s">
        <v>596</v>
      </c>
      <c r="D284" s="863" t="s">
        <v>597</v>
      </c>
      <c r="E284" s="835" t="s">
        <v>3362</v>
      </c>
      <c r="F284" s="863" t="s">
        <v>3363</v>
      </c>
      <c r="G284" s="835" t="s">
        <v>3895</v>
      </c>
      <c r="H284" s="835" t="s">
        <v>3896</v>
      </c>
      <c r="I284" s="849">
        <v>6.2300000190734863</v>
      </c>
      <c r="J284" s="849">
        <v>300</v>
      </c>
      <c r="K284" s="850">
        <v>1869</v>
      </c>
    </row>
    <row r="285" spans="1:11" ht="14.4" customHeight="1" x14ac:dyDescent="0.3">
      <c r="A285" s="831" t="s">
        <v>577</v>
      </c>
      <c r="B285" s="832" t="s">
        <v>578</v>
      </c>
      <c r="C285" s="835" t="s">
        <v>596</v>
      </c>
      <c r="D285" s="863" t="s">
        <v>597</v>
      </c>
      <c r="E285" s="835" t="s">
        <v>3362</v>
      </c>
      <c r="F285" s="863" t="s">
        <v>3363</v>
      </c>
      <c r="G285" s="835" t="s">
        <v>3897</v>
      </c>
      <c r="H285" s="835" t="s">
        <v>3898</v>
      </c>
      <c r="I285" s="849">
        <v>1427.800048828125</v>
      </c>
      <c r="J285" s="849">
        <v>5</v>
      </c>
      <c r="K285" s="850">
        <v>7139</v>
      </c>
    </row>
    <row r="286" spans="1:11" ht="14.4" customHeight="1" x14ac:dyDescent="0.3">
      <c r="A286" s="831" t="s">
        <v>577</v>
      </c>
      <c r="B286" s="832" t="s">
        <v>578</v>
      </c>
      <c r="C286" s="835" t="s">
        <v>596</v>
      </c>
      <c r="D286" s="863" t="s">
        <v>597</v>
      </c>
      <c r="E286" s="835" t="s">
        <v>3362</v>
      </c>
      <c r="F286" s="863" t="s">
        <v>3363</v>
      </c>
      <c r="G286" s="835" t="s">
        <v>3899</v>
      </c>
      <c r="H286" s="835" t="s">
        <v>3900</v>
      </c>
      <c r="I286" s="849">
        <v>1140.4200439453125</v>
      </c>
      <c r="J286" s="849">
        <v>5</v>
      </c>
      <c r="K286" s="850">
        <v>5702.10009765625</v>
      </c>
    </row>
    <row r="287" spans="1:11" ht="14.4" customHeight="1" x14ac:dyDescent="0.3">
      <c r="A287" s="831" t="s">
        <v>577</v>
      </c>
      <c r="B287" s="832" t="s">
        <v>578</v>
      </c>
      <c r="C287" s="835" t="s">
        <v>596</v>
      </c>
      <c r="D287" s="863" t="s">
        <v>597</v>
      </c>
      <c r="E287" s="835" t="s">
        <v>3362</v>
      </c>
      <c r="F287" s="863" t="s">
        <v>3363</v>
      </c>
      <c r="G287" s="835" t="s">
        <v>3901</v>
      </c>
      <c r="H287" s="835" t="s">
        <v>3902</v>
      </c>
      <c r="I287" s="849">
        <v>1406.6300048828125</v>
      </c>
      <c r="J287" s="849">
        <v>25</v>
      </c>
      <c r="K287" s="850">
        <v>35165.6396484375</v>
      </c>
    </row>
    <row r="288" spans="1:11" ht="14.4" customHeight="1" x14ac:dyDescent="0.3">
      <c r="A288" s="831" t="s">
        <v>577</v>
      </c>
      <c r="B288" s="832" t="s">
        <v>578</v>
      </c>
      <c r="C288" s="835" t="s">
        <v>596</v>
      </c>
      <c r="D288" s="863" t="s">
        <v>597</v>
      </c>
      <c r="E288" s="835" t="s">
        <v>3362</v>
      </c>
      <c r="F288" s="863" t="s">
        <v>3363</v>
      </c>
      <c r="G288" s="835" t="s">
        <v>3903</v>
      </c>
      <c r="H288" s="835" t="s">
        <v>3904</v>
      </c>
      <c r="I288" s="849">
        <v>1647.2900390625</v>
      </c>
      <c r="J288" s="849">
        <v>5</v>
      </c>
      <c r="K288" s="850">
        <v>8236.4697265625</v>
      </c>
    </row>
    <row r="289" spans="1:11" ht="14.4" customHeight="1" x14ac:dyDescent="0.3">
      <c r="A289" s="831" t="s">
        <v>577</v>
      </c>
      <c r="B289" s="832" t="s">
        <v>578</v>
      </c>
      <c r="C289" s="835" t="s">
        <v>596</v>
      </c>
      <c r="D289" s="863" t="s">
        <v>597</v>
      </c>
      <c r="E289" s="835" t="s">
        <v>3362</v>
      </c>
      <c r="F289" s="863" t="s">
        <v>3363</v>
      </c>
      <c r="G289" s="835" t="s">
        <v>3905</v>
      </c>
      <c r="H289" s="835" t="s">
        <v>3906</v>
      </c>
      <c r="I289" s="849">
        <v>229.89999389648437</v>
      </c>
      <c r="J289" s="849">
        <v>120</v>
      </c>
      <c r="K289" s="850">
        <v>27588</v>
      </c>
    </row>
    <row r="290" spans="1:11" ht="14.4" customHeight="1" x14ac:dyDescent="0.3">
      <c r="A290" s="831" t="s">
        <v>577</v>
      </c>
      <c r="B290" s="832" t="s">
        <v>578</v>
      </c>
      <c r="C290" s="835" t="s">
        <v>596</v>
      </c>
      <c r="D290" s="863" t="s">
        <v>597</v>
      </c>
      <c r="E290" s="835" t="s">
        <v>3362</v>
      </c>
      <c r="F290" s="863" t="s">
        <v>3363</v>
      </c>
      <c r="G290" s="835" t="s">
        <v>3907</v>
      </c>
      <c r="H290" s="835" t="s">
        <v>3908</v>
      </c>
      <c r="I290" s="849">
        <v>229.89999389648437</v>
      </c>
      <c r="J290" s="849">
        <v>260</v>
      </c>
      <c r="K290" s="850">
        <v>59774</v>
      </c>
    </row>
    <row r="291" spans="1:11" ht="14.4" customHeight="1" x14ac:dyDescent="0.3">
      <c r="A291" s="831" t="s">
        <v>577</v>
      </c>
      <c r="B291" s="832" t="s">
        <v>578</v>
      </c>
      <c r="C291" s="835" t="s">
        <v>596</v>
      </c>
      <c r="D291" s="863" t="s">
        <v>597</v>
      </c>
      <c r="E291" s="835" t="s">
        <v>3362</v>
      </c>
      <c r="F291" s="863" t="s">
        <v>3363</v>
      </c>
      <c r="G291" s="835" t="s">
        <v>3909</v>
      </c>
      <c r="H291" s="835" t="s">
        <v>3910</v>
      </c>
      <c r="I291" s="849">
        <v>193.60000610351562</v>
      </c>
      <c r="J291" s="849">
        <v>325</v>
      </c>
      <c r="K291" s="850">
        <v>62920</v>
      </c>
    </row>
    <row r="292" spans="1:11" ht="14.4" customHeight="1" x14ac:dyDescent="0.3">
      <c r="A292" s="831" t="s">
        <v>577</v>
      </c>
      <c r="B292" s="832" t="s">
        <v>578</v>
      </c>
      <c r="C292" s="835" t="s">
        <v>596</v>
      </c>
      <c r="D292" s="863" t="s">
        <v>597</v>
      </c>
      <c r="E292" s="835" t="s">
        <v>3362</v>
      </c>
      <c r="F292" s="863" t="s">
        <v>3363</v>
      </c>
      <c r="G292" s="835" t="s">
        <v>3911</v>
      </c>
      <c r="H292" s="835" t="s">
        <v>3912</v>
      </c>
      <c r="I292" s="849">
        <v>193.60000610351562</v>
      </c>
      <c r="J292" s="849">
        <v>150</v>
      </c>
      <c r="K292" s="850">
        <v>29040</v>
      </c>
    </row>
    <row r="293" spans="1:11" ht="14.4" customHeight="1" x14ac:dyDescent="0.3">
      <c r="A293" s="831" t="s">
        <v>577</v>
      </c>
      <c r="B293" s="832" t="s">
        <v>578</v>
      </c>
      <c r="C293" s="835" t="s">
        <v>596</v>
      </c>
      <c r="D293" s="863" t="s">
        <v>597</v>
      </c>
      <c r="E293" s="835" t="s">
        <v>3362</v>
      </c>
      <c r="F293" s="863" t="s">
        <v>3363</v>
      </c>
      <c r="G293" s="835" t="s">
        <v>3913</v>
      </c>
      <c r="H293" s="835" t="s">
        <v>3914</v>
      </c>
      <c r="I293" s="849">
        <v>35.090000152587891</v>
      </c>
      <c r="J293" s="849">
        <v>5</v>
      </c>
      <c r="K293" s="850">
        <v>175.44999694824219</v>
      </c>
    </row>
    <row r="294" spans="1:11" ht="14.4" customHeight="1" x14ac:dyDescent="0.3">
      <c r="A294" s="831" t="s">
        <v>577</v>
      </c>
      <c r="B294" s="832" t="s">
        <v>578</v>
      </c>
      <c r="C294" s="835" t="s">
        <v>596</v>
      </c>
      <c r="D294" s="863" t="s">
        <v>597</v>
      </c>
      <c r="E294" s="835" t="s">
        <v>3362</v>
      </c>
      <c r="F294" s="863" t="s">
        <v>3363</v>
      </c>
      <c r="G294" s="835" t="s">
        <v>3915</v>
      </c>
      <c r="H294" s="835" t="s">
        <v>3916</v>
      </c>
      <c r="I294" s="849">
        <v>150</v>
      </c>
      <c r="J294" s="849">
        <v>10</v>
      </c>
      <c r="K294" s="850">
        <v>1500.0400390625</v>
      </c>
    </row>
    <row r="295" spans="1:11" ht="14.4" customHeight="1" x14ac:dyDescent="0.3">
      <c r="A295" s="831" t="s">
        <v>577</v>
      </c>
      <c r="B295" s="832" t="s">
        <v>578</v>
      </c>
      <c r="C295" s="835" t="s">
        <v>596</v>
      </c>
      <c r="D295" s="863" t="s">
        <v>597</v>
      </c>
      <c r="E295" s="835" t="s">
        <v>3362</v>
      </c>
      <c r="F295" s="863" t="s">
        <v>3363</v>
      </c>
      <c r="G295" s="835" t="s">
        <v>3917</v>
      </c>
      <c r="H295" s="835" t="s">
        <v>3918</v>
      </c>
      <c r="I295" s="849">
        <v>168.19000244140625</v>
      </c>
      <c r="J295" s="849">
        <v>10</v>
      </c>
      <c r="K295" s="850">
        <v>1681.9000244140625</v>
      </c>
    </row>
    <row r="296" spans="1:11" ht="14.4" customHeight="1" x14ac:dyDescent="0.3">
      <c r="A296" s="831" t="s">
        <v>577</v>
      </c>
      <c r="B296" s="832" t="s">
        <v>578</v>
      </c>
      <c r="C296" s="835" t="s">
        <v>596</v>
      </c>
      <c r="D296" s="863" t="s">
        <v>597</v>
      </c>
      <c r="E296" s="835" t="s">
        <v>3362</v>
      </c>
      <c r="F296" s="863" t="s">
        <v>3363</v>
      </c>
      <c r="G296" s="835" t="s">
        <v>3919</v>
      </c>
      <c r="H296" s="835" t="s">
        <v>3920</v>
      </c>
      <c r="I296" s="849">
        <v>594.84002685546875</v>
      </c>
      <c r="J296" s="849">
        <v>5</v>
      </c>
      <c r="K296" s="850">
        <v>2974.179931640625</v>
      </c>
    </row>
    <row r="297" spans="1:11" ht="14.4" customHeight="1" x14ac:dyDescent="0.3">
      <c r="A297" s="831" t="s">
        <v>577</v>
      </c>
      <c r="B297" s="832" t="s">
        <v>578</v>
      </c>
      <c r="C297" s="835" t="s">
        <v>596</v>
      </c>
      <c r="D297" s="863" t="s">
        <v>597</v>
      </c>
      <c r="E297" s="835" t="s">
        <v>3362</v>
      </c>
      <c r="F297" s="863" t="s">
        <v>3363</v>
      </c>
      <c r="G297" s="835" t="s">
        <v>3921</v>
      </c>
      <c r="H297" s="835" t="s">
        <v>3922</v>
      </c>
      <c r="I297" s="849">
        <v>1.0299999713897705</v>
      </c>
      <c r="J297" s="849">
        <v>900</v>
      </c>
      <c r="K297" s="850">
        <v>927</v>
      </c>
    </row>
    <row r="298" spans="1:11" ht="14.4" customHeight="1" x14ac:dyDescent="0.3">
      <c r="A298" s="831" t="s">
        <v>577</v>
      </c>
      <c r="B298" s="832" t="s">
        <v>578</v>
      </c>
      <c r="C298" s="835" t="s">
        <v>596</v>
      </c>
      <c r="D298" s="863" t="s">
        <v>597</v>
      </c>
      <c r="E298" s="835" t="s">
        <v>3362</v>
      </c>
      <c r="F298" s="863" t="s">
        <v>3363</v>
      </c>
      <c r="G298" s="835" t="s">
        <v>3923</v>
      </c>
      <c r="H298" s="835" t="s">
        <v>3924</v>
      </c>
      <c r="I298" s="849">
        <v>4.9924999475479126</v>
      </c>
      <c r="J298" s="849">
        <v>4250</v>
      </c>
      <c r="K298" s="850">
        <v>20562.050048828125</v>
      </c>
    </row>
    <row r="299" spans="1:11" ht="14.4" customHeight="1" x14ac:dyDescent="0.3">
      <c r="A299" s="831" t="s">
        <v>577</v>
      </c>
      <c r="B299" s="832" t="s">
        <v>578</v>
      </c>
      <c r="C299" s="835" t="s">
        <v>596</v>
      </c>
      <c r="D299" s="863" t="s">
        <v>597</v>
      </c>
      <c r="E299" s="835" t="s">
        <v>3362</v>
      </c>
      <c r="F299" s="863" t="s">
        <v>3363</v>
      </c>
      <c r="G299" s="835" t="s">
        <v>3925</v>
      </c>
      <c r="H299" s="835" t="s">
        <v>3926</v>
      </c>
      <c r="I299" s="849">
        <v>3.1400001049041748</v>
      </c>
      <c r="J299" s="849">
        <v>200</v>
      </c>
      <c r="K299" s="850">
        <v>628</v>
      </c>
    </row>
    <row r="300" spans="1:11" ht="14.4" customHeight="1" x14ac:dyDescent="0.3">
      <c r="A300" s="831" t="s">
        <v>577</v>
      </c>
      <c r="B300" s="832" t="s">
        <v>578</v>
      </c>
      <c r="C300" s="835" t="s">
        <v>596</v>
      </c>
      <c r="D300" s="863" t="s">
        <v>597</v>
      </c>
      <c r="E300" s="835" t="s">
        <v>3362</v>
      </c>
      <c r="F300" s="863" t="s">
        <v>3363</v>
      </c>
      <c r="G300" s="835" t="s">
        <v>3927</v>
      </c>
      <c r="H300" s="835" t="s">
        <v>3928</v>
      </c>
      <c r="I300" s="849">
        <v>116.16000366210937</v>
      </c>
      <c r="J300" s="849">
        <v>60</v>
      </c>
      <c r="K300" s="850">
        <v>6969.60009765625</v>
      </c>
    </row>
    <row r="301" spans="1:11" ht="14.4" customHeight="1" x14ac:dyDescent="0.3">
      <c r="A301" s="831" t="s">
        <v>577</v>
      </c>
      <c r="B301" s="832" t="s">
        <v>578</v>
      </c>
      <c r="C301" s="835" t="s">
        <v>596</v>
      </c>
      <c r="D301" s="863" t="s">
        <v>597</v>
      </c>
      <c r="E301" s="835" t="s">
        <v>3362</v>
      </c>
      <c r="F301" s="863" t="s">
        <v>3363</v>
      </c>
      <c r="G301" s="835" t="s">
        <v>3929</v>
      </c>
      <c r="H301" s="835" t="s">
        <v>3930</v>
      </c>
      <c r="I301" s="849">
        <v>568.70001220703125</v>
      </c>
      <c r="J301" s="849">
        <v>10</v>
      </c>
      <c r="K301" s="850">
        <v>5687</v>
      </c>
    </row>
    <row r="302" spans="1:11" ht="14.4" customHeight="1" x14ac:dyDescent="0.3">
      <c r="A302" s="831" t="s">
        <v>577</v>
      </c>
      <c r="B302" s="832" t="s">
        <v>578</v>
      </c>
      <c r="C302" s="835" t="s">
        <v>596</v>
      </c>
      <c r="D302" s="863" t="s">
        <v>597</v>
      </c>
      <c r="E302" s="835" t="s">
        <v>3362</v>
      </c>
      <c r="F302" s="863" t="s">
        <v>3363</v>
      </c>
      <c r="G302" s="835" t="s">
        <v>3931</v>
      </c>
      <c r="H302" s="835" t="s">
        <v>3932</v>
      </c>
      <c r="I302" s="849">
        <v>0.47166666388511658</v>
      </c>
      <c r="J302" s="849">
        <v>7000</v>
      </c>
      <c r="K302" s="850">
        <v>3310</v>
      </c>
    </row>
    <row r="303" spans="1:11" ht="14.4" customHeight="1" x14ac:dyDescent="0.3">
      <c r="A303" s="831" t="s">
        <v>577</v>
      </c>
      <c r="B303" s="832" t="s">
        <v>578</v>
      </c>
      <c r="C303" s="835" t="s">
        <v>596</v>
      </c>
      <c r="D303" s="863" t="s">
        <v>597</v>
      </c>
      <c r="E303" s="835" t="s">
        <v>3362</v>
      </c>
      <c r="F303" s="863" t="s">
        <v>3363</v>
      </c>
      <c r="G303" s="835" t="s">
        <v>3933</v>
      </c>
      <c r="H303" s="835" t="s">
        <v>3934</v>
      </c>
      <c r="I303" s="849">
        <v>3.75</v>
      </c>
      <c r="J303" s="849">
        <v>250</v>
      </c>
      <c r="K303" s="850">
        <v>937.5</v>
      </c>
    </row>
    <row r="304" spans="1:11" ht="14.4" customHeight="1" x14ac:dyDescent="0.3">
      <c r="A304" s="831" t="s">
        <v>577</v>
      </c>
      <c r="B304" s="832" t="s">
        <v>578</v>
      </c>
      <c r="C304" s="835" t="s">
        <v>596</v>
      </c>
      <c r="D304" s="863" t="s">
        <v>597</v>
      </c>
      <c r="E304" s="835" t="s">
        <v>3362</v>
      </c>
      <c r="F304" s="863" t="s">
        <v>3363</v>
      </c>
      <c r="G304" s="835" t="s">
        <v>3935</v>
      </c>
      <c r="H304" s="835" t="s">
        <v>3936</v>
      </c>
      <c r="I304" s="849">
        <v>1.9900000095367432</v>
      </c>
      <c r="J304" s="849">
        <v>1600</v>
      </c>
      <c r="K304" s="850">
        <v>3184</v>
      </c>
    </row>
    <row r="305" spans="1:11" ht="14.4" customHeight="1" x14ac:dyDescent="0.3">
      <c r="A305" s="831" t="s">
        <v>577</v>
      </c>
      <c r="B305" s="832" t="s">
        <v>578</v>
      </c>
      <c r="C305" s="835" t="s">
        <v>596</v>
      </c>
      <c r="D305" s="863" t="s">
        <v>597</v>
      </c>
      <c r="E305" s="835" t="s">
        <v>3362</v>
      </c>
      <c r="F305" s="863" t="s">
        <v>3363</v>
      </c>
      <c r="G305" s="835" t="s">
        <v>3937</v>
      </c>
      <c r="H305" s="835" t="s">
        <v>3938</v>
      </c>
      <c r="I305" s="849">
        <v>2.0424999594688416</v>
      </c>
      <c r="J305" s="849">
        <v>900</v>
      </c>
      <c r="K305" s="850">
        <v>1838</v>
      </c>
    </row>
    <row r="306" spans="1:11" ht="14.4" customHeight="1" x14ac:dyDescent="0.3">
      <c r="A306" s="831" t="s">
        <v>577</v>
      </c>
      <c r="B306" s="832" t="s">
        <v>578</v>
      </c>
      <c r="C306" s="835" t="s">
        <v>596</v>
      </c>
      <c r="D306" s="863" t="s">
        <v>597</v>
      </c>
      <c r="E306" s="835" t="s">
        <v>3362</v>
      </c>
      <c r="F306" s="863" t="s">
        <v>3363</v>
      </c>
      <c r="G306" s="835" t="s">
        <v>3939</v>
      </c>
      <c r="H306" s="835" t="s">
        <v>3940</v>
      </c>
      <c r="I306" s="849">
        <v>1.9274999499320984</v>
      </c>
      <c r="J306" s="849">
        <v>900</v>
      </c>
      <c r="K306" s="850">
        <v>1735</v>
      </c>
    </row>
    <row r="307" spans="1:11" ht="14.4" customHeight="1" x14ac:dyDescent="0.3">
      <c r="A307" s="831" t="s">
        <v>577</v>
      </c>
      <c r="B307" s="832" t="s">
        <v>578</v>
      </c>
      <c r="C307" s="835" t="s">
        <v>596</v>
      </c>
      <c r="D307" s="863" t="s">
        <v>597</v>
      </c>
      <c r="E307" s="835" t="s">
        <v>3362</v>
      </c>
      <c r="F307" s="863" t="s">
        <v>3363</v>
      </c>
      <c r="G307" s="835" t="s">
        <v>3941</v>
      </c>
      <c r="H307" s="835" t="s">
        <v>3942</v>
      </c>
      <c r="I307" s="849">
        <v>3.0719999313354491</v>
      </c>
      <c r="J307" s="849">
        <v>2300</v>
      </c>
      <c r="K307" s="850">
        <v>7064</v>
      </c>
    </row>
    <row r="308" spans="1:11" ht="14.4" customHeight="1" x14ac:dyDescent="0.3">
      <c r="A308" s="831" t="s">
        <v>577</v>
      </c>
      <c r="B308" s="832" t="s">
        <v>578</v>
      </c>
      <c r="C308" s="835" t="s">
        <v>596</v>
      </c>
      <c r="D308" s="863" t="s">
        <v>597</v>
      </c>
      <c r="E308" s="835" t="s">
        <v>3362</v>
      </c>
      <c r="F308" s="863" t="s">
        <v>3363</v>
      </c>
      <c r="G308" s="835" t="s">
        <v>3943</v>
      </c>
      <c r="H308" s="835" t="s">
        <v>3944</v>
      </c>
      <c r="I308" s="849">
        <v>2.1660000801086428</v>
      </c>
      <c r="J308" s="849">
        <v>2100</v>
      </c>
      <c r="K308" s="850">
        <v>4551</v>
      </c>
    </row>
    <row r="309" spans="1:11" ht="14.4" customHeight="1" x14ac:dyDescent="0.3">
      <c r="A309" s="831" t="s">
        <v>577</v>
      </c>
      <c r="B309" s="832" t="s">
        <v>578</v>
      </c>
      <c r="C309" s="835" t="s">
        <v>596</v>
      </c>
      <c r="D309" s="863" t="s">
        <v>597</v>
      </c>
      <c r="E309" s="835" t="s">
        <v>3362</v>
      </c>
      <c r="F309" s="863" t="s">
        <v>3363</v>
      </c>
      <c r="G309" s="835" t="s">
        <v>3945</v>
      </c>
      <c r="H309" s="835" t="s">
        <v>3946</v>
      </c>
      <c r="I309" s="849">
        <v>21.234999656677246</v>
      </c>
      <c r="J309" s="849">
        <v>500</v>
      </c>
      <c r="K309" s="850">
        <v>10619</v>
      </c>
    </row>
    <row r="310" spans="1:11" ht="14.4" customHeight="1" x14ac:dyDescent="0.3">
      <c r="A310" s="831" t="s">
        <v>577</v>
      </c>
      <c r="B310" s="832" t="s">
        <v>578</v>
      </c>
      <c r="C310" s="835" t="s">
        <v>596</v>
      </c>
      <c r="D310" s="863" t="s">
        <v>597</v>
      </c>
      <c r="E310" s="835" t="s">
        <v>3362</v>
      </c>
      <c r="F310" s="863" t="s">
        <v>3363</v>
      </c>
      <c r="G310" s="835" t="s">
        <v>3947</v>
      </c>
      <c r="H310" s="835" t="s">
        <v>3948</v>
      </c>
      <c r="I310" s="849">
        <v>5.005000114440918</v>
      </c>
      <c r="J310" s="849">
        <v>200</v>
      </c>
      <c r="K310" s="850">
        <v>1001</v>
      </c>
    </row>
    <row r="311" spans="1:11" ht="14.4" customHeight="1" x14ac:dyDescent="0.3">
      <c r="A311" s="831" t="s">
        <v>577</v>
      </c>
      <c r="B311" s="832" t="s">
        <v>578</v>
      </c>
      <c r="C311" s="835" t="s">
        <v>596</v>
      </c>
      <c r="D311" s="863" t="s">
        <v>597</v>
      </c>
      <c r="E311" s="835" t="s">
        <v>3362</v>
      </c>
      <c r="F311" s="863" t="s">
        <v>3363</v>
      </c>
      <c r="G311" s="835" t="s">
        <v>3949</v>
      </c>
      <c r="H311" s="835" t="s">
        <v>3950</v>
      </c>
      <c r="I311" s="849">
        <v>2.5133333206176758</v>
      </c>
      <c r="J311" s="849">
        <v>1100</v>
      </c>
      <c r="K311" s="850">
        <v>2762</v>
      </c>
    </row>
    <row r="312" spans="1:11" ht="14.4" customHeight="1" x14ac:dyDescent="0.3">
      <c r="A312" s="831" t="s">
        <v>577</v>
      </c>
      <c r="B312" s="832" t="s">
        <v>578</v>
      </c>
      <c r="C312" s="835" t="s">
        <v>596</v>
      </c>
      <c r="D312" s="863" t="s">
        <v>597</v>
      </c>
      <c r="E312" s="835" t="s">
        <v>3362</v>
      </c>
      <c r="F312" s="863" t="s">
        <v>3363</v>
      </c>
      <c r="G312" s="835" t="s">
        <v>3951</v>
      </c>
      <c r="H312" s="835" t="s">
        <v>3952</v>
      </c>
      <c r="I312" s="849">
        <v>21.233332951863606</v>
      </c>
      <c r="J312" s="849">
        <v>1200</v>
      </c>
      <c r="K312" s="850">
        <v>25483</v>
      </c>
    </row>
    <row r="313" spans="1:11" ht="14.4" customHeight="1" x14ac:dyDescent="0.3">
      <c r="A313" s="831" t="s">
        <v>577</v>
      </c>
      <c r="B313" s="832" t="s">
        <v>578</v>
      </c>
      <c r="C313" s="835" t="s">
        <v>596</v>
      </c>
      <c r="D313" s="863" t="s">
        <v>597</v>
      </c>
      <c r="E313" s="835" t="s">
        <v>3362</v>
      </c>
      <c r="F313" s="863" t="s">
        <v>3363</v>
      </c>
      <c r="G313" s="835" t="s">
        <v>3953</v>
      </c>
      <c r="H313" s="835" t="s">
        <v>3954</v>
      </c>
      <c r="I313" s="849">
        <v>2.5299999713897705</v>
      </c>
      <c r="J313" s="849">
        <v>50</v>
      </c>
      <c r="K313" s="850">
        <v>126.5</v>
      </c>
    </row>
    <row r="314" spans="1:11" ht="14.4" customHeight="1" x14ac:dyDescent="0.3">
      <c r="A314" s="831" t="s">
        <v>577</v>
      </c>
      <c r="B314" s="832" t="s">
        <v>578</v>
      </c>
      <c r="C314" s="835" t="s">
        <v>596</v>
      </c>
      <c r="D314" s="863" t="s">
        <v>597</v>
      </c>
      <c r="E314" s="835" t="s">
        <v>3362</v>
      </c>
      <c r="F314" s="863" t="s">
        <v>3363</v>
      </c>
      <c r="G314" s="835" t="s">
        <v>3955</v>
      </c>
      <c r="H314" s="835" t="s">
        <v>3956</v>
      </c>
      <c r="I314" s="849">
        <v>2.8199999332427979</v>
      </c>
      <c r="J314" s="849">
        <v>50</v>
      </c>
      <c r="K314" s="850">
        <v>141</v>
      </c>
    </row>
    <row r="315" spans="1:11" ht="14.4" customHeight="1" x14ac:dyDescent="0.3">
      <c r="A315" s="831" t="s">
        <v>577</v>
      </c>
      <c r="B315" s="832" t="s">
        <v>578</v>
      </c>
      <c r="C315" s="835" t="s">
        <v>596</v>
      </c>
      <c r="D315" s="863" t="s">
        <v>597</v>
      </c>
      <c r="E315" s="835" t="s">
        <v>3957</v>
      </c>
      <c r="F315" s="863" t="s">
        <v>3958</v>
      </c>
      <c r="G315" s="835" t="s">
        <v>3959</v>
      </c>
      <c r="H315" s="835" t="s">
        <v>3960</v>
      </c>
      <c r="I315" s="849">
        <v>36.900001525878906</v>
      </c>
      <c r="J315" s="849">
        <v>120</v>
      </c>
      <c r="K315" s="850">
        <v>4428</v>
      </c>
    </row>
    <row r="316" spans="1:11" ht="14.4" customHeight="1" x14ac:dyDescent="0.3">
      <c r="A316" s="831" t="s">
        <v>577</v>
      </c>
      <c r="B316" s="832" t="s">
        <v>578</v>
      </c>
      <c r="C316" s="835" t="s">
        <v>596</v>
      </c>
      <c r="D316" s="863" t="s">
        <v>597</v>
      </c>
      <c r="E316" s="835" t="s">
        <v>3386</v>
      </c>
      <c r="F316" s="863" t="s">
        <v>3387</v>
      </c>
      <c r="G316" s="835" t="s">
        <v>3388</v>
      </c>
      <c r="H316" s="835" t="s">
        <v>3389</v>
      </c>
      <c r="I316" s="849">
        <v>10.163999938964844</v>
      </c>
      <c r="J316" s="849">
        <v>3200</v>
      </c>
      <c r="K316" s="850">
        <v>32521</v>
      </c>
    </row>
    <row r="317" spans="1:11" ht="14.4" customHeight="1" x14ac:dyDescent="0.3">
      <c r="A317" s="831" t="s">
        <v>577</v>
      </c>
      <c r="B317" s="832" t="s">
        <v>578</v>
      </c>
      <c r="C317" s="835" t="s">
        <v>596</v>
      </c>
      <c r="D317" s="863" t="s">
        <v>597</v>
      </c>
      <c r="E317" s="835" t="s">
        <v>3386</v>
      </c>
      <c r="F317" s="863" t="s">
        <v>3387</v>
      </c>
      <c r="G317" s="835" t="s">
        <v>3961</v>
      </c>
      <c r="H317" s="835" t="s">
        <v>3962</v>
      </c>
      <c r="I317" s="849">
        <v>162.62399902343751</v>
      </c>
      <c r="J317" s="849">
        <v>270</v>
      </c>
      <c r="K317" s="850">
        <v>43908.65966796875</v>
      </c>
    </row>
    <row r="318" spans="1:11" ht="14.4" customHeight="1" x14ac:dyDescent="0.3">
      <c r="A318" s="831" t="s">
        <v>577</v>
      </c>
      <c r="B318" s="832" t="s">
        <v>578</v>
      </c>
      <c r="C318" s="835" t="s">
        <v>596</v>
      </c>
      <c r="D318" s="863" t="s">
        <v>597</v>
      </c>
      <c r="E318" s="835" t="s">
        <v>3386</v>
      </c>
      <c r="F318" s="863" t="s">
        <v>3387</v>
      </c>
      <c r="G318" s="835" t="s">
        <v>3963</v>
      </c>
      <c r="H318" s="835" t="s">
        <v>3964</v>
      </c>
      <c r="I318" s="849">
        <v>136.61000061035156</v>
      </c>
      <c r="J318" s="849">
        <v>240</v>
      </c>
      <c r="K318" s="850">
        <v>32786.1591796875</v>
      </c>
    </row>
    <row r="319" spans="1:11" ht="14.4" customHeight="1" x14ac:dyDescent="0.3">
      <c r="A319" s="831" t="s">
        <v>577</v>
      </c>
      <c r="B319" s="832" t="s">
        <v>578</v>
      </c>
      <c r="C319" s="835" t="s">
        <v>596</v>
      </c>
      <c r="D319" s="863" t="s">
        <v>597</v>
      </c>
      <c r="E319" s="835" t="s">
        <v>3386</v>
      </c>
      <c r="F319" s="863" t="s">
        <v>3387</v>
      </c>
      <c r="G319" s="835" t="s">
        <v>3965</v>
      </c>
      <c r="H319" s="835" t="s">
        <v>3966</v>
      </c>
      <c r="I319" s="849">
        <v>16.459999084472656</v>
      </c>
      <c r="J319" s="849">
        <v>1000</v>
      </c>
      <c r="K319" s="850">
        <v>16460</v>
      </c>
    </row>
    <row r="320" spans="1:11" ht="14.4" customHeight="1" x14ac:dyDescent="0.3">
      <c r="A320" s="831" t="s">
        <v>577</v>
      </c>
      <c r="B320" s="832" t="s">
        <v>578</v>
      </c>
      <c r="C320" s="835" t="s">
        <v>596</v>
      </c>
      <c r="D320" s="863" t="s">
        <v>597</v>
      </c>
      <c r="E320" s="835" t="s">
        <v>3386</v>
      </c>
      <c r="F320" s="863" t="s">
        <v>3387</v>
      </c>
      <c r="G320" s="835" t="s">
        <v>3967</v>
      </c>
      <c r="H320" s="835" t="s">
        <v>3968</v>
      </c>
      <c r="I320" s="849">
        <v>62.610000610351563</v>
      </c>
      <c r="J320" s="849">
        <v>50</v>
      </c>
      <c r="K320" s="850">
        <v>3130.27001953125</v>
      </c>
    </row>
    <row r="321" spans="1:11" ht="14.4" customHeight="1" x14ac:dyDescent="0.3">
      <c r="A321" s="831" t="s">
        <v>577</v>
      </c>
      <c r="B321" s="832" t="s">
        <v>578</v>
      </c>
      <c r="C321" s="835" t="s">
        <v>596</v>
      </c>
      <c r="D321" s="863" t="s">
        <v>597</v>
      </c>
      <c r="E321" s="835" t="s">
        <v>3969</v>
      </c>
      <c r="F321" s="863" t="s">
        <v>3970</v>
      </c>
      <c r="G321" s="835" t="s">
        <v>3971</v>
      </c>
      <c r="H321" s="835" t="s">
        <v>3972</v>
      </c>
      <c r="I321" s="849">
        <v>24.729999542236328</v>
      </c>
      <c r="J321" s="849">
        <v>180</v>
      </c>
      <c r="K321" s="850">
        <v>4450.4998779296875</v>
      </c>
    </row>
    <row r="322" spans="1:11" ht="14.4" customHeight="1" x14ac:dyDescent="0.3">
      <c r="A322" s="831" t="s">
        <v>577</v>
      </c>
      <c r="B322" s="832" t="s">
        <v>578</v>
      </c>
      <c r="C322" s="835" t="s">
        <v>596</v>
      </c>
      <c r="D322" s="863" t="s">
        <v>597</v>
      </c>
      <c r="E322" s="835" t="s">
        <v>3969</v>
      </c>
      <c r="F322" s="863" t="s">
        <v>3970</v>
      </c>
      <c r="G322" s="835" t="s">
        <v>3973</v>
      </c>
      <c r="H322" s="835" t="s">
        <v>3974</v>
      </c>
      <c r="I322" s="849">
        <v>39.680000305175781</v>
      </c>
      <c r="J322" s="849">
        <v>12</v>
      </c>
      <c r="K322" s="850">
        <v>476.10000610351562</v>
      </c>
    </row>
    <row r="323" spans="1:11" ht="14.4" customHeight="1" x14ac:dyDescent="0.3">
      <c r="A323" s="831" t="s">
        <v>577</v>
      </c>
      <c r="B323" s="832" t="s">
        <v>578</v>
      </c>
      <c r="C323" s="835" t="s">
        <v>596</v>
      </c>
      <c r="D323" s="863" t="s">
        <v>597</v>
      </c>
      <c r="E323" s="835" t="s">
        <v>3969</v>
      </c>
      <c r="F323" s="863" t="s">
        <v>3970</v>
      </c>
      <c r="G323" s="835" t="s">
        <v>3975</v>
      </c>
      <c r="H323" s="835" t="s">
        <v>3976</v>
      </c>
      <c r="I323" s="849">
        <v>45.029998779296875</v>
      </c>
      <c r="J323" s="849">
        <v>36</v>
      </c>
      <c r="K323" s="850">
        <v>1620.9300537109375</v>
      </c>
    </row>
    <row r="324" spans="1:11" ht="14.4" customHeight="1" x14ac:dyDescent="0.3">
      <c r="A324" s="831" t="s">
        <v>577</v>
      </c>
      <c r="B324" s="832" t="s">
        <v>578</v>
      </c>
      <c r="C324" s="835" t="s">
        <v>596</v>
      </c>
      <c r="D324" s="863" t="s">
        <v>597</v>
      </c>
      <c r="E324" s="835" t="s">
        <v>3390</v>
      </c>
      <c r="F324" s="863" t="s">
        <v>3391</v>
      </c>
      <c r="G324" s="835" t="s">
        <v>3392</v>
      </c>
      <c r="H324" s="835" t="s">
        <v>3393</v>
      </c>
      <c r="I324" s="849">
        <v>0.30200001001358034</v>
      </c>
      <c r="J324" s="849">
        <v>2500</v>
      </c>
      <c r="K324" s="850">
        <v>754</v>
      </c>
    </row>
    <row r="325" spans="1:11" ht="14.4" customHeight="1" x14ac:dyDescent="0.3">
      <c r="A325" s="831" t="s">
        <v>577</v>
      </c>
      <c r="B325" s="832" t="s">
        <v>578</v>
      </c>
      <c r="C325" s="835" t="s">
        <v>596</v>
      </c>
      <c r="D325" s="863" t="s">
        <v>597</v>
      </c>
      <c r="E325" s="835" t="s">
        <v>3390</v>
      </c>
      <c r="F325" s="863" t="s">
        <v>3391</v>
      </c>
      <c r="G325" s="835" t="s">
        <v>3977</v>
      </c>
      <c r="H325" s="835" t="s">
        <v>3978</v>
      </c>
      <c r="I325" s="849">
        <v>0.30200001001358034</v>
      </c>
      <c r="J325" s="849">
        <v>3100</v>
      </c>
      <c r="K325" s="850">
        <v>938</v>
      </c>
    </row>
    <row r="326" spans="1:11" ht="14.4" customHeight="1" x14ac:dyDescent="0.3">
      <c r="A326" s="831" t="s">
        <v>577</v>
      </c>
      <c r="B326" s="832" t="s">
        <v>578</v>
      </c>
      <c r="C326" s="835" t="s">
        <v>596</v>
      </c>
      <c r="D326" s="863" t="s">
        <v>597</v>
      </c>
      <c r="E326" s="835" t="s">
        <v>3390</v>
      </c>
      <c r="F326" s="863" t="s">
        <v>3391</v>
      </c>
      <c r="G326" s="835" t="s">
        <v>3979</v>
      </c>
      <c r="H326" s="835" t="s">
        <v>3980</v>
      </c>
      <c r="I326" s="849">
        <v>0.30000001192092896</v>
      </c>
      <c r="J326" s="849">
        <v>1300</v>
      </c>
      <c r="K326" s="850">
        <v>390</v>
      </c>
    </row>
    <row r="327" spans="1:11" ht="14.4" customHeight="1" x14ac:dyDescent="0.3">
      <c r="A327" s="831" t="s">
        <v>577</v>
      </c>
      <c r="B327" s="832" t="s">
        <v>578</v>
      </c>
      <c r="C327" s="835" t="s">
        <v>596</v>
      </c>
      <c r="D327" s="863" t="s">
        <v>597</v>
      </c>
      <c r="E327" s="835" t="s">
        <v>3390</v>
      </c>
      <c r="F327" s="863" t="s">
        <v>3391</v>
      </c>
      <c r="G327" s="835" t="s">
        <v>3394</v>
      </c>
      <c r="H327" s="835" t="s">
        <v>3395</v>
      </c>
      <c r="I327" s="849">
        <v>0.54333335161209106</v>
      </c>
      <c r="J327" s="849">
        <v>2800</v>
      </c>
      <c r="K327" s="850">
        <v>1522</v>
      </c>
    </row>
    <row r="328" spans="1:11" ht="14.4" customHeight="1" x14ac:dyDescent="0.3">
      <c r="A328" s="831" t="s">
        <v>577</v>
      </c>
      <c r="B328" s="832" t="s">
        <v>578</v>
      </c>
      <c r="C328" s="835" t="s">
        <v>596</v>
      </c>
      <c r="D328" s="863" t="s">
        <v>597</v>
      </c>
      <c r="E328" s="835" t="s">
        <v>3390</v>
      </c>
      <c r="F328" s="863" t="s">
        <v>3391</v>
      </c>
      <c r="G328" s="835" t="s">
        <v>3981</v>
      </c>
      <c r="H328" s="835" t="s">
        <v>3982</v>
      </c>
      <c r="I328" s="849">
        <v>48.819999694824219</v>
      </c>
      <c r="J328" s="849">
        <v>25</v>
      </c>
      <c r="K328" s="850">
        <v>1220.5</v>
      </c>
    </row>
    <row r="329" spans="1:11" ht="14.4" customHeight="1" x14ac:dyDescent="0.3">
      <c r="A329" s="831" t="s">
        <v>577</v>
      </c>
      <c r="B329" s="832" t="s">
        <v>578</v>
      </c>
      <c r="C329" s="835" t="s">
        <v>596</v>
      </c>
      <c r="D329" s="863" t="s">
        <v>597</v>
      </c>
      <c r="E329" s="835" t="s">
        <v>3390</v>
      </c>
      <c r="F329" s="863" t="s">
        <v>3391</v>
      </c>
      <c r="G329" s="835" t="s">
        <v>3983</v>
      </c>
      <c r="H329" s="835" t="s">
        <v>3984</v>
      </c>
      <c r="I329" s="849">
        <v>1.7999999523162842</v>
      </c>
      <c r="J329" s="849">
        <v>900</v>
      </c>
      <c r="K329" s="850">
        <v>1620</v>
      </c>
    </row>
    <row r="330" spans="1:11" ht="14.4" customHeight="1" x14ac:dyDescent="0.3">
      <c r="A330" s="831" t="s">
        <v>577</v>
      </c>
      <c r="B330" s="832" t="s">
        <v>578</v>
      </c>
      <c r="C330" s="835" t="s">
        <v>596</v>
      </c>
      <c r="D330" s="863" t="s">
        <v>597</v>
      </c>
      <c r="E330" s="835" t="s">
        <v>3390</v>
      </c>
      <c r="F330" s="863" t="s">
        <v>3391</v>
      </c>
      <c r="G330" s="835" t="s">
        <v>3985</v>
      </c>
      <c r="H330" s="835" t="s">
        <v>3986</v>
      </c>
      <c r="I330" s="849">
        <v>1.7999999523162842</v>
      </c>
      <c r="J330" s="849">
        <v>900</v>
      </c>
      <c r="K330" s="850">
        <v>1620</v>
      </c>
    </row>
    <row r="331" spans="1:11" ht="14.4" customHeight="1" x14ac:dyDescent="0.3">
      <c r="A331" s="831" t="s">
        <v>577</v>
      </c>
      <c r="B331" s="832" t="s">
        <v>578</v>
      </c>
      <c r="C331" s="835" t="s">
        <v>596</v>
      </c>
      <c r="D331" s="863" t="s">
        <v>597</v>
      </c>
      <c r="E331" s="835" t="s">
        <v>3400</v>
      </c>
      <c r="F331" s="863" t="s">
        <v>3401</v>
      </c>
      <c r="G331" s="835" t="s">
        <v>3987</v>
      </c>
      <c r="H331" s="835" t="s">
        <v>3988</v>
      </c>
      <c r="I331" s="849">
        <v>0.62999999523162842</v>
      </c>
      <c r="J331" s="849">
        <v>41000</v>
      </c>
      <c r="K331" s="850">
        <v>25830</v>
      </c>
    </row>
    <row r="332" spans="1:11" ht="14.4" customHeight="1" x14ac:dyDescent="0.3">
      <c r="A332" s="831" t="s">
        <v>577</v>
      </c>
      <c r="B332" s="832" t="s">
        <v>578</v>
      </c>
      <c r="C332" s="835" t="s">
        <v>596</v>
      </c>
      <c r="D332" s="863" t="s">
        <v>597</v>
      </c>
      <c r="E332" s="835" t="s">
        <v>3400</v>
      </c>
      <c r="F332" s="863" t="s">
        <v>3401</v>
      </c>
      <c r="G332" s="835" t="s">
        <v>3402</v>
      </c>
      <c r="H332" s="835" t="s">
        <v>3403</v>
      </c>
      <c r="I332" s="849">
        <v>0.62999999523162842</v>
      </c>
      <c r="J332" s="849">
        <v>45000</v>
      </c>
      <c r="K332" s="850">
        <v>28350</v>
      </c>
    </row>
    <row r="333" spans="1:11" ht="14.4" customHeight="1" x14ac:dyDescent="0.3">
      <c r="A333" s="831" t="s">
        <v>577</v>
      </c>
      <c r="B333" s="832" t="s">
        <v>578</v>
      </c>
      <c r="C333" s="835" t="s">
        <v>596</v>
      </c>
      <c r="D333" s="863" t="s">
        <v>597</v>
      </c>
      <c r="E333" s="835" t="s">
        <v>3400</v>
      </c>
      <c r="F333" s="863" t="s">
        <v>3401</v>
      </c>
      <c r="G333" s="835" t="s">
        <v>3989</v>
      </c>
      <c r="H333" s="835" t="s">
        <v>3990</v>
      </c>
      <c r="I333" s="849">
        <v>0.62999999523162842</v>
      </c>
      <c r="J333" s="849">
        <v>28000</v>
      </c>
      <c r="K333" s="850">
        <v>17640</v>
      </c>
    </row>
    <row r="334" spans="1:11" ht="14.4" customHeight="1" x14ac:dyDescent="0.3">
      <c r="A334" s="831" t="s">
        <v>577</v>
      </c>
      <c r="B334" s="832" t="s">
        <v>578</v>
      </c>
      <c r="C334" s="835" t="s">
        <v>596</v>
      </c>
      <c r="D334" s="863" t="s">
        <v>597</v>
      </c>
      <c r="E334" s="835" t="s">
        <v>3400</v>
      </c>
      <c r="F334" s="863" t="s">
        <v>3401</v>
      </c>
      <c r="G334" s="835" t="s">
        <v>3991</v>
      </c>
      <c r="H334" s="835" t="s">
        <v>3992</v>
      </c>
      <c r="I334" s="849">
        <v>10.550000190734863</v>
      </c>
      <c r="J334" s="849">
        <v>80</v>
      </c>
      <c r="K334" s="850">
        <v>844.0999755859375</v>
      </c>
    </row>
    <row r="335" spans="1:11" ht="14.4" customHeight="1" x14ac:dyDescent="0.3">
      <c r="A335" s="831" t="s">
        <v>577</v>
      </c>
      <c r="B335" s="832" t="s">
        <v>578</v>
      </c>
      <c r="C335" s="835" t="s">
        <v>596</v>
      </c>
      <c r="D335" s="863" t="s">
        <v>597</v>
      </c>
      <c r="E335" s="835" t="s">
        <v>3400</v>
      </c>
      <c r="F335" s="863" t="s">
        <v>3401</v>
      </c>
      <c r="G335" s="835" t="s">
        <v>3993</v>
      </c>
      <c r="H335" s="835" t="s">
        <v>3994</v>
      </c>
      <c r="I335" s="849">
        <v>12.590000152587891</v>
      </c>
      <c r="J335" s="849">
        <v>200</v>
      </c>
      <c r="K335" s="850">
        <v>2518</v>
      </c>
    </row>
    <row r="336" spans="1:11" ht="14.4" customHeight="1" x14ac:dyDescent="0.3">
      <c r="A336" s="831" t="s">
        <v>577</v>
      </c>
      <c r="B336" s="832" t="s">
        <v>578</v>
      </c>
      <c r="C336" s="835" t="s">
        <v>596</v>
      </c>
      <c r="D336" s="863" t="s">
        <v>597</v>
      </c>
      <c r="E336" s="835" t="s">
        <v>3400</v>
      </c>
      <c r="F336" s="863" t="s">
        <v>3401</v>
      </c>
      <c r="G336" s="835" t="s">
        <v>3995</v>
      </c>
      <c r="H336" s="835" t="s">
        <v>3996</v>
      </c>
      <c r="I336" s="849">
        <v>12.581999969482421</v>
      </c>
      <c r="J336" s="849">
        <v>350</v>
      </c>
      <c r="K336" s="850">
        <v>4403.5</v>
      </c>
    </row>
    <row r="337" spans="1:11" ht="14.4" customHeight="1" x14ac:dyDescent="0.3">
      <c r="A337" s="831" t="s">
        <v>577</v>
      </c>
      <c r="B337" s="832" t="s">
        <v>578</v>
      </c>
      <c r="C337" s="835" t="s">
        <v>596</v>
      </c>
      <c r="D337" s="863" t="s">
        <v>597</v>
      </c>
      <c r="E337" s="835" t="s">
        <v>3400</v>
      </c>
      <c r="F337" s="863" t="s">
        <v>3401</v>
      </c>
      <c r="G337" s="835" t="s">
        <v>3997</v>
      </c>
      <c r="H337" s="835" t="s">
        <v>3998</v>
      </c>
      <c r="I337" s="849">
        <v>12.586666742960611</v>
      </c>
      <c r="J337" s="849">
        <v>300</v>
      </c>
      <c r="K337" s="850">
        <v>3775.5</v>
      </c>
    </row>
    <row r="338" spans="1:11" ht="14.4" customHeight="1" x14ac:dyDescent="0.3">
      <c r="A338" s="831" t="s">
        <v>577</v>
      </c>
      <c r="B338" s="832" t="s">
        <v>578</v>
      </c>
      <c r="C338" s="835" t="s">
        <v>596</v>
      </c>
      <c r="D338" s="863" t="s">
        <v>597</v>
      </c>
      <c r="E338" s="835" t="s">
        <v>3400</v>
      </c>
      <c r="F338" s="863" t="s">
        <v>3401</v>
      </c>
      <c r="G338" s="835" t="s">
        <v>3999</v>
      </c>
      <c r="H338" s="835" t="s">
        <v>4000</v>
      </c>
      <c r="I338" s="849">
        <v>12.586666742960611</v>
      </c>
      <c r="J338" s="849">
        <v>350</v>
      </c>
      <c r="K338" s="850">
        <v>4405</v>
      </c>
    </row>
    <row r="339" spans="1:11" ht="14.4" customHeight="1" x14ac:dyDescent="0.3">
      <c r="A339" s="831" t="s">
        <v>577</v>
      </c>
      <c r="B339" s="832" t="s">
        <v>578</v>
      </c>
      <c r="C339" s="835" t="s">
        <v>596</v>
      </c>
      <c r="D339" s="863" t="s">
        <v>597</v>
      </c>
      <c r="E339" s="835" t="s">
        <v>3400</v>
      </c>
      <c r="F339" s="863" t="s">
        <v>3401</v>
      </c>
      <c r="G339" s="835" t="s">
        <v>4001</v>
      </c>
      <c r="H339" s="835" t="s">
        <v>4002</v>
      </c>
      <c r="I339" s="849">
        <v>12.590000152587891</v>
      </c>
      <c r="J339" s="849">
        <v>200</v>
      </c>
      <c r="K339" s="850">
        <v>2518</v>
      </c>
    </row>
    <row r="340" spans="1:11" ht="14.4" customHeight="1" x14ac:dyDescent="0.3">
      <c r="A340" s="831" t="s">
        <v>577</v>
      </c>
      <c r="B340" s="832" t="s">
        <v>578</v>
      </c>
      <c r="C340" s="835" t="s">
        <v>596</v>
      </c>
      <c r="D340" s="863" t="s">
        <v>597</v>
      </c>
      <c r="E340" s="835" t="s">
        <v>3400</v>
      </c>
      <c r="F340" s="863" t="s">
        <v>3401</v>
      </c>
      <c r="G340" s="835" t="s">
        <v>4003</v>
      </c>
      <c r="H340" s="835" t="s">
        <v>4004</v>
      </c>
      <c r="I340" s="849">
        <v>12.579999923706055</v>
      </c>
      <c r="J340" s="849">
        <v>200</v>
      </c>
      <c r="K340" s="850">
        <v>2516</v>
      </c>
    </row>
    <row r="341" spans="1:11" ht="14.4" customHeight="1" x14ac:dyDescent="0.3">
      <c r="A341" s="831" t="s">
        <v>577</v>
      </c>
      <c r="B341" s="832" t="s">
        <v>578</v>
      </c>
      <c r="C341" s="835" t="s">
        <v>596</v>
      </c>
      <c r="D341" s="863" t="s">
        <v>597</v>
      </c>
      <c r="E341" s="835" t="s">
        <v>3400</v>
      </c>
      <c r="F341" s="863" t="s">
        <v>3401</v>
      </c>
      <c r="G341" s="835" t="s">
        <v>3987</v>
      </c>
      <c r="H341" s="835" t="s">
        <v>4005</v>
      </c>
      <c r="I341" s="849">
        <v>0.62999999523162842</v>
      </c>
      <c r="J341" s="849">
        <v>20000</v>
      </c>
      <c r="K341" s="850">
        <v>12600</v>
      </c>
    </row>
    <row r="342" spans="1:11" ht="14.4" customHeight="1" x14ac:dyDescent="0.3">
      <c r="A342" s="831" t="s">
        <v>577</v>
      </c>
      <c r="B342" s="832" t="s">
        <v>578</v>
      </c>
      <c r="C342" s="835" t="s">
        <v>596</v>
      </c>
      <c r="D342" s="863" t="s">
        <v>597</v>
      </c>
      <c r="E342" s="835" t="s">
        <v>3400</v>
      </c>
      <c r="F342" s="863" t="s">
        <v>3401</v>
      </c>
      <c r="G342" s="835" t="s">
        <v>3402</v>
      </c>
      <c r="H342" s="835" t="s">
        <v>4006</v>
      </c>
      <c r="I342" s="849">
        <v>0.62999999523162842</v>
      </c>
      <c r="J342" s="849">
        <v>14000</v>
      </c>
      <c r="K342" s="850">
        <v>8820</v>
      </c>
    </row>
    <row r="343" spans="1:11" ht="14.4" customHeight="1" x14ac:dyDescent="0.3">
      <c r="A343" s="831" t="s">
        <v>577</v>
      </c>
      <c r="B343" s="832" t="s">
        <v>578</v>
      </c>
      <c r="C343" s="835" t="s">
        <v>596</v>
      </c>
      <c r="D343" s="863" t="s">
        <v>597</v>
      </c>
      <c r="E343" s="835" t="s">
        <v>3400</v>
      </c>
      <c r="F343" s="863" t="s">
        <v>3401</v>
      </c>
      <c r="G343" s="835" t="s">
        <v>3402</v>
      </c>
      <c r="H343" s="835" t="s">
        <v>4007</v>
      </c>
      <c r="I343" s="849">
        <v>0.62999999523162842</v>
      </c>
      <c r="J343" s="849">
        <v>12000</v>
      </c>
      <c r="K343" s="850">
        <v>7560</v>
      </c>
    </row>
    <row r="344" spans="1:11" ht="14.4" customHeight="1" x14ac:dyDescent="0.3">
      <c r="A344" s="831" t="s">
        <v>577</v>
      </c>
      <c r="B344" s="832" t="s">
        <v>578</v>
      </c>
      <c r="C344" s="835" t="s">
        <v>596</v>
      </c>
      <c r="D344" s="863" t="s">
        <v>597</v>
      </c>
      <c r="E344" s="835" t="s">
        <v>4008</v>
      </c>
      <c r="F344" s="863" t="s">
        <v>4009</v>
      </c>
      <c r="G344" s="835" t="s">
        <v>4010</v>
      </c>
      <c r="H344" s="835" t="s">
        <v>4011</v>
      </c>
      <c r="I344" s="849">
        <v>16033</v>
      </c>
      <c r="J344" s="849">
        <v>1</v>
      </c>
      <c r="K344" s="850">
        <v>16033</v>
      </c>
    </row>
    <row r="345" spans="1:11" ht="14.4" customHeight="1" x14ac:dyDescent="0.3">
      <c r="A345" s="831" t="s">
        <v>577</v>
      </c>
      <c r="B345" s="832" t="s">
        <v>578</v>
      </c>
      <c r="C345" s="835" t="s">
        <v>596</v>
      </c>
      <c r="D345" s="863" t="s">
        <v>597</v>
      </c>
      <c r="E345" s="835" t="s">
        <v>4012</v>
      </c>
      <c r="F345" s="863" t="s">
        <v>4013</v>
      </c>
      <c r="G345" s="835" t="s">
        <v>4014</v>
      </c>
      <c r="H345" s="835" t="s">
        <v>4015</v>
      </c>
      <c r="I345" s="849">
        <v>319.91000366210937</v>
      </c>
      <c r="J345" s="849">
        <v>220</v>
      </c>
      <c r="K345" s="850">
        <v>70380.58203125</v>
      </c>
    </row>
    <row r="346" spans="1:11" ht="14.4" customHeight="1" x14ac:dyDescent="0.3">
      <c r="A346" s="831" t="s">
        <v>577</v>
      </c>
      <c r="B346" s="832" t="s">
        <v>578</v>
      </c>
      <c r="C346" s="835" t="s">
        <v>596</v>
      </c>
      <c r="D346" s="863" t="s">
        <v>597</v>
      </c>
      <c r="E346" s="835" t="s">
        <v>4012</v>
      </c>
      <c r="F346" s="863" t="s">
        <v>4013</v>
      </c>
      <c r="G346" s="835" t="s">
        <v>4016</v>
      </c>
      <c r="H346" s="835" t="s">
        <v>4017</v>
      </c>
      <c r="I346" s="849">
        <v>346.5</v>
      </c>
      <c r="J346" s="849">
        <v>10</v>
      </c>
      <c r="K346" s="850">
        <v>3465</v>
      </c>
    </row>
    <row r="347" spans="1:11" ht="14.4" customHeight="1" x14ac:dyDescent="0.3">
      <c r="A347" s="831" t="s">
        <v>577</v>
      </c>
      <c r="B347" s="832" t="s">
        <v>578</v>
      </c>
      <c r="C347" s="835" t="s">
        <v>596</v>
      </c>
      <c r="D347" s="863" t="s">
        <v>597</v>
      </c>
      <c r="E347" s="835" t="s">
        <v>4012</v>
      </c>
      <c r="F347" s="863" t="s">
        <v>4013</v>
      </c>
      <c r="G347" s="835" t="s">
        <v>4018</v>
      </c>
      <c r="H347" s="835" t="s">
        <v>4019</v>
      </c>
      <c r="I347" s="849">
        <v>346.5</v>
      </c>
      <c r="J347" s="849">
        <v>10</v>
      </c>
      <c r="K347" s="850">
        <v>3464.9599609375</v>
      </c>
    </row>
    <row r="348" spans="1:11" ht="14.4" customHeight="1" x14ac:dyDescent="0.3">
      <c r="A348" s="831" t="s">
        <v>577</v>
      </c>
      <c r="B348" s="832" t="s">
        <v>578</v>
      </c>
      <c r="C348" s="835" t="s">
        <v>596</v>
      </c>
      <c r="D348" s="863" t="s">
        <v>597</v>
      </c>
      <c r="E348" s="835" t="s">
        <v>4012</v>
      </c>
      <c r="F348" s="863" t="s">
        <v>4013</v>
      </c>
      <c r="G348" s="835" t="s">
        <v>4018</v>
      </c>
      <c r="H348" s="835" t="s">
        <v>4020</v>
      </c>
      <c r="I348" s="849">
        <v>346.5</v>
      </c>
      <c r="J348" s="849">
        <v>10</v>
      </c>
      <c r="K348" s="850">
        <v>3464.9599609375</v>
      </c>
    </row>
    <row r="349" spans="1:11" ht="14.4" customHeight="1" x14ac:dyDescent="0.3">
      <c r="A349" s="831" t="s">
        <v>577</v>
      </c>
      <c r="B349" s="832" t="s">
        <v>578</v>
      </c>
      <c r="C349" s="835" t="s">
        <v>596</v>
      </c>
      <c r="D349" s="863" t="s">
        <v>597</v>
      </c>
      <c r="E349" s="835" t="s">
        <v>4012</v>
      </c>
      <c r="F349" s="863" t="s">
        <v>4013</v>
      </c>
      <c r="G349" s="835" t="s">
        <v>4014</v>
      </c>
      <c r="H349" s="835" t="s">
        <v>4021</v>
      </c>
      <c r="I349" s="849">
        <v>319.91000366210937</v>
      </c>
      <c r="J349" s="849">
        <v>40</v>
      </c>
      <c r="K349" s="850">
        <v>12796.48046875</v>
      </c>
    </row>
    <row r="350" spans="1:11" ht="14.4" customHeight="1" x14ac:dyDescent="0.3">
      <c r="A350" s="831" t="s">
        <v>577</v>
      </c>
      <c r="B350" s="832" t="s">
        <v>578</v>
      </c>
      <c r="C350" s="835" t="s">
        <v>596</v>
      </c>
      <c r="D350" s="863" t="s">
        <v>597</v>
      </c>
      <c r="E350" s="835" t="s">
        <v>4012</v>
      </c>
      <c r="F350" s="863" t="s">
        <v>4013</v>
      </c>
      <c r="G350" s="835" t="s">
        <v>4022</v>
      </c>
      <c r="H350" s="835" t="s">
        <v>4023</v>
      </c>
      <c r="I350" s="849">
        <v>5950.8798828125</v>
      </c>
      <c r="J350" s="849">
        <v>1</v>
      </c>
      <c r="K350" s="850">
        <v>5950.8798828125</v>
      </c>
    </row>
    <row r="351" spans="1:11" ht="14.4" customHeight="1" x14ac:dyDescent="0.3">
      <c r="A351" s="831" t="s">
        <v>577</v>
      </c>
      <c r="B351" s="832" t="s">
        <v>578</v>
      </c>
      <c r="C351" s="835" t="s">
        <v>596</v>
      </c>
      <c r="D351" s="863" t="s">
        <v>597</v>
      </c>
      <c r="E351" s="835" t="s">
        <v>4012</v>
      </c>
      <c r="F351" s="863" t="s">
        <v>4013</v>
      </c>
      <c r="G351" s="835" t="s">
        <v>4024</v>
      </c>
      <c r="H351" s="835" t="s">
        <v>4025</v>
      </c>
      <c r="I351" s="849">
        <v>928.20001220703125</v>
      </c>
      <c r="J351" s="849">
        <v>40</v>
      </c>
      <c r="K351" s="850">
        <v>37128.12109375</v>
      </c>
    </row>
    <row r="352" spans="1:11" ht="14.4" customHeight="1" x14ac:dyDescent="0.3">
      <c r="A352" s="831" t="s">
        <v>577</v>
      </c>
      <c r="B352" s="832" t="s">
        <v>578</v>
      </c>
      <c r="C352" s="835" t="s">
        <v>596</v>
      </c>
      <c r="D352" s="863" t="s">
        <v>597</v>
      </c>
      <c r="E352" s="835" t="s">
        <v>4012</v>
      </c>
      <c r="F352" s="863" t="s">
        <v>4013</v>
      </c>
      <c r="G352" s="835" t="s">
        <v>4026</v>
      </c>
      <c r="H352" s="835" t="s">
        <v>4027</v>
      </c>
      <c r="I352" s="849">
        <v>984.54998779296875</v>
      </c>
      <c r="J352" s="849">
        <v>5</v>
      </c>
      <c r="K352" s="850">
        <v>4922.759765625</v>
      </c>
    </row>
    <row r="353" spans="1:11" ht="14.4" customHeight="1" x14ac:dyDescent="0.3">
      <c r="A353" s="831" t="s">
        <v>577</v>
      </c>
      <c r="B353" s="832" t="s">
        <v>578</v>
      </c>
      <c r="C353" s="835" t="s">
        <v>596</v>
      </c>
      <c r="D353" s="863" t="s">
        <v>597</v>
      </c>
      <c r="E353" s="835" t="s">
        <v>4012</v>
      </c>
      <c r="F353" s="863" t="s">
        <v>4013</v>
      </c>
      <c r="G353" s="835" t="s">
        <v>4028</v>
      </c>
      <c r="H353" s="835" t="s">
        <v>4029</v>
      </c>
      <c r="I353" s="849">
        <v>568.78500366210937</v>
      </c>
      <c r="J353" s="849">
        <v>30</v>
      </c>
      <c r="K353" s="850">
        <v>17063.54052734375</v>
      </c>
    </row>
    <row r="354" spans="1:11" ht="14.4" customHeight="1" x14ac:dyDescent="0.3">
      <c r="A354" s="831" t="s">
        <v>577</v>
      </c>
      <c r="B354" s="832" t="s">
        <v>578</v>
      </c>
      <c r="C354" s="835" t="s">
        <v>596</v>
      </c>
      <c r="D354" s="863" t="s">
        <v>597</v>
      </c>
      <c r="E354" s="835" t="s">
        <v>4012</v>
      </c>
      <c r="F354" s="863" t="s">
        <v>4013</v>
      </c>
      <c r="G354" s="835" t="s">
        <v>4030</v>
      </c>
      <c r="H354" s="835" t="s">
        <v>4031</v>
      </c>
      <c r="I354" s="849">
        <v>928.20001220703125</v>
      </c>
      <c r="J354" s="849">
        <v>10</v>
      </c>
      <c r="K354" s="850">
        <v>9282.0302734375</v>
      </c>
    </row>
    <row r="355" spans="1:11" ht="14.4" customHeight="1" x14ac:dyDescent="0.3">
      <c r="A355" s="831" t="s">
        <v>577</v>
      </c>
      <c r="B355" s="832" t="s">
        <v>578</v>
      </c>
      <c r="C355" s="835" t="s">
        <v>596</v>
      </c>
      <c r="D355" s="863" t="s">
        <v>597</v>
      </c>
      <c r="E355" s="835" t="s">
        <v>4012</v>
      </c>
      <c r="F355" s="863" t="s">
        <v>4013</v>
      </c>
      <c r="G355" s="835" t="s">
        <v>4032</v>
      </c>
      <c r="H355" s="835" t="s">
        <v>4033</v>
      </c>
      <c r="I355" s="849">
        <v>1942.3699951171875</v>
      </c>
      <c r="J355" s="849">
        <v>5</v>
      </c>
      <c r="K355" s="850">
        <v>9711.849609375</v>
      </c>
    </row>
    <row r="356" spans="1:11" ht="14.4" customHeight="1" x14ac:dyDescent="0.3">
      <c r="A356" s="831" t="s">
        <v>577</v>
      </c>
      <c r="B356" s="832" t="s">
        <v>578</v>
      </c>
      <c r="C356" s="835" t="s">
        <v>596</v>
      </c>
      <c r="D356" s="863" t="s">
        <v>597</v>
      </c>
      <c r="E356" s="835" t="s">
        <v>4012</v>
      </c>
      <c r="F356" s="863" t="s">
        <v>4013</v>
      </c>
      <c r="G356" s="835" t="s">
        <v>4034</v>
      </c>
      <c r="H356" s="835" t="s">
        <v>4035</v>
      </c>
      <c r="I356" s="849">
        <v>1942.3699951171875</v>
      </c>
      <c r="J356" s="849">
        <v>5</v>
      </c>
      <c r="K356" s="850">
        <v>9711.849609375</v>
      </c>
    </row>
    <row r="357" spans="1:11" ht="14.4" customHeight="1" x14ac:dyDescent="0.3">
      <c r="A357" s="831" t="s">
        <v>577</v>
      </c>
      <c r="B357" s="832" t="s">
        <v>578</v>
      </c>
      <c r="C357" s="835" t="s">
        <v>596</v>
      </c>
      <c r="D357" s="863" t="s">
        <v>597</v>
      </c>
      <c r="E357" s="835" t="s">
        <v>4012</v>
      </c>
      <c r="F357" s="863" t="s">
        <v>4013</v>
      </c>
      <c r="G357" s="835" t="s">
        <v>4036</v>
      </c>
      <c r="H357" s="835" t="s">
        <v>4037</v>
      </c>
      <c r="I357" s="849">
        <v>1849.9100341796875</v>
      </c>
      <c r="J357" s="849">
        <v>10</v>
      </c>
      <c r="K357" s="850">
        <v>18499.080078125</v>
      </c>
    </row>
    <row r="358" spans="1:11" ht="14.4" customHeight="1" x14ac:dyDescent="0.3">
      <c r="A358" s="831" t="s">
        <v>577</v>
      </c>
      <c r="B358" s="832" t="s">
        <v>578</v>
      </c>
      <c r="C358" s="835" t="s">
        <v>596</v>
      </c>
      <c r="D358" s="863" t="s">
        <v>597</v>
      </c>
      <c r="E358" s="835" t="s">
        <v>4012</v>
      </c>
      <c r="F358" s="863" t="s">
        <v>4013</v>
      </c>
      <c r="G358" s="835" t="s">
        <v>4038</v>
      </c>
      <c r="H358" s="835" t="s">
        <v>4039</v>
      </c>
      <c r="I358" s="849">
        <v>956.29998779296875</v>
      </c>
      <c r="J358" s="849">
        <v>10</v>
      </c>
      <c r="K358" s="850">
        <v>9563</v>
      </c>
    </row>
    <row r="359" spans="1:11" ht="14.4" customHeight="1" x14ac:dyDescent="0.3">
      <c r="A359" s="831" t="s">
        <v>577</v>
      </c>
      <c r="B359" s="832" t="s">
        <v>578</v>
      </c>
      <c r="C359" s="835" t="s">
        <v>596</v>
      </c>
      <c r="D359" s="863" t="s">
        <v>597</v>
      </c>
      <c r="E359" s="835" t="s">
        <v>4012</v>
      </c>
      <c r="F359" s="863" t="s">
        <v>4013</v>
      </c>
      <c r="G359" s="835" t="s">
        <v>4040</v>
      </c>
      <c r="H359" s="835" t="s">
        <v>4041</v>
      </c>
      <c r="I359" s="849">
        <v>1632.260009765625</v>
      </c>
      <c r="J359" s="849">
        <v>5</v>
      </c>
      <c r="K359" s="850">
        <v>8161.31982421875</v>
      </c>
    </row>
    <row r="360" spans="1:11" ht="14.4" customHeight="1" x14ac:dyDescent="0.3">
      <c r="A360" s="831" t="s">
        <v>577</v>
      </c>
      <c r="B360" s="832" t="s">
        <v>578</v>
      </c>
      <c r="C360" s="835" t="s">
        <v>596</v>
      </c>
      <c r="D360" s="863" t="s">
        <v>597</v>
      </c>
      <c r="E360" s="835" t="s">
        <v>4012</v>
      </c>
      <c r="F360" s="863" t="s">
        <v>4013</v>
      </c>
      <c r="G360" s="835" t="s">
        <v>4042</v>
      </c>
      <c r="H360" s="835" t="s">
        <v>4043</v>
      </c>
      <c r="I360" s="849">
        <v>1887.1800537109375</v>
      </c>
      <c r="J360" s="849">
        <v>5</v>
      </c>
      <c r="K360" s="850">
        <v>9435.8798828125</v>
      </c>
    </row>
    <row r="361" spans="1:11" ht="14.4" customHeight="1" x14ac:dyDescent="0.3">
      <c r="A361" s="831" t="s">
        <v>577</v>
      </c>
      <c r="B361" s="832" t="s">
        <v>578</v>
      </c>
      <c r="C361" s="835" t="s">
        <v>596</v>
      </c>
      <c r="D361" s="863" t="s">
        <v>597</v>
      </c>
      <c r="E361" s="835" t="s">
        <v>4012</v>
      </c>
      <c r="F361" s="863" t="s">
        <v>4013</v>
      </c>
      <c r="G361" s="835" t="s">
        <v>4044</v>
      </c>
      <c r="H361" s="835" t="s">
        <v>4045</v>
      </c>
      <c r="I361" s="849">
        <v>1286</v>
      </c>
      <c r="J361" s="849">
        <v>5</v>
      </c>
      <c r="K361" s="850">
        <v>6430</v>
      </c>
    </row>
    <row r="362" spans="1:11" ht="14.4" customHeight="1" x14ac:dyDescent="0.3">
      <c r="A362" s="831" t="s">
        <v>577</v>
      </c>
      <c r="B362" s="832" t="s">
        <v>578</v>
      </c>
      <c r="C362" s="835" t="s">
        <v>596</v>
      </c>
      <c r="D362" s="863" t="s">
        <v>597</v>
      </c>
      <c r="E362" s="835" t="s">
        <v>4012</v>
      </c>
      <c r="F362" s="863" t="s">
        <v>4013</v>
      </c>
      <c r="G362" s="835" t="s">
        <v>4046</v>
      </c>
      <c r="H362" s="835" t="s">
        <v>4047</v>
      </c>
      <c r="I362" s="849">
        <v>1887.1800537109375</v>
      </c>
      <c r="J362" s="849">
        <v>5</v>
      </c>
      <c r="K362" s="850">
        <v>9435.8798828125</v>
      </c>
    </row>
    <row r="363" spans="1:11" ht="14.4" customHeight="1" x14ac:dyDescent="0.3">
      <c r="A363" s="831" t="s">
        <v>577</v>
      </c>
      <c r="B363" s="832" t="s">
        <v>578</v>
      </c>
      <c r="C363" s="835" t="s">
        <v>596</v>
      </c>
      <c r="D363" s="863" t="s">
        <v>597</v>
      </c>
      <c r="E363" s="835" t="s">
        <v>4012</v>
      </c>
      <c r="F363" s="863" t="s">
        <v>4013</v>
      </c>
      <c r="G363" s="835" t="s">
        <v>4048</v>
      </c>
      <c r="H363" s="835" t="s">
        <v>4049</v>
      </c>
      <c r="I363" s="849">
        <v>7802.60009765625</v>
      </c>
      <c r="J363" s="849">
        <v>1</v>
      </c>
      <c r="K363" s="850">
        <v>7802.60009765625</v>
      </c>
    </row>
    <row r="364" spans="1:11" ht="14.4" customHeight="1" x14ac:dyDescent="0.3">
      <c r="A364" s="831" t="s">
        <v>577</v>
      </c>
      <c r="B364" s="832" t="s">
        <v>578</v>
      </c>
      <c r="C364" s="835" t="s">
        <v>596</v>
      </c>
      <c r="D364" s="863" t="s">
        <v>597</v>
      </c>
      <c r="E364" s="835" t="s">
        <v>4012</v>
      </c>
      <c r="F364" s="863" t="s">
        <v>4013</v>
      </c>
      <c r="G364" s="835" t="s">
        <v>4050</v>
      </c>
      <c r="H364" s="835" t="s">
        <v>4051</v>
      </c>
      <c r="I364" s="849">
        <v>1627.199951171875</v>
      </c>
      <c r="J364" s="849">
        <v>1</v>
      </c>
      <c r="K364" s="850">
        <v>1627.199951171875</v>
      </c>
    </row>
    <row r="365" spans="1:11" ht="14.4" customHeight="1" x14ac:dyDescent="0.3">
      <c r="A365" s="831" t="s">
        <v>577</v>
      </c>
      <c r="B365" s="832" t="s">
        <v>578</v>
      </c>
      <c r="C365" s="835" t="s">
        <v>596</v>
      </c>
      <c r="D365" s="863" t="s">
        <v>597</v>
      </c>
      <c r="E365" s="835" t="s">
        <v>4012</v>
      </c>
      <c r="F365" s="863" t="s">
        <v>4013</v>
      </c>
      <c r="G365" s="835" t="s">
        <v>4016</v>
      </c>
      <c r="H365" s="835" t="s">
        <v>4052</v>
      </c>
      <c r="I365" s="849">
        <v>346.5</v>
      </c>
      <c r="J365" s="849">
        <v>30</v>
      </c>
      <c r="K365" s="850">
        <v>10394.8798828125</v>
      </c>
    </row>
    <row r="366" spans="1:11" ht="14.4" customHeight="1" x14ac:dyDescent="0.3">
      <c r="A366" s="831" t="s">
        <v>577</v>
      </c>
      <c r="B366" s="832" t="s">
        <v>578</v>
      </c>
      <c r="C366" s="835" t="s">
        <v>596</v>
      </c>
      <c r="D366" s="863" t="s">
        <v>597</v>
      </c>
      <c r="E366" s="835" t="s">
        <v>4053</v>
      </c>
      <c r="F366" s="863" t="s">
        <v>4054</v>
      </c>
      <c r="G366" s="835" t="s">
        <v>4055</v>
      </c>
      <c r="H366" s="835" t="s">
        <v>4056</v>
      </c>
      <c r="I366" s="849">
        <v>23.472499370574951</v>
      </c>
      <c r="J366" s="849">
        <v>150</v>
      </c>
      <c r="K366" s="850">
        <v>3520.7999267578125</v>
      </c>
    </row>
    <row r="367" spans="1:11" ht="14.4" customHeight="1" x14ac:dyDescent="0.3">
      <c r="A367" s="831" t="s">
        <v>577</v>
      </c>
      <c r="B367" s="832" t="s">
        <v>578</v>
      </c>
      <c r="C367" s="835" t="s">
        <v>596</v>
      </c>
      <c r="D367" s="863" t="s">
        <v>597</v>
      </c>
      <c r="E367" s="835" t="s">
        <v>4053</v>
      </c>
      <c r="F367" s="863" t="s">
        <v>4054</v>
      </c>
      <c r="G367" s="835" t="s">
        <v>4057</v>
      </c>
      <c r="H367" s="835" t="s">
        <v>4058</v>
      </c>
      <c r="I367" s="849">
        <v>67.760002136230469</v>
      </c>
      <c r="J367" s="849">
        <v>50</v>
      </c>
      <c r="K367" s="850">
        <v>3388</v>
      </c>
    </row>
    <row r="368" spans="1:11" ht="14.4" customHeight="1" x14ac:dyDescent="0.3">
      <c r="A368" s="831" t="s">
        <v>577</v>
      </c>
      <c r="B368" s="832" t="s">
        <v>578</v>
      </c>
      <c r="C368" s="835" t="s">
        <v>596</v>
      </c>
      <c r="D368" s="863" t="s">
        <v>597</v>
      </c>
      <c r="E368" s="835" t="s">
        <v>4053</v>
      </c>
      <c r="F368" s="863" t="s">
        <v>4054</v>
      </c>
      <c r="G368" s="835" t="s">
        <v>4059</v>
      </c>
      <c r="H368" s="835" t="s">
        <v>4060</v>
      </c>
      <c r="I368" s="849">
        <v>19.440000534057617</v>
      </c>
      <c r="J368" s="849">
        <v>50</v>
      </c>
      <c r="K368" s="850">
        <v>971.75</v>
      </c>
    </row>
    <row r="369" spans="1:11" ht="14.4" customHeight="1" x14ac:dyDescent="0.3">
      <c r="A369" s="831" t="s">
        <v>577</v>
      </c>
      <c r="B369" s="832" t="s">
        <v>578</v>
      </c>
      <c r="C369" s="835" t="s">
        <v>596</v>
      </c>
      <c r="D369" s="863" t="s">
        <v>597</v>
      </c>
      <c r="E369" s="835" t="s">
        <v>4053</v>
      </c>
      <c r="F369" s="863" t="s">
        <v>4054</v>
      </c>
      <c r="G369" s="835" t="s">
        <v>4061</v>
      </c>
      <c r="H369" s="835" t="s">
        <v>4062</v>
      </c>
      <c r="I369" s="849">
        <v>15.331666628519693</v>
      </c>
      <c r="J369" s="849">
        <v>300</v>
      </c>
      <c r="K369" s="850">
        <v>4599.5499877929687</v>
      </c>
    </row>
    <row r="370" spans="1:11" ht="14.4" customHeight="1" x14ac:dyDescent="0.3">
      <c r="A370" s="831" t="s">
        <v>577</v>
      </c>
      <c r="B370" s="832" t="s">
        <v>578</v>
      </c>
      <c r="C370" s="835" t="s">
        <v>596</v>
      </c>
      <c r="D370" s="863" t="s">
        <v>597</v>
      </c>
      <c r="E370" s="835" t="s">
        <v>4053</v>
      </c>
      <c r="F370" s="863" t="s">
        <v>4054</v>
      </c>
      <c r="G370" s="835" t="s">
        <v>4063</v>
      </c>
      <c r="H370" s="835" t="s">
        <v>4064</v>
      </c>
      <c r="I370" s="849">
        <v>36.830001831054687</v>
      </c>
      <c r="J370" s="849">
        <v>50</v>
      </c>
      <c r="K370" s="850">
        <v>1841.6900024414062</v>
      </c>
    </row>
    <row r="371" spans="1:11" ht="14.4" customHeight="1" x14ac:dyDescent="0.3">
      <c r="A371" s="831" t="s">
        <v>577</v>
      </c>
      <c r="B371" s="832" t="s">
        <v>578</v>
      </c>
      <c r="C371" s="835" t="s">
        <v>596</v>
      </c>
      <c r="D371" s="863" t="s">
        <v>597</v>
      </c>
      <c r="E371" s="835" t="s">
        <v>4053</v>
      </c>
      <c r="F371" s="863" t="s">
        <v>4054</v>
      </c>
      <c r="G371" s="835" t="s">
        <v>4065</v>
      </c>
      <c r="H371" s="835" t="s">
        <v>4066</v>
      </c>
      <c r="I371" s="849">
        <v>91.040000915527344</v>
      </c>
      <c r="J371" s="849">
        <v>40</v>
      </c>
      <c r="K371" s="850">
        <v>3641.6201171875</v>
      </c>
    </row>
    <row r="372" spans="1:11" ht="14.4" customHeight="1" x14ac:dyDescent="0.3">
      <c r="A372" s="831" t="s">
        <v>577</v>
      </c>
      <c r="B372" s="832" t="s">
        <v>578</v>
      </c>
      <c r="C372" s="835" t="s">
        <v>596</v>
      </c>
      <c r="D372" s="863" t="s">
        <v>597</v>
      </c>
      <c r="E372" s="835" t="s">
        <v>4053</v>
      </c>
      <c r="F372" s="863" t="s">
        <v>4054</v>
      </c>
      <c r="G372" s="835" t="s">
        <v>4067</v>
      </c>
      <c r="H372" s="835" t="s">
        <v>4068</v>
      </c>
      <c r="I372" s="849">
        <v>66.400001525878906</v>
      </c>
      <c r="J372" s="849">
        <v>100</v>
      </c>
      <c r="K372" s="850">
        <v>6640.47998046875</v>
      </c>
    </row>
    <row r="373" spans="1:11" ht="14.4" customHeight="1" x14ac:dyDescent="0.3">
      <c r="A373" s="831" t="s">
        <v>577</v>
      </c>
      <c r="B373" s="832" t="s">
        <v>578</v>
      </c>
      <c r="C373" s="835" t="s">
        <v>596</v>
      </c>
      <c r="D373" s="863" t="s">
        <v>597</v>
      </c>
      <c r="E373" s="835" t="s">
        <v>4053</v>
      </c>
      <c r="F373" s="863" t="s">
        <v>4054</v>
      </c>
      <c r="G373" s="835" t="s">
        <v>4069</v>
      </c>
      <c r="H373" s="835" t="s">
        <v>4070</v>
      </c>
      <c r="I373" s="849">
        <v>21.719999313354492</v>
      </c>
      <c r="J373" s="849">
        <v>60</v>
      </c>
      <c r="K373" s="850">
        <v>1303.4200439453125</v>
      </c>
    </row>
    <row r="374" spans="1:11" ht="14.4" customHeight="1" x14ac:dyDescent="0.3">
      <c r="A374" s="831" t="s">
        <v>577</v>
      </c>
      <c r="B374" s="832" t="s">
        <v>578</v>
      </c>
      <c r="C374" s="835" t="s">
        <v>596</v>
      </c>
      <c r="D374" s="863" t="s">
        <v>597</v>
      </c>
      <c r="E374" s="835" t="s">
        <v>4053</v>
      </c>
      <c r="F374" s="863" t="s">
        <v>4054</v>
      </c>
      <c r="G374" s="835" t="s">
        <v>4071</v>
      </c>
      <c r="H374" s="835" t="s">
        <v>4072</v>
      </c>
      <c r="I374" s="849">
        <v>50.599998474121094</v>
      </c>
      <c r="J374" s="849">
        <v>380</v>
      </c>
      <c r="K374" s="850">
        <v>19228.81982421875</v>
      </c>
    </row>
    <row r="375" spans="1:11" ht="14.4" customHeight="1" x14ac:dyDescent="0.3">
      <c r="A375" s="831" t="s">
        <v>577</v>
      </c>
      <c r="B375" s="832" t="s">
        <v>578</v>
      </c>
      <c r="C375" s="835" t="s">
        <v>596</v>
      </c>
      <c r="D375" s="863" t="s">
        <v>597</v>
      </c>
      <c r="E375" s="835" t="s">
        <v>4053</v>
      </c>
      <c r="F375" s="863" t="s">
        <v>4054</v>
      </c>
      <c r="G375" s="835" t="s">
        <v>4073</v>
      </c>
      <c r="H375" s="835" t="s">
        <v>4074</v>
      </c>
      <c r="I375" s="849">
        <v>1045.43994140625</v>
      </c>
      <c r="J375" s="849">
        <v>20</v>
      </c>
      <c r="K375" s="850">
        <v>20908.80078125</v>
      </c>
    </row>
    <row r="376" spans="1:11" ht="14.4" customHeight="1" x14ac:dyDescent="0.3">
      <c r="A376" s="831" t="s">
        <v>577</v>
      </c>
      <c r="B376" s="832" t="s">
        <v>578</v>
      </c>
      <c r="C376" s="835" t="s">
        <v>596</v>
      </c>
      <c r="D376" s="863" t="s">
        <v>597</v>
      </c>
      <c r="E376" s="835" t="s">
        <v>4053</v>
      </c>
      <c r="F376" s="863" t="s">
        <v>4054</v>
      </c>
      <c r="G376" s="835" t="s">
        <v>4075</v>
      </c>
      <c r="H376" s="835" t="s">
        <v>4076</v>
      </c>
      <c r="I376" s="849">
        <v>273.45999145507812</v>
      </c>
      <c r="J376" s="849">
        <v>100</v>
      </c>
      <c r="K376" s="850">
        <v>27346</v>
      </c>
    </row>
    <row r="377" spans="1:11" ht="14.4" customHeight="1" x14ac:dyDescent="0.3">
      <c r="A377" s="831" t="s">
        <v>577</v>
      </c>
      <c r="B377" s="832" t="s">
        <v>578</v>
      </c>
      <c r="C377" s="835" t="s">
        <v>596</v>
      </c>
      <c r="D377" s="863" t="s">
        <v>597</v>
      </c>
      <c r="E377" s="835" t="s">
        <v>4053</v>
      </c>
      <c r="F377" s="863" t="s">
        <v>4054</v>
      </c>
      <c r="G377" s="835" t="s">
        <v>4077</v>
      </c>
      <c r="H377" s="835" t="s">
        <v>4078</v>
      </c>
      <c r="I377" s="849">
        <v>511.82998657226562</v>
      </c>
      <c r="J377" s="849">
        <v>420</v>
      </c>
      <c r="K377" s="850">
        <v>214968.595703125</v>
      </c>
    </row>
    <row r="378" spans="1:11" ht="14.4" customHeight="1" x14ac:dyDescent="0.3">
      <c r="A378" s="831" t="s">
        <v>577</v>
      </c>
      <c r="B378" s="832" t="s">
        <v>578</v>
      </c>
      <c r="C378" s="835" t="s">
        <v>599</v>
      </c>
      <c r="D378" s="863" t="s">
        <v>600</v>
      </c>
      <c r="E378" s="835" t="s">
        <v>3406</v>
      </c>
      <c r="F378" s="863" t="s">
        <v>3407</v>
      </c>
      <c r="G378" s="835" t="s">
        <v>3422</v>
      </c>
      <c r="H378" s="835" t="s">
        <v>3423</v>
      </c>
      <c r="I378" s="849">
        <v>147.50999450683594</v>
      </c>
      <c r="J378" s="849">
        <v>2</v>
      </c>
      <c r="K378" s="850">
        <v>295.01998901367187</v>
      </c>
    </row>
    <row r="379" spans="1:11" ht="14.4" customHeight="1" x14ac:dyDescent="0.3">
      <c r="A379" s="831" t="s">
        <v>577</v>
      </c>
      <c r="B379" s="832" t="s">
        <v>578</v>
      </c>
      <c r="C379" s="835" t="s">
        <v>599</v>
      </c>
      <c r="D379" s="863" t="s">
        <v>600</v>
      </c>
      <c r="E379" s="835" t="s">
        <v>3348</v>
      </c>
      <c r="F379" s="863" t="s">
        <v>3349</v>
      </c>
      <c r="G379" s="835" t="s">
        <v>3474</v>
      </c>
      <c r="H379" s="835" t="s">
        <v>3475</v>
      </c>
      <c r="I379" s="849">
        <v>0.97000002861022949</v>
      </c>
      <c r="J379" s="849">
        <v>600</v>
      </c>
      <c r="K379" s="850">
        <v>582</v>
      </c>
    </row>
    <row r="380" spans="1:11" ht="14.4" customHeight="1" x14ac:dyDescent="0.3">
      <c r="A380" s="831" t="s">
        <v>577</v>
      </c>
      <c r="B380" s="832" t="s">
        <v>578</v>
      </c>
      <c r="C380" s="835" t="s">
        <v>599</v>
      </c>
      <c r="D380" s="863" t="s">
        <v>600</v>
      </c>
      <c r="E380" s="835" t="s">
        <v>3348</v>
      </c>
      <c r="F380" s="863" t="s">
        <v>3349</v>
      </c>
      <c r="G380" s="835" t="s">
        <v>3551</v>
      </c>
      <c r="H380" s="835" t="s">
        <v>3552</v>
      </c>
      <c r="I380" s="849">
        <v>1.3799999952316284</v>
      </c>
      <c r="J380" s="849">
        <v>3850</v>
      </c>
      <c r="K380" s="850">
        <v>5313</v>
      </c>
    </row>
    <row r="381" spans="1:11" ht="14.4" customHeight="1" x14ac:dyDescent="0.3">
      <c r="A381" s="831" t="s">
        <v>577</v>
      </c>
      <c r="B381" s="832" t="s">
        <v>578</v>
      </c>
      <c r="C381" s="835" t="s">
        <v>599</v>
      </c>
      <c r="D381" s="863" t="s">
        <v>600</v>
      </c>
      <c r="E381" s="835" t="s">
        <v>3348</v>
      </c>
      <c r="F381" s="863" t="s">
        <v>3349</v>
      </c>
      <c r="G381" s="835" t="s">
        <v>3350</v>
      </c>
      <c r="H381" s="835" t="s">
        <v>3351</v>
      </c>
      <c r="I381" s="849">
        <v>0.85400002002716069</v>
      </c>
      <c r="J381" s="849">
        <v>500</v>
      </c>
      <c r="K381" s="850">
        <v>427</v>
      </c>
    </row>
    <row r="382" spans="1:11" ht="14.4" customHeight="1" x14ac:dyDescent="0.3">
      <c r="A382" s="831" t="s">
        <v>577</v>
      </c>
      <c r="B382" s="832" t="s">
        <v>578</v>
      </c>
      <c r="C382" s="835" t="s">
        <v>599</v>
      </c>
      <c r="D382" s="863" t="s">
        <v>600</v>
      </c>
      <c r="E382" s="835" t="s">
        <v>3348</v>
      </c>
      <c r="F382" s="863" t="s">
        <v>3349</v>
      </c>
      <c r="G382" s="835" t="s">
        <v>3555</v>
      </c>
      <c r="H382" s="835" t="s">
        <v>3556</v>
      </c>
      <c r="I382" s="849">
        <v>1.5185714108603341</v>
      </c>
      <c r="J382" s="849">
        <v>600</v>
      </c>
      <c r="K382" s="850">
        <v>911</v>
      </c>
    </row>
    <row r="383" spans="1:11" ht="14.4" customHeight="1" x14ac:dyDescent="0.3">
      <c r="A383" s="831" t="s">
        <v>577</v>
      </c>
      <c r="B383" s="832" t="s">
        <v>578</v>
      </c>
      <c r="C383" s="835" t="s">
        <v>599</v>
      </c>
      <c r="D383" s="863" t="s">
        <v>600</v>
      </c>
      <c r="E383" s="835" t="s">
        <v>3348</v>
      </c>
      <c r="F383" s="863" t="s">
        <v>3349</v>
      </c>
      <c r="G383" s="835" t="s">
        <v>4079</v>
      </c>
      <c r="H383" s="835" t="s">
        <v>4080</v>
      </c>
      <c r="I383" s="849">
        <v>25.100000381469727</v>
      </c>
      <c r="J383" s="849">
        <v>12</v>
      </c>
      <c r="K383" s="850">
        <v>301.239990234375</v>
      </c>
    </row>
    <row r="384" spans="1:11" ht="14.4" customHeight="1" x14ac:dyDescent="0.3">
      <c r="A384" s="831" t="s">
        <v>577</v>
      </c>
      <c r="B384" s="832" t="s">
        <v>578</v>
      </c>
      <c r="C384" s="835" t="s">
        <v>599</v>
      </c>
      <c r="D384" s="863" t="s">
        <v>600</v>
      </c>
      <c r="E384" s="835" t="s">
        <v>3348</v>
      </c>
      <c r="F384" s="863" t="s">
        <v>3349</v>
      </c>
      <c r="G384" s="835" t="s">
        <v>3563</v>
      </c>
      <c r="H384" s="835" t="s">
        <v>3564</v>
      </c>
      <c r="I384" s="849">
        <v>5.8250000476837158</v>
      </c>
      <c r="J384" s="849">
        <v>48</v>
      </c>
      <c r="K384" s="850">
        <v>279.59999084472656</v>
      </c>
    </row>
    <row r="385" spans="1:11" ht="14.4" customHeight="1" x14ac:dyDescent="0.3">
      <c r="A385" s="831" t="s">
        <v>577</v>
      </c>
      <c r="B385" s="832" t="s">
        <v>578</v>
      </c>
      <c r="C385" s="835" t="s">
        <v>599</v>
      </c>
      <c r="D385" s="863" t="s">
        <v>600</v>
      </c>
      <c r="E385" s="835" t="s">
        <v>3348</v>
      </c>
      <c r="F385" s="863" t="s">
        <v>3349</v>
      </c>
      <c r="G385" s="835" t="s">
        <v>3565</v>
      </c>
      <c r="H385" s="835" t="s">
        <v>3566</v>
      </c>
      <c r="I385" s="849">
        <v>8.119999885559082</v>
      </c>
      <c r="J385" s="849">
        <v>89</v>
      </c>
      <c r="K385" s="850">
        <v>722.67998123168945</v>
      </c>
    </row>
    <row r="386" spans="1:11" ht="14.4" customHeight="1" x14ac:dyDescent="0.3">
      <c r="A386" s="831" t="s">
        <v>577</v>
      </c>
      <c r="B386" s="832" t="s">
        <v>578</v>
      </c>
      <c r="C386" s="835" t="s">
        <v>599</v>
      </c>
      <c r="D386" s="863" t="s">
        <v>600</v>
      </c>
      <c r="E386" s="835" t="s">
        <v>3348</v>
      </c>
      <c r="F386" s="863" t="s">
        <v>3349</v>
      </c>
      <c r="G386" s="835" t="s">
        <v>3569</v>
      </c>
      <c r="H386" s="835" t="s">
        <v>3570</v>
      </c>
      <c r="I386" s="849">
        <v>26.171250104904175</v>
      </c>
      <c r="J386" s="849">
        <v>22</v>
      </c>
      <c r="K386" s="850">
        <v>575.73000717163086</v>
      </c>
    </row>
    <row r="387" spans="1:11" ht="14.4" customHeight="1" x14ac:dyDescent="0.3">
      <c r="A387" s="831" t="s">
        <v>577</v>
      </c>
      <c r="B387" s="832" t="s">
        <v>578</v>
      </c>
      <c r="C387" s="835" t="s">
        <v>599</v>
      </c>
      <c r="D387" s="863" t="s">
        <v>600</v>
      </c>
      <c r="E387" s="835" t="s">
        <v>3348</v>
      </c>
      <c r="F387" s="863" t="s">
        <v>3349</v>
      </c>
      <c r="G387" s="835" t="s">
        <v>3571</v>
      </c>
      <c r="H387" s="835" t="s">
        <v>3572</v>
      </c>
      <c r="I387" s="849">
        <v>15.024166822433472</v>
      </c>
      <c r="J387" s="849">
        <v>186</v>
      </c>
      <c r="K387" s="850">
        <v>2794.4100017547607</v>
      </c>
    </row>
    <row r="388" spans="1:11" ht="14.4" customHeight="1" x14ac:dyDescent="0.3">
      <c r="A388" s="831" t="s">
        <v>577</v>
      </c>
      <c r="B388" s="832" t="s">
        <v>578</v>
      </c>
      <c r="C388" s="835" t="s">
        <v>599</v>
      </c>
      <c r="D388" s="863" t="s">
        <v>600</v>
      </c>
      <c r="E388" s="835" t="s">
        <v>3348</v>
      </c>
      <c r="F388" s="863" t="s">
        <v>3349</v>
      </c>
      <c r="G388" s="835" t="s">
        <v>3352</v>
      </c>
      <c r="H388" s="835" t="s">
        <v>3353</v>
      </c>
      <c r="I388" s="849">
        <v>23.917368437114515</v>
      </c>
      <c r="J388" s="849">
        <v>110</v>
      </c>
      <c r="K388" s="850">
        <v>2630.8700141906738</v>
      </c>
    </row>
    <row r="389" spans="1:11" ht="14.4" customHeight="1" x14ac:dyDescent="0.3">
      <c r="A389" s="831" t="s">
        <v>577</v>
      </c>
      <c r="B389" s="832" t="s">
        <v>578</v>
      </c>
      <c r="C389" s="835" t="s">
        <v>599</v>
      </c>
      <c r="D389" s="863" t="s">
        <v>600</v>
      </c>
      <c r="E389" s="835" t="s">
        <v>3348</v>
      </c>
      <c r="F389" s="863" t="s">
        <v>3349</v>
      </c>
      <c r="G389" s="835" t="s">
        <v>3587</v>
      </c>
      <c r="H389" s="835" t="s">
        <v>3588</v>
      </c>
      <c r="I389" s="849">
        <v>25.569999694824219</v>
      </c>
      <c r="J389" s="849">
        <v>24</v>
      </c>
      <c r="K389" s="850">
        <v>613.75</v>
      </c>
    </row>
    <row r="390" spans="1:11" ht="14.4" customHeight="1" x14ac:dyDescent="0.3">
      <c r="A390" s="831" t="s">
        <v>577</v>
      </c>
      <c r="B390" s="832" t="s">
        <v>578</v>
      </c>
      <c r="C390" s="835" t="s">
        <v>599</v>
      </c>
      <c r="D390" s="863" t="s">
        <v>600</v>
      </c>
      <c r="E390" s="835" t="s">
        <v>3348</v>
      </c>
      <c r="F390" s="863" t="s">
        <v>3349</v>
      </c>
      <c r="G390" s="835" t="s">
        <v>3358</v>
      </c>
      <c r="H390" s="835" t="s">
        <v>3359</v>
      </c>
      <c r="I390" s="849">
        <v>39.650000485506922</v>
      </c>
      <c r="J390" s="849">
        <v>896</v>
      </c>
      <c r="K390" s="850">
        <v>37216.830371093005</v>
      </c>
    </row>
    <row r="391" spans="1:11" ht="14.4" customHeight="1" x14ac:dyDescent="0.3">
      <c r="A391" s="831" t="s">
        <v>577</v>
      </c>
      <c r="B391" s="832" t="s">
        <v>578</v>
      </c>
      <c r="C391" s="835" t="s">
        <v>599</v>
      </c>
      <c r="D391" s="863" t="s">
        <v>600</v>
      </c>
      <c r="E391" s="835" t="s">
        <v>3348</v>
      </c>
      <c r="F391" s="863" t="s">
        <v>3349</v>
      </c>
      <c r="G391" s="835" t="s">
        <v>3633</v>
      </c>
      <c r="H391" s="835" t="s">
        <v>3634</v>
      </c>
      <c r="I391" s="849">
        <v>39.10333251953125</v>
      </c>
      <c r="J391" s="849">
        <v>190</v>
      </c>
      <c r="K391" s="850">
        <v>7429.760009765625</v>
      </c>
    </row>
    <row r="392" spans="1:11" ht="14.4" customHeight="1" x14ac:dyDescent="0.3">
      <c r="A392" s="831" t="s">
        <v>577</v>
      </c>
      <c r="B392" s="832" t="s">
        <v>578</v>
      </c>
      <c r="C392" s="835" t="s">
        <v>599</v>
      </c>
      <c r="D392" s="863" t="s">
        <v>600</v>
      </c>
      <c r="E392" s="835" t="s">
        <v>3348</v>
      </c>
      <c r="F392" s="863" t="s">
        <v>3349</v>
      </c>
      <c r="G392" s="835" t="s">
        <v>3635</v>
      </c>
      <c r="H392" s="835" t="s">
        <v>3636</v>
      </c>
      <c r="I392" s="849">
        <v>12.020000457763672</v>
      </c>
      <c r="J392" s="849">
        <v>75</v>
      </c>
      <c r="K392" s="850">
        <v>901.5</v>
      </c>
    </row>
    <row r="393" spans="1:11" ht="14.4" customHeight="1" x14ac:dyDescent="0.3">
      <c r="A393" s="831" t="s">
        <v>577</v>
      </c>
      <c r="B393" s="832" t="s">
        <v>578</v>
      </c>
      <c r="C393" s="835" t="s">
        <v>599</v>
      </c>
      <c r="D393" s="863" t="s">
        <v>600</v>
      </c>
      <c r="E393" s="835" t="s">
        <v>3348</v>
      </c>
      <c r="F393" s="863" t="s">
        <v>3349</v>
      </c>
      <c r="G393" s="835" t="s">
        <v>3644</v>
      </c>
      <c r="H393" s="835" t="s">
        <v>3645</v>
      </c>
      <c r="I393" s="849">
        <v>0.66631580967652171</v>
      </c>
      <c r="J393" s="849">
        <v>3470</v>
      </c>
      <c r="K393" s="850">
        <v>2310.3999996185303</v>
      </c>
    </row>
    <row r="394" spans="1:11" ht="14.4" customHeight="1" x14ac:dyDescent="0.3">
      <c r="A394" s="831" t="s">
        <v>577</v>
      </c>
      <c r="B394" s="832" t="s">
        <v>578</v>
      </c>
      <c r="C394" s="835" t="s">
        <v>599</v>
      </c>
      <c r="D394" s="863" t="s">
        <v>600</v>
      </c>
      <c r="E394" s="835" t="s">
        <v>3348</v>
      </c>
      <c r="F394" s="863" t="s">
        <v>3349</v>
      </c>
      <c r="G394" s="835" t="s">
        <v>3654</v>
      </c>
      <c r="H394" s="835" t="s">
        <v>3655</v>
      </c>
      <c r="I394" s="849">
        <v>9.3100004196166992</v>
      </c>
      <c r="J394" s="849">
        <v>1</v>
      </c>
      <c r="K394" s="850">
        <v>9.3100004196166992</v>
      </c>
    </row>
    <row r="395" spans="1:11" ht="14.4" customHeight="1" x14ac:dyDescent="0.3">
      <c r="A395" s="831" t="s">
        <v>577</v>
      </c>
      <c r="B395" s="832" t="s">
        <v>578</v>
      </c>
      <c r="C395" s="835" t="s">
        <v>599</v>
      </c>
      <c r="D395" s="863" t="s">
        <v>600</v>
      </c>
      <c r="E395" s="835" t="s">
        <v>3362</v>
      </c>
      <c r="F395" s="863" t="s">
        <v>3363</v>
      </c>
      <c r="G395" s="835" t="s">
        <v>4081</v>
      </c>
      <c r="H395" s="835" t="s">
        <v>4082</v>
      </c>
      <c r="I395" s="849">
        <v>13.800000190734863</v>
      </c>
      <c r="J395" s="849">
        <v>20</v>
      </c>
      <c r="K395" s="850">
        <v>275.92999267578125</v>
      </c>
    </row>
    <row r="396" spans="1:11" ht="14.4" customHeight="1" x14ac:dyDescent="0.3">
      <c r="A396" s="831" t="s">
        <v>577</v>
      </c>
      <c r="B396" s="832" t="s">
        <v>578</v>
      </c>
      <c r="C396" s="835" t="s">
        <v>599</v>
      </c>
      <c r="D396" s="863" t="s">
        <v>600</v>
      </c>
      <c r="E396" s="835" t="s">
        <v>3362</v>
      </c>
      <c r="F396" s="863" t="s">
        <v>3363</v>
      </c>
      <c r="G396" s="835" t="s">
        <v>4083</v>
      </c>
      <c r="H396" s="835" t="s">
        <v>4084</v>
      </c>
      <c r="I396" s="849">
        <v>2.9100000858306885</v>
      </c>
      <c r="J396" s="849">
        <v>50</v>
      </c>
      <c r="K396" s="850">
        <v>145.5</v>
      </c>
    </row>
    <row r="397" spans="1:11" ht="14.4" customHeight="1" x14ac:dyDescent="0.3">
      <c r="A397" s="831" t="s">
        <v>577</v>
      </c>
      <c r="B397" s="832" t="s">
        <v>578</v>
      </c>
      <c r="C397" s="835" t="s">
        <v>599</v>
      </c>
      <c r="D397" s="863" t="s">
        <v>600</v>
      </c>
      <c r="E397" s="835" t="s">
        <v>3362</v>
      </c>
      <c r="F397" s="863" t="s">
        <v>3363</v>
      </c>
      <c r="G397" s="835" t="s">
        <v>3662</v>
      </c>
      <c r="H397" s="835" t="s">
        <v>3663</v>
      </c>
      <c r="I397" s="849">
        <v>2.9060000896453859</v>
      </c>
      <c r="J397" s="849">
        <v>300</v>
      </c>
      <c r="K397" s="850">
        <v>872</v>
      </c>
    </row>
    <row r="398" spans="1:11" ht="14.4" customHeight="1" x14ac:dyDescent="0.3">
      <c r="A398" s="831" t="s">
        <v>577</v>
      </c>
      <c r="B398" s="832" t="s">
        <v>578</v>
      </c>
      <c r="C398" s="835" t="s">
        <v>599</v>
      </c>
      <c r="D398" s="863" t="s">
        <v>600</v>
      </c>
      <c r="E398" s="835" t="s">
        <v>3362</v>
      </c>
      <c r="F398" s="863" t="s">
        <v>3363</v>
      </c>
      <c r="G398" s="835" t="s">
        <v>3664</v>
      </c>
      <c r="H398" s="835" t="s">
        <v>3665</v>
      </c>
      <c r="I398" s="849">
        <v>2.9040000915527342</v>
      </c>
      <c r="J398" s="849">
        <v>250</v>
      </c>
      <c r="K398" s="850">
        <v>726</v>
      </c>
    </row>
    <row r="399" spans="1:11" ht="14.4" customHeight="1" x14ac:dyDescent="0.3">
      <c r="A399" s="831" t="s">
        <v>577</v>
      </c>
      <c r="B399" s="832" t="s">
        <v>578</v>
      </c>
      <c r="C399" s="835" t="s">
        <v>599</v>
      </c>
      <c r="D399" s="863" t="s">
        <v>600</v>
      </c>
      <c r="E399" s="835" t="s">
        <v>3362</v>
      </c>
      <c r="F399" s="863" t="s">
        <v>3363</v>
      </c>
      <c r="G399" s="835" t="s">
        <v>3664</v>
      </c>
      <c r="H399" s="835" t="s">
        <v>4085</v>
      </c>
      <c r="I399" s="849">
        <v>2.4900000095367432</v>
      </c>
      <c r="J399" s="849">
        <v>50</v>
      </c>
      <c r="K399" s="850">
        <v>124.5</v>
      </c>
    </row>
    <row r="400" spans="1:11" ht="14.4" customHeight="1" x14ac:dyDescent="0.3">
      <c r="A400" s="831" t="s">
        <v>577</v>
      </c>
      <c r="B400" s="832" t="s">
        <v>578</v>
      </c>
      <c r="C400" s="835" t="s">
        <v>599</v>
      </c>
      <c r="D400" s="863" t="s">
        <v>600</v>
      </c>
      <c r="E400" s="835" t="s">
        <v>3362</v>
      </c>
      <c r="F400" s="863" t="s">
        <v>3363</v>
      </c>
      <c r="G400" s="835" t="s">
        <v>4086</v>
      </c>
      <c r="H400" s="835" t="s">
        <v>4087</v>
      </c>
      <c r="I400" s="849">
        <v>2.9060000896453859</v>
      </c>
      <c r="J400" s="849">
        <v>250</v>
      </c>
      <c r="K400" s="850">
        <v>726.5</v>
      </c>
    </row>
    <row r="401" spans="1:11" ht="14.4" customHeight="1" x14ac:dyDescent="0.3">
      <c r="A401" s="831" t="s">
        <v>577</v>
      </c>
      <c r="B401" s="832" t="s">
        <v>578</v>
      </c>
      <c r="C401" s="835" t="s">
        <v>599</v>
      </c>
      <c r="D401" s="863" t="s">
        <v>600</v>
      </c>
      <c r="E401" s="835" t="s">
        <v>3362</v>
      </c>
      <c r="F401" s="863" t="s">
        <v>3363</v>
      </c>
      <c r="G401" s="835" t="s">
        <v>4086</v>
      </c>
      <c r="H401" s="835" t="s">
        <v>4088</v>
      </c>
      <c r="I401" s="849">
        <v>2.5499999523162842</v>
      </c>
      <c r="J401" s="849">
        <v>50</v>
      </c>
      <c r="K401" s="850">
        <v>127.5</v>
      </c>
    </row>
    <row r="402" spans="1:11" ht="14.4" customHeight="1" x14ac:dyDescent="0.3">
      <c r="A402" s="831" t="s">
        <v>577</v>
      </c>
      <c r="B402" s="832" t="s">
        <v>578</v>
      </c>
      <c r="C402" s="835" t="s">
        <v>599</v>
      </c>
      <c r="D402" s="863" t="s">
        <v>600</v>
      </c>
      <c r="E402" s="835" t="s">
        <v>3362</v>
      </c>
      <c r="F402" s="863" t="s">
        <v>3363</v>
      </c>
      <c r="G402" s="835" t="s">
        <v>4089</v>
      </c>
      <c r="H402" s="835" t="s">
        <v>4090</v>
      </c>
      <c r="I402" s="849">
        <v>2.9000000953674316</v>
      </c>
      <c r="J402" s="849">
        <v>50</v>
      </c>
      <c r="K402" s="850">
        <v>145</v>
      </c>
    </row>
    <row r="403" spans="1:11" ht="14.4" customHeight="1" x14ac:dyDescent="0.3">
      <c r="A403" s="831" t="s">
        <v>577</v>
      </c>
      <c r="B403" s="832" t="s">
        <v>578</v>
      </c>
      <c r="C403" s="835" t="s">
        <v>599</v>
      </c>
      <c r="D403" s="863" t="s">
        <v>600</v>
      </c>
      <c r="E403" s="835" t="s">
        <v>3362</v>
      </c>
      <c r="F403" s="863" t="s">
        <v>3363</v>
      </c>
      <c r="G403" s="835" t="s">
        <v>4091</v>
      </c>
      <c r="H403" s="835" t="s">
        <v>4092</v>
      </c>
      <c r="I403" s="849">
        <v>2.3950001001358032</v>
      </c>
      <c r="J403" s="849">
        <v>210</v>
      </c>
      <c r="K403" s="850">
        <v>503.39999389648437</v>
      </c>
    </row>
    <row r="404" spans="1:11" ht="14.4" customHeight="1" x14ac:dyDescent="0.3">
      <c r="A404" s="831" t="s">
        <v>577</v>
      </c>
      <c r="B404" s="832" t="s">
        <v>578</v>
      </c>
      <c r="C404" s="835" t="s">
        <v>599</v>
      </c>
      <c r="D404" s="863" t="s">
        <v>600</v>
      </c>
      <c r="E404" s="835" t="s">
        <v>3362</v>
      </c>
      <c r="F404" s="863" t="s">
        <v>3363</v>
      </c>
      <c r="G404" s="835" t="s">
        <v>4093</v>
      </c>
      <c r="H404" s="835" t="s">
        <v>4094</v>
      </c>
      <c r="I404" s="849">
        <v>2.7799999713897705</v>
      </c>
      <c r="J404" s="849">
        <v>600</v>
      </c>
      <c r="K404" s="850">
        <v>1668</v>
      </c>
    </row>
    <row r="405" spans="1:11" ht="14.4" customHeight="1" x14ac:dyDescent="0.3">
      <c r="A405" s="831" t="s">
        <v>577</v>
      </c>
      <c r="B405" s="832" t="s">
        <v>578</v>
      </c>
      <c r="C405" s="835" t="s">
        <v>599</v>
      </c>
      <c r="D405" s="863" t="s">
        <v>600</v>
      </c>
      <c r="E405" s="835" t="s">
        <v>3362</v>
      </c>
      <c r="F405" s="863" t="s">
        <v>3363</v>
      </c>
      <c r="G405" s="835" t="s">
        <v>3678</v>
      </c>
      <c r="H405" s="835" t="s">
        <v>3679</v>
      </c>
      <c r="I405" s="849">
        <v>1.9347368478775024</v>
      </c>
      <c r="J405" s="849">
        <v>13300</v>
      </c>
      <c r="K405" s="850">
        <v>25738</v>
      </c>
    </row>
    <row r="406" spans="1:11" ht="14.4" customHeight="1" x14ac:dyDescent="0.3">
      <c r="A406" s="831" t="s">
        <v>577</v>
      </c>
      <c r="B406" s="832" t="s">
        <v>578</v>
      </c>
      <c r="C406" s="835" t="s">
        <v>599</v>
      </c>
      <c r="D406" s="863" t="s">
        <v>600</v>
      </c>
      <c r="E406" s="835" t="s">
        <v>3362</v>
      </c>
      <c r="F406" s="863" t="s">
        <v>3363</v>
      </c>
      <c r="G406" s="835" t="s">
        <v>3680</v>
      </c>
      <c r="H406" s="835" t="s">
        <v>3681</v>
      </c>
      <c r="I406" s="849">
        <v>33.880001068115234</v>
      </c>
      <c r="J406" s="849">
        <v>6</v>
      </c>
      <c r="K406" s="850">
        <v>203.28000640869141</v>
      </c>
    </row>
    <row r="407" spans="1:11" ht="14.4" customHeight="1" x14ac:dyDescent="0.3">
      <c r="A407" s="831" t="s">
        <v>577</v>
      </c>
      <c r="B407" s="832" t="s">
        <v>578</v>
      </c>
      <c r="C407" s="835" t="s">
        <v>599</v>
      </c>
      <c r="D407" s="863" t="s">
        <v>600</v>
      </c>
      <c r="E407" s="835" t="s">
        <v>3362</v>
      </c>
      <c r="F407" s="863" t="s">
        <v>3363</v>
      </c>
      <c r="G407" s="835" t="s">
        <v>3682</v>
      </c>
      <c r="H407" s="835" t="s">
        <v>3683</v>
      </c>
      <c r="I407" s="849">
        <v>11.495454441417348</v>
      </c>
      <c r="J407" s="849">
        <v>4816</v>
      </c>
      <c r="K407" s="850">
        <v>55362.009948730469</v>
      </c>
    </row>
    <row r="408" spans="1:11" ht="14.4" customHeight="1" x14ac:dyDescent="0.3">
      <c r="A408" s="831" t="s">
        <v>577</v>
      </c>
      <c r="B408" s="832" t="s">
        <v>578</v>
      </c>
      <c r="C408" s="835" t="s">
        <v>599</v>
      </c>
      <c r="D408" s="863" t="s">
        <v>600</v>
      </c>
      <c r="E408" s="835" t="s">
        <v>3362</v>
      </c>
      <c r="F408" s="863" t="s">
        <v>3363</v>
      </c>
      <c r="G408" s="835" t="s">
        <v>4095</v>
      </c>
      <c r="H408" s="835" t="s">
        <v>4096</v>
      </c>
      <c r="I408" s="849">
        <v>38.5</v>
      </c>
      <c r="J408" s="849">
        <v>150</v>
      </c>
      <c r="K408" s="850">
        <v>5775.3299560546875</v>
      </c>
    </row>
    <row r="409" spans="1:11" ht="14.4" customHeight="1" x14ac:dyDescent="0.3">
      <c r="A409" s="831" t="s">
        <v>577</v>
      </c>
      <c r="B409" s="832" t="s">
        <v>578</v>
      </c>
      <c r="C409" s="835" t="s">
        <v>599</v>
      </c>
      <c r="D409" s="863" t="s">
        <v>600</v>
      </c>
      <c r="E409" s="835" t="s">
        <v>3362</v>
      </c>
      <c r="F409" s="863" t="s">
        <v>3363</v>
      </c>
      <c r="G409" s="835" t="s">
        <v>3686</v>
      </c>
      <c r="H409" s="835" t="s">
        <v>3687</v>
      </c>
      <c r="I409" s="849">
        <v>11.145517184816558</v>
      </c>
      <c r="J409" s="849">
        <v>1580</v>
      </c>
      <c r="K409" s="850">
        <v>17609.900001525879</v>
      </c>
    </row>
    <row r="410" spans="1:11" ht="14.4" customHeight="1" x14ac:dyDescent="0.3">
      <c r="A410" s="831" t="s">
        <v>577</v>
      </c>
      <c r="B410" s="832" t="s">
        <v>578</v>
      </c>
      <c r="C410" s="835" t="s">
        <v>599</v>
      </c>
      <c r="D410" s="863" t="s">
        <v>600</v>
      </c>
      <c r="E410" s="835" t="s">
        <v>3362</v>
      </c>
      <c r="F410" s="863" t="s">
        <v>3363</v>
      </c>
      <c r="G410" s="835" t="s">
        <v>4097</v>
      </c>
      <c r="H410" s="835" t="s">
        <v>4098</v>
      </c>
      <c r="I410" s="849">
        <v>41</v>
      </c>
      <c r="J410" s="849">
        <v>40</v>
      </c>
      <c r="K410" s="850">
        <v>1639.800048828125</v>
      </c>
    </row>
    <row r="411" spans="1:11" ht="14.4" customHeight="1" x14ac:dyDescent="0.3">
      <c r="A411" s="831" t="s">
        <v>577</v>
      </c>
      <c r="B411" s="832" t="s">
        <v>578</v>
      </c>
      <c r="C411" s="835" t="s">
        <v>599</v>
      </c>
      <c r="D411" s="863" t="s">
        <v>600</v>
      </c>
      <c r="E411" s="835" t="s">
        <v>3362</v>
      </c>
      <c r="F411" s="863" t="s">
        <v>3363</v>
      </c>
      <c r="G411" s="835" t="s">
        <v>4099</v>
      </c>
      <c r="H411" s="835" t="s">
        <v>4100</v>
      </c>
      <c r="I411" s="849">
        <v>80.470001220703125</v>
      </c>
      <c r="J411" s="849">
        <v>25</v>
      </c>
      <c r="K411" s="850">
        <v>2011.6300048828125</v>
      </c>
    </row>
    <row r="412" spans="1:11" ht="14.4" customHeight="1" x14ac:dyDescent="0.3">
      <c r="A412" s="831" t="s">
        <v>577</v>
      </c>
      <c r="B412" s="832" t="s">
        <v>578</v>
      </c>
      <c r="C412" s="835" t="s">
        <v>599</v>
      </c>
      <c r="D412" s="863" t="s">
        <v>600</v>
      </c>
      <c r="E412" s="835" t="s">
        <v>3362</v>
      </c>
      <c r="F412" s="863" t="s">
        <v>3363</v>
      </c>
      <c r="G412" s="835" t="s">
        <v>4101</v>
      </c>
      <c r="H412" s="835" t="s">
        <v>4102</v>
      </c>
      <c r="I412" s="849">
        <v>140.35000610351562</v>
      </c>
      <c r="J412" s="849">
        <v>2</v>
      </c>
      <c r="K412" s="850">
        <v>280.70001220703125</v>
      </c>
    </row>
    <row r="413" spans="1:11" ht="14.4" customHeight="1" x14ac:dyDescent="0.3">
      <c r="A413" s="831" t="s">
        <v>577</v>
      </c>
      <c r="B413" s="832" t="s">
        <v>578</v>
      </c>
      <c r="C413" s="835" t="s">
        <v>599</v>
      </c>
      <c r="D413" s="863" t="s">
        <v>600</v>
      </c>
      <c r="E413" s="835" t="s">
        <v>3362</v>
      </c>
      <c r="F413" s="863" t="s">
        <v>3363</v>
      </c>
      <c r="G413" s="835" t="s">
        <v>4103</v>
      </c>
      <c r="H413" s="835" t="s">
        <v>4104</v>
      </c>
      <c r="I413" s="849">
        <v>64.139999389648438</v>
      </c>
      <c r="J413" s="849">
        <v>3</v>
      </c>
      <c r="K413" s="850">
        <v>192.41999816894531</v>
      </c>
    </row>
    <row r="414" spans="1:11" ht="14.4" customHeight="1" x14ac:dyDescent="0.3">
      <c r="A414" s="831" t="s">
        <v>577</v>
      </c>
      <c r="B414" s="832" t="s">
        <v>578</v>
      </c>
      <c r="C414" s="835" t="s">
        <v>599</v>
      </c>
      <c r="D414" s="863" t="s">
        <v>600</v>
      </c>
      <c r="E414" s="835" t="s">
        <v>3362</v>
      </c>
      <c r="F414" s="863" t="s">
        <v>3363</v>
      </c>
      <c r="G414" s="835" t="s">
        <v>4105</v>
      </c>
      <c r="H414" s="835" t="s">
        <v>4106</v>
      </c>
      <c r="I414" s="849">
        <v>23.12999963760376</v>
      </c>
      <c r="J414" s="849">
        <v>50</v>
      </c>
      <c r="K414" s="850">
        <v>1151.5999755859375</v>
      </c>
    </row>
    <row r="415" spans="1:11" ht="14.4" customHeight="1" x14ac:dyDescent="0.3">
      <c r="A415" s="831" t="s">
        <v>577</v>
      </c>
      <c r="B415" s="832" t="s">
        <v>578</v>
      </c>
      <c r="C415" s="835" t="s">
        <v>599</v>
      </c>
      <c r="D415" s="863" t="s">
        <v>600</v>
      </c>
      <c r="E415" s="835" t="s">
        <v>3362</v>
      </c>
      <c r="F415" s="863" t="s">
        <v>3363</v>
      </c>
      <c r="G415" s="835" t="s">
        <v>3698</v>
      </c>
      <c r="H415" s="835" t="s">
        <v>3699</v>
      </c>
      <c r="I415" s="849">
        <v>6.1522727662866767</v>
      </c>
      <c r="J415" s="849">
        <v>2140</v>
      </c>
      <c r="K415" s="850">
        <v>13166.599975585938</v>
      </c>
    </row>
    <row r="416" spans="1:11" ht="14.4" customHeight="1" x14ac:dyDescent="0.3">
      <c r="A416" s="831" t="s">
        <v>577</v>
      </c>
      <c r="B416" s="832" t="s">
        <v>578</v>
      </c>
      <c r="C416" s="835" t="s">
        <v>599</v>
      </c>
      <c r="D416" s="863" t="s">
        <v>600</v>
      </c>
      <c r="E416" s="835" t="s">
        <v>3362</v>
      </c>
      <c r="F416" s="863" t="s">
        <v>3363</v>
      </c>
      <c r="G416" s="835" t="s">
        <v>3368</v>
      </c>
      <c r="H416" s="835" t="s">
        <v>3369</v>
      </c>
      <c r="I416" s="849">
        <v>3.4573684617092737</v>
      </c>
      <c r="J416" s="849">
        <v>3660</v>
      </c>
      <c r="K416" s="850">
        <v>12653.399917602539</v>
      </c>
    </row>
    <row r="417" spans="1:11" ht="14.4" customHeight="1" x14ac:dyDescent="0.3">
      <c r="A417" s="831" t="s">
        <v>577</v>
      </c>
      <c r="B417" s="832" t="s">
        <v>578</v>
      </c>
      <c r="C417" s="835" t="s">
        <v>599</v>
      </c>
      <c r="D417" s="863" t="s">
        <v>600</v>
      </c>
      <c r="E417" s="835" t="s">
        <v>3362</v>
      </c>
      <c r="F417" s="863" t="s">
        <v>3363</v>
      </c>
      <c r="G417" s="835" t="s">
        <v>4107</v>
      </c>
      <c r="H417" s="835" t="s">
        <v>4108</v>
      </c>
      <c r="I417" s="849">
        <v>4.8155555195278588</v>
      </c>
      <c r="J417" s="849">
        <v>1460</v>
      </c>
      <c r="K417" s="850">
        <v>7949.6299891471863</v>
      </c>
    </row>
    <row r="418" spans="1:11" ht="14.4" customHeight="1" x14ac:dyDescent="0.3">
      <c r="A418" s="831" t="s">
        <v>577</v>
      </c>
      <c r="B418" s="832" t="s">
        <v>578</v>
      </c>
      <c r="C418" s="835" t="s">
        <v>599</v>
      </c>
      <c r="D418" s="863" t="s">
        <v>600</v>
      </c>
      <c r="E418" s="835" t="s">
        <v>3362</v>
      </c>
      <c r="F418" s="863" t="s">
        <v>3363</v>
      </c>
      <c r="G418" s="835" t="s">
        <v>3370</v>
      </c>
      <c r="H418" s="835" t="s">
        <v>3371</v>
      </c>
      <c r="I418" s="849">
        <v>3.0360000848770143</v>
      </c>
      <c r="J418" s="849">
        <v>1460</v>
      </c>
      <c r="K418" s="850">
        <v>4947.2599697113037</v>
      </c>
    </row>
    <row r="419" spans="1:11" ht="14.4" customHeight="1" x14ac:dyDescent="0.3">
      <c r="A419" s="831" t="s">
        <v>577</v>
      </c>
      <c r="B419" s="832" t="s">
        <v>578</v>
      </c>
      <c r="C419" s="835" t="s">
        <v>599</v>
      </c>
      <c r="D419" s="863" t="s">
        <v>600</v>
      </c>
      <c r="E419" s="835" t="s">
        <v>3362</v>
      </c>
      <c r="F419" s="863" t="s">
        <v>3363</v>
      </c>
      <c r="G419" s="835" t="s">
        <v>4109</v>
      </c>
      <c r="H419" s="835" t="s">
        <v>4110</v>
      </c>
      <c r="I419" s="849">
        <v>26.020000457763672</v>
      </c>
      <c r="J419" s="849">
        <v>250</v>
      </c>
      <c r="K419" s="850">
        <v>6503.7998046875</v>
      </c>
    </row>
    <row r="420" spans="1:11" ht="14.4" customHeight="1" x14ac:dyDescent="0.3">
      <c r="A420" s="831" t="s">
        <v>577</v>
      </c>
      <c r="B420" s="832" t="s">
        <v>578</v>
      </c>
      <c r="C420" s="835" t="s">
        <v>599</v>
      </c>
      <c r="D420" s="863" t="s">
        <v>600</v>
      </c>
      <c r="E420" s="835" t="s">
        <v>3362</v>
      </c>
      <c r="F420" s="863" t="s">
        <v>3363</v>
      </c>
      <c r="G420" s="835" t="s">
        <v>4111</v>
      </c>
      <c r="H420" s="835" t="s">
        <v>4112</v>
      </c>
      <c r="I420" s="849">
        <v>847</v>
      </c>
      <c r="J420" s="849">
        <v>1</v>
      </c>
      <c r="K420" s="850">
        <v>847</v>
      </c>
    </row>
    <row r="421" spans="1:11" ht="14.4" customHeight="1" x14ac:dyDescent="0.3">
      <c r="A421" s="831" t="s">
        <v>577</v>
      </c>
      <c r="B421" s="832" t="s">
        <v>578</v>
      </c>
      <c r="C421" s="835" t="s">
        <v>599</v>
      </c>
      <c r="D421" s="863" t="s">
        <v>600</v>
      </c>
      <c r="E421" s="835" t="s">
        <v>3362</v>
      </c>
      <c r="F421" s="863" t="s">
        <v>3363</v>
      </c>
      <c r="G421" s="835" t="s">
        <v>4113</v>
      </c>
      <c r="H421" s="835" t="s">
        <v>4114</v>
      </c>
      <c r="I421" s="849">
        <v>47.189998626708984</v>
      </c>
      <c r="J421" s="849">
        <v>20</v>
      </c>
      <c r="K421" s="850">
        <v>943.79998779296875</v>
      </c>
    </row>
    <row r="422" spans="1:11" ht="14.4" customHeight="1" x14ac:dyDescent="0.3">
      <c r="A422" s="831" t="s">
        <v>577</v>
      </c>
      <c r="B422" s="832" t="s">
        <v>578</v>
      </c>
      <c r="C422" s="835" t="s">
        <v>599</v>
      </c>
      <c r="D422" s="863" t="s">
        <v>600</v>
      </c>
      <c r="E422" s="835" t="s">
        <v>3362</v>
      </c>
      <c r="F422" s="863" t="s">
        <v>3363</v>
      </c>
      <c r="G422" s="835" t="s">
        <v>4115</v>
      </c>
      <c r="H422" s="835" t="s">
        <v>4116</v>
      </c>
      <c r="I422" s="849">
        <v>17.904999732971191</v>
      </c>
      <c r="J422" s="849">
        <v>20</v>
      </c>
      <c r="K422" s="850">
        <v>358.12001037597656</v>
      </c>
    </row>
    <row r="423" spans="1:11" ht="14.4" customHeight="1" x14ac:dyDescent="0.3">
      <c r="A423" s="831" t="s">
        <v>577</v>
      </c>
      <c r="B423" s="832" t="s">
        <v>578</v>
      </c>
      <c r="C423" s="835" t="s">
        <v>599</v>
      </c>
      <c r="D423" s="863" t="s">
        <v>600</v>
      </c>
      <c r="E423" s="835" t="s">
        <v>3362</v>
      </c>
      <c r="F423" s="863" t="s">
        <v>3363</v>
      </c>
      <c r="G423" s="835" t="s">
        <v>4117</v>
      </c>
      <c r="H423" s="835" t="s">
        <v>4118</v>
      </c>
      <c r="I423" s="849">
        <v>17.909999847412109</v>
      </c>
      <c r="J423" s="849">
        <v>10</v>
      </c>
      <c r="K423" s="850">
        <v>179.10000610351562</v>
      </c>
    </row>
    <row r="424" spans="1:11" ht="14.4" customHeight="1" x14ac:dyDescent="0.3">
      <c r="A424" s="831" t="s">
        <v>577</v>
      </c>
      <c r="B424" s="832" t="s">
        <v>578</v>
      </c>
      <c r="C424" s="835" t="s">
        <v>599</v>
      </c>
      <c r="D424" s="863" t="s">
        <v>600</v>
      </c>
      <c r="E424" s="835" t="s">
        <v>3362</v>
      </c>
      <c r="F424" s="863" t="s">
        <v>3363</v>
      </c>
      <c r="G424" s="835" t="s">
        <v>4119</v>
      </c>
      <c r="H424" s="835" t="s">
        <v>4120</v>
      </c>
      <c r="I424" s="849">
        <v>17.906666437784832</v>
      </c>
      <c r="J424" s="849">
        <v>60</v>
      </c>
      <c r="K424" s="850">
        <v>1074.4000244140625</v>
      </c>
    </row>
    <row r="425" spans="1:11" ht="14.4" customHeight="1" x14ac:dyDescent="0.3">
      <c r="A425" s="831" t="s">
        <v>577</v>
      </c>
      <c r="B425" s="832" t="s">
        <v>578</v>
      </c>
      <c r="C425" s="835" t="s">
        <v>599</v>
      </c>
      <c r="D425" s="863" t="s">
        <v>600</v>
      </c>
      <c r="E425" s="835" t="s">
        <v>3362</v>
      </c>
      <c r="F425" s="863" t="s">
        <v>3363</v>
      </c>
      <c r="G425" s="835" t="s">
        <v>4121</v>
      </c>
      <c r="H425" s="835" t="s">
        <v>4122</v>
      </c>
      <c r="I425" s="849">
        <v>17.911999893188476</v>
      </c>
      <c r="J425" s="849">
        <v>55</v>
      </c>
      <c r="K425" s="850">
        <v>985.11003112792969</v>
      </c>
    </row>
    <row r="426" spans="1:11" ht="14.4" customHeight="1" x14ac:dyDescent="0.3">
      <c r="A426" s="831" t="s">
        <v>577</v>
      </c>
      <c r="B426" s="832" t="s">
        <v>578</v>
      </c>
      <c r="C426" s="835" t="s">
        <v>599</v>
      </c>
      <c r="D426" s="863" t="s">
        <v>600</v>
      </c>
      <c r="E426" s="835" t="s">
        <v>3362</v>
      </c>
      <c r="F426" s="863" t="s">
        <v>3363</v>
      </c>
      <c r="G426" s="835" t="s">
        <v>4123</v>
      </c>
      <c r="H426" s="835" t="s">
        <v>4124</v>
      </c>
      <c r="I426" s="849">
        <v>17.909032083326771</v>
      </c>
      <c r="J426" s="849">
        <v>1236</v>
      </c>
      <c r="K426" s="850">
        <v>22136.200065612793</v>
      </c>
    </row>
    <row r="427" spans="1:11" ht="14.4" customHeight="1" x14ac:dyDescent="0.3">
      <c r="A427" s="831" t="s">
        <v>577</v>
      </c>
      <c r="B427" s="832" t="s">
        <v>578</v>
      </c>
      <c r="C427" s="835" t="s">
        <v>599</v>
      </c>
      <c r="D427" s="863" t="s">
        <v>600</v>
      </c>
      <c r="E427" s="835" t="s">
        <v>3362</v>
      </c>
      <c r="F427" s="863" t="s">
        <v>3363</v>
      </c>
      <c r="G427" s="835" t="s">
        <v>4125</v>
      </c>
      <c r="H427" s="835" t="s">
        <v>4126</v>
      </c>
      <c r="I427" s="849">
        <v>17.909999847412109</v>
      </c>
      <c r="J427" s="849">
        <v>380</v>
      </c>
      <c r="K427" s="850">
        <v>6805.800048828125</v>
      </c>
    </row>
    <row r="428" spans="1:11" ht="14.4" customHeight="1" x14ac:dyDescent="0.3">
      <c r="A428" s="831" t="s">
        <v>577</v>
      </c>
      <c r="B428" s="832" t="s">
        <v>578</v>
      </c>
      <c r="C428" s="835" t="s">
        <v>599</v>
      </c>
      <c r="D428" s="863" t="s">
        <v>600</v>
      </c>
      <c r="E428" s="835" t="s">
        <v>3362</v>
      </c>
      <c r="F428" s="863" t="s">
        <v>3363</v>
      </c>
      <c r="G428" s="835" t="s">
        <v>4127</v>
      </c>
      <c r="H428" s="835" t="s">
        <v>4128</v>
      </c>
      <c r="I428" s="849">
        <v>17.907142639160156</v>
      </c>
      <c r="J428" s="849">
        <v>814</v>
      </c>
      <c r="K428" s="850">
        <v>14576.040187835693</v>
      </c>
    </row>
    <row r="429" spans="1:11" ht="14.4" customHeight="1" x14ac:dyDescent="0.3">
      <c r="A429" s="831" t="s">
        <v>577</v>
      </c>
      <c r="B429" s="832" t="s">
        <v>578</v>
      </c>
      <c r="C429" s="835" t="s">
        <v>599</v>
      </c>
      <c r="D429" s="863" t="s">
        <v>600</v>
      </c>
      <c r="E429" s="835" t="s">
        <v>3362</v>
      </c>
      <c r="F429" s="863" t="s">
        <v>3363</v>
      </c>
      <c r="G429" s="835" t="s">
        <v>4129</v>
      </c>
      <c r="H429" s="835" t="s">
        <v>4130</v>
      </c>
      <c r="I429" s="849">
        <v>17.90749979019165</v>
      </c>
      <c r="J429" s="849">
        <v>180</v>
      </c>
      <c r="K429" s="850">
        <v>3223.4000549316406</v>
      </c>
    </row>
    <row r="430" spans="1:11" ht="14.4" customHeight="1" x14ac:dyDescent="0.3">
      <c r="A430" s="831" t="s">
        <v>577</v>
      </c>
      <c r="B430" s="832" t="s">
        <v>578</v>
      </c>
      <c r="C430" s="835" t="s">
        <v>599</v>
      </c>
      <c r="D430" s="863" t="s">
        <v>600</v>
      </c>
      <c r="E430" s="835" t="s">
        <v>3362</v>
      </c>
      <c r="F430" s="863" t="s">
        <v>3363</v>
      </c>
      <c r="G430" s="835" t="s">
        <v>4131</v>
      </c>
      <c r="H430" s="835" t="s">
        <v>4132</v>
      </c>
      <c r="I430" s="849">
        <v>17.909999847412109</v>
      </c>
      <c r="J430" s="849">
        <v>100</v>
      </c>
      <c r="K430" s="850">
        <v>1790.800048828125</v>
      </c>
    </row>
    <row r="431" spans="1:11" ht="14.4" customHeight="1" x14ac:dyDescent="0.3">
      <c r="A431" s="831" t="s">
        <v>577</v>
      </c>
      <c r="B431" s="832" t="s">
        <v>578</v>
      </c>
      <c r="C431" s="835" t="s">
        <v>599</v>
      </c>
      <c r="D431" s="863" t="s">
        <v>600</v>
      </c>
      <c r="E431" s="835" t="s">
        <v>3362</v>
      </c>
      <c r="F431" s="863" t="s">
        <v>3363</v>
      </c>
      <c r="G431" s="835" t="s">
        <v>4133</v>
      </c>
      <c r="H431" s="835" t="s">
        <v>4134</v>
      </c>
      <c r="I431" s="849">
        <v>1869.449951171875</v>
      </c>
      <c r="J431" s="849">
        <v>3</v>
      </c>
      <c r="K431" s="850">
        <v>5608.35009765625</v>
      </c>
    </row>
    <row r="432" spans="1:11" ht="14.4" customHeight="1" x14ac:dyDescent="0.3">
      <c r="A432" s="831" t="s">
        <v>577</v>
      </c>
      <c r="B432" s="832" t="s">
        <v>578</v>
      </c>
      <c r="C432" s="835" t="s">
        <v>599</v>
      </c>
      <c r="D432" s="863" t="s">
        <v>600</v>
      </c>
      <c r="E432" s="835" t="s">
        <v>3362</v>
      </c>
      <c r="F432" s="863" t="s">
        <v>3363</v>
      </c>
      <c r="G432" s="835" t="s">
        <v>4135</v>
      </c>
      <c r="H432" s="835" t="s">
        <v>4136</v>
      </c>
      <c r="I432" s="849">
        <v>2167.9166666666665</v>
      </c>
      <c r="J432" s="849">
        <v>8</v>
      </c>
      <c r="K432" s="850">
        <v>17454.25</v>
      </c>
    </row>
    <row r="433" spans="1:11" ht="14.4" customHeight="1" x14ac:dyDescent="0.3">
      <c r="A433" s="831" t="s">
        <v>577</v>
      </c>
      <c r="B433" s="832" t="s">
        <v>578</v>
      </c>
      <c r="C433" s="835" t="s">
        <v>599</v>
      </c>
      <c r="D433" s="863" t="s">
        <v>600</v>
      </c>
      <c r="E433" s="835" t="s">
        <v>3362</v>
      </c>
      <c r="F433" s="863" t="s">
        <v>3363</v>
      </c>
      <c r="G433" s="835" t="s">
        <v>4137</v>
      </c>
      <c r="H433" s="835" t="s">
        <v>4138</v>
      </c>
      <c r="I433" s="849">
        <v>2389.75</v>
      </c>
      <c r="J433" s="849">
        <v>2</v>
      </c>
      <c r="K433" s="850">
        <v>4779.5</v>
      </c>
    </row>
    <row r="434" spans="1:11" ht="14.4" customHeight="1" x14ac:dyDescent="0.3">
      <c r="A434" s="831" t="s">
        <v>577</v>
      </c>
      <c r="B434" s="832" t="s">
        <v>578</v>
      </c>
      <c r="C434" s="835" t="s">
        <v>599</v>
      </c>
      <c r="D434" s="863" t="s">
        <v>600</v>
      </c>
      <c r="E434" s="835" t="s">
        <v>3362</v>
      </c>
      <c r="F434" s="863" t="s">
        <v>3363</v>
      </c>
      <c r="G434" s="835" t="s">
        <v>4139</v>
      </c>
      <c r="H434" s="835" t="s">
        <v>4140</v>
      </c>
      <c r="I434" s="849">
        <v>2223.375</v>
      </c>
      <c r="J434" s="849">
        <v>4</v>
      </c>
      <c r="K434" s="850">
        <v>8893.5</v>
      </c>
    </row>
    <row r="435" spans="1:11" ht="14.4" customHeight="1" x14ac:dyDescent="0.3">
      <c r="A435" s="831" t="s">
        <v>577</v>
      </c>
      <c r="B435" s="832" t="s">
        <v>578</v>
      </c>
      <c r="C435" s="835" t="s">
        <v>599</v>
      </c>
      <c r="D435" s="863" t="s">
        <v>600</v>
      </c>
      <c r="E435" s="835" t="s">
        <v>3362</v>
      </c>
      <c r="F435" s="863" t="s">
        <v>3363</v>
      </c>
      <c r="G435" s="835" t="s">
        <v>4133</v>
      </c>
      <c r="H435" s="835" t="s">
        <v>4141</v>
      </c>
      <c r="I435" s="849">
        <v>2057</v>
      </c>
      <c r="J435" s="849">
        <v>1</v>
      </c>
      <c r="K435" s="850">
        <v>2057</v>
      </c>
    </row>
    <row r="436" spans="1:11" ht="14.4" customHeight="1" x14ac:dyDescent="0.3">
      <c r="A436" s="831" t="s">
        <v>577</v>
      </c>
      <c r="B436" s="832" t="s">
        <v>578</v>
      </c>
      <c r="C436" s="835" t="s">
        <v>599</v>
      </c>
      <c r="D436" s="863" t="s">
        <v>600</v>
      </c>
      <c r="E436" s="835" t="s">
        <v>3362</v>
      </c>
      <c r="F436" s="863" t="s">
        <v>3363</v>
      </c>
      <c r="G436" s="835" t="s">
        <v>4142</v>
      </c>
      <c r="H436" s="835" t="s">
        <v>4143</v>
      </c>
      <c r="I436" s="849">
        <v>17.979999542236328</v>
      </c>
      <c r="J436" s="849">
        <v>100</v>
      </c>
      <c r="K436" s="850">
        <v>1798.0900268554687</v>
      </c>
    </row>
    <row r="437" spans="1:11" ht="14.4" customHeight="1" x14ac:dyDescent="0.3">
      <c r="A437" s="831" t="s">
        <v>577</v>
      </c>
      <c r="B437" s="832" t="s">
        <v>578</v>
      </c>
      <c r="C437" s="835" t="s">
        <v>599</v>
      </c>
      <c r="D437" s="863" t="s">
        <v>600</v>
      </c>
      <c r="E437" s="835" t="s">
        <v>3362</v>
      </c>
      <c r="F437" s="863" t="s">
        <v>3363</v>
      </c>
      <c r="G437" s="835" t="s">
        <v>4144</v>
      </c>
      <c r="H437" s="835" t="s">
        <v>4145</v>
      </c>
      <c r="I437" s="849">
        <v>17.979999542236328</v>
      </c>
      <c r="J437" s="849">
        <v>50</v>
      </c>
      <c r="K437" s="850">
        <v>899.05999755859375</v>
      </c>
    </row>
    <row r="438" spans="1:11" ht="14.4" customHeight="1" x14ac:dyDescent="0.3">
      <c r="A438" s="831" t="s">
        <v>577</v>
      </c>
      <c r="B438" s="832" t="s">
        <v>578</v>
      </c>
      <c r="C438" s="835" t="s">
        <v>599</v>
      </c>
      <c r="D438" s="863" t="s">
        <v>600</v>
      </c>
      <c r="E438" s="835" t="s">
        <v>3362</v>
      </c>
      <c r="F438" s="863" t="s">
        <v>3363</v>
      </c>
      <c r="G438" s="835" t="s">
        <v>3730</v>
      </c>
      <c r="H438" s="835" t="s">
        <v>3731</v>
      </c>
      <c r="I438" s="849">
        <v>17.926363511519</v>
      </c>
      <c r="J438" s="849">
        <v>538</v>
      </c>
      <c r="K438" s="850">
        <v>9646.4600219726562</v>
      </c>
    </row>
    <row r="439" spans="1:11" ht="14.4" customHeight="1" x14ac:dyDescent="0.3">
      <c r="A439" s="831" t="s">
        <v>577</v>
      </c>
      <c r="B439" s="832" t="s">
        <v>578</v>
      </c>
      <c r="C439" s="835" t="s">
        <v>599</v>
      </c>
      <c r="D439" s="863" t="s">
        <v>600</v>
      </c>
      <c r="E439" s="835" t="s">
        <v>3362</v>
      </c>
      <c r="F439" s="863" t="s">
        <v>3363</v>
      </c>
      <c r="G439" s="835" t="s">
        <v>3372</v>
      </c>
      <c r="H439" s="835" t="s">
        <v>3373</v>
      </c>
      <c r="I439" s="849">
        <v>17.976451196978168</v>
      </c>
      <c r="J439" s="849">
        <v>2500</v>
      </c>
      <c r="K439" s="850">
        <v>44941.5</v>
      </c>
    </row>
    <row r="440" spans="1:11" ht="14.4" customHeight="1" x14ac:dyDescent="0.3">
      <c r="A440" s="831" t="s">
        <v>577</v>
      </c>
      <c r="B440" s="832" t="s">
        <v>578</v>
      </c>
      <c r="C440" s="835" t="s">
        <v>599</v>
      </c>
      <c r="D440" s="863" t="s">
        <v>600</v>
      </c>
      <c r="E440" s="835" t="s">
        <v>3362</v>
      </c>
      <c r="F440" s="863" t="s">
        <v>3363</v>
      </c>
      <c r="G440" s="835" t="s">
        <v>3374</v>
      </c>
      <c r="H440" s="835" t="s">
        <v>3375</v>
      </c>
      <c r="I440" s="849">
        <v>17.980999565124513</v>
      </c>
      <c r="J440" s="849">
        <v>650</v>
      </c>
      <c r="K440" s="850">
        <v>11688</v>
      </c>
    </row>
    <row r="441" spans="1:11" ht="14.4" customHeight="1" x14ac:dyDescent="0.3">
      <c r="A441" s="831" t="s">
        <v>577</v>
      </c>
      <c r="B441" s="832" t="s">
        <v>578</v>
      </c>
      <c r="C441" s="835" t="s">
        <v>599</v>
      </c>
      <c r="D441" s="863" t="s">
        <v>600</v>
      </c>
      <c r="E441" s="835" t="s">
        <v>3362</v>
      </c>
      <c r="F441" s="863" t="s">
        <v>3363</v>
      </c>
      <c r="G441" s="835" t="s">
        <v>4146</v>
      </c>
      <c r="H441" s="835" t="s">
        <v>4147</v>
      </c>
      <c r="I441" s="849">
        <v>16.340000152587891</v>
      </c>
      <c r="J441" s="849">
        <v>300</v>
      </c>
      <c r="K441" s="850">
        <v>4900.5</v>
      </c>
    </row>
    <row r="442" spans="1:11" ht="14.4" customHeight="1" x14ac:dyDescent="0.3">
      <c r="A442" s="831" t="s">
        <v>577</v>
      </c>
      <c r="B442" s="832" t="s">
        <v>578</v>
      </c>
      <c r="C442" s="835" t="s">
        <v>599</v>
      </c>
      <c r="D442" s="863" t="s">
        <v>600</v>
      </c>
      <c r="E442" s="835" t="s">
        <v>3362</v>
      </c>
      <c r="F442" s="863" t="s">
        <v>3363</v>
      </c>
      <c r="G442" s="835" t="s">
        <v>4148</v>
      </c>
      <c r="H442" s="835" t="s">
        <v>4149</v>
      </c>
      <c r="I442" s="849">
        <v>16.340000152587891</v>
      </c>
      <c r="J442" s="849">
        <v>200</v>
      </c>
      <c r="K442" s="850">
        <v>3267</v>
      </c>
    </row>
    <row r="443" spans="1:11" ht="14.4" customHeight="1" x14ac:dyDescent="0.3">
      <c r="A443" s="831" t="s">
        <v>577</v>
      </c>
      <c r="B443" s="832" t="s">
        <v>578</v>
      </c>
      <c r="C443" s="835" t="s">
        <v>599</v>
      </c>
      <c r="D443" s="863" t="s">
        <v>600</v>
      </c>
      <c r="E443" s="835" t="s">
        <v>3362</v>
      </c>
      <c r="F443" s="863" t="s">
        <v>3363</v>
      </c>
      <c r="G443" s="835" t="s">
        <v>3376</v>
      </c>
      <c r="H443" s="835" t="s">
        <v>3377</v>
      </c>
      <c r="I443" s="849">
        <v>4.0300001847116569</v>
      </c>
      <c r="J443" s="849">
        <v>6133</v>
      </c>
      <c r="K443" s="850">
        <v>24714.190002441406</v>
      </c>
    </row>
    <row r="444" spans="1:11" ht="14.4" customHeight="1" x14ac:dyDescent="0.3">
      <c r="A444" s="831" t="s">
        <v>577</v>
      </c>
      <c r="B444" s="832" t="s">
        <v>578</v>
      </c>
      <c r="C444" s="835" t="s">
        <v>599</v>
      </c>
      <c r="D444" s="863" t="s">
        <v>600</v>
      </c>
      <c r="E444" s="835" t="s">
        <v>3362</v>
      </c>
      <c r="F444" s="863" t="s">
        <v>3363</v>
      </c>
      <c r="G444" s="835" t="s">
        <v>3744</v>
      </c>
      <c r="H444" s="835" t="s">
        <v>3745</v>
      </c>
      <c r="I444" s="849">
        <v>8.4700002670288086</v>
      </c>
      <c r="J444" s="849">
        <v>120</v>
      </c>
      <c r="K444" s="850">
        <v>1016.4000244140625</v>
      </c>
    </row>
    <row r="445" spans="1:11" ht="14.4" customHeight="1" x14ac:dyDescent="0.3">
      <c r="A445" s="831" t="s">
        <v>577</v>
      </c>
      <c r="B445" s="832" t="s">
        <v>578</v>
      </c>
      <c r="C445" s="835" t="s">
        <v>599</v>
      </c>
      <c r="D445" s="863" t="s">
        <v>600</v>
      </c>
      <c r="E445" s="835" t="s">
        <v>3362</v>
      </c>
      <c r="F445" s="863" t="s">
        <v>3363</v>
      </c>
      <c r="G445" s="835" t="s">
        <v>4150</v>
      </c>
      <c r="H445" s="835" t="s">
        <v>4151</v>
      </c>
      <c r="I445" s="849">
        <v>81.732002258300781</v>
      </c>
      <c r="J445" s="849">
        <v>200</v>
      </c>
      <c r="K445" s="850">
        <v>16346.549926757813</v>
      </c>
    </row>
    <row r="446" spans="1:11" ht="14.4" customHeight="1" x14ac:dyDescent="0.3">
      <c r="A446" s="831" t="s">
        <v>577</v>
      </c>
      <c r="B446" s="832" t="s">
        <v>578</v>
      </c>
      <c r="C446" s="835" t="s">
        <v>599</v>
      </c>
      <c r="D446" s="863" t="s">
        <v>600</v>
      </c>
      <c r="E446" s="835" t="s">
        <v>3362</v>
      </c>
      <c r="F446" s="863" t="s">
        <v>3363</v>
      </c>
      <c r="G446" s="835" t="s">
        <v>4152</v>
      </c>
      <c r="H446" s="835" t="s">
        <v>4153</v>
      </c>
      <c r="I446" s="849">
        <v>72</v>
      </c>
      <c r="J446" s="849">
        <v>40</v>
      </c>
      <c r="K446" s="850">
        <v>2879.800048828125</v>
      </c>
    </row>
    <row r="447" spans="1:11" ht="14.4" customHeight="1" x14ac:dyDescent="0.3">
      <c r="A447" s="831" t="s">
        <v>577</v>
      </c>
      <c r="B447" s="832" t="s">
        <v>578</v>
      </c>
      <c r="C447" s="835" t="s">
        <v>599</v>
      </c>
      <c r="D447" s="863" t="s">
        <v>600</v>
      </c>
      <c r="E447" s="835" t="s">
        <v>3362</v>
      </c>
      <c r="F447" s="863" t="s">
        <v>3363</v>
      </c>
      <c r="G447" s="835" t="s">
        <v>4154</v>
      </c>
      <c r="H447" s="835" t="s">
        <v>4155</v>
      </c>
      <c r="I447" s="849">
        <v>72</v>
      </c>
      <c r="J447" s="849">
        <v>40</v>
      </c>
      <c r="K447" s="850">
        <v>2879.800048828125</v>
      </c>
    </row>
    <row r="448" spans="1:11" ht="14.4" customHeight="1" x14ac:dyDescent="0.3">
      <c r="A448" s="831" t="s">
        <v>577</v>
      </c>
      <c r="B448" s="832" t="s">
        <v>578</v>
      </c>
      <c r="C448" s="835" t="s">
        <v>599</v>
      </c>
      <c r="D448" s="863" t="s">
        <v>600</v>
      </c>
      <c r="E448" s="835" t="s">
        <v>3362</v>
      </c>
      <c r="F448" s="863" t="s">
        <v>3363</v>
      </c>
      <c r="G448" s="835" t="s">
        <v>4156</v>
      </c>
      <c r="H448" s="835" t="s">
        <v>4157</v>
      </c>
      <c r="I448" s="849">
        <v>105.02999877929687</v>
      </c>
      <c r="J448" s="849">
        <v>10</v>
      </c>
      <c r="K448" s="850">
        <v>1050.27001953125</v>
      </c>
    </row>
    <row r="449" spans="1:11" ht="14.4" customHeight="1" x14ac:dyDescent="0.3">
      <c r="A449" s="831" t="s">
        <v>577</v>
      </c>
      <c r="B449" s="832" t="s">
        <v>578</v>
      </c>
      <c r="C449" s="835" t="s">
        <v>599</v>
      </c>
      <c r="D449" s="863" t="s">
        <v>600</v>
      </c>
      <c r="E449" s="835" t="s">
        <v>3362</v>
      </c>
      <c r="F449" s="863" t="s">
        <v>3363</v>
      </c>
      <c r="G449" s="835" t="s">
        <v>4158</v>
      </c>
      <c r="H449" s="835" t="s">
        <v>4159</v>
      </c>
      <c r="I449" s="849">
        <v>105.02999877929687</v>
      </c>
      <c r="J449" s="849">
        <v>20</v>
      </c>
      <c r="K449" s="850">
        <v>2100.56005859375</v>
      </c>
    </row>
    <row r="450" spans="1:11" ht="14.4" customHeight="1" x14ac:dyDescent="0.3">
      <c r="A450" s="831" t="s">
        <v>577</v>
      </c>
      <c r="B450" s="832" t="s">
        <v>578</v>
      </c>
      <c r="C450" s="835" t="s">
        <v>599</v>
      </c>
      <c r="D450" s="863" t="s">
        <v>600</v>
      </c>
      <c r="E450" s="835" t="s">
        <v>3362</v>
      </c>
      <c r="F450" s="863" t="s">
        <v>3363</v>
      </c>
      <c r="G450" s="835" t="s">
        <v>4160</v>
      </c>
      <c r="H450" s="835" t="s">
        <v>4161</v>
      </c>
      <c r="I450" s="849">
        <v>105.02999877929687</v>
      </c>
      <c r="J450" s="849">
        <v>80</v>
      </c>
      <c r="K450" s="850">
        <v>8402.2802734375</v>
      </c>
    </row>
    <row r="451" spans="1:11" ht="14.4" customHeight="1" x14ac:dyDescent="0.3">
      <c r="A451" s="831" t="s">
        <v>577</v>
      </c>
      <c r="B451" s="832" t="s">
        <v>578</v>
      </c>
      <c r="C451" s="835" t="s">
        <v>599</v>
      </c>
      <c r="D451" s="863" t="s">
        <v>600</v>
      </c>
      <c r="E451" s="835" t="s">
        <v>3362</v>
      </c>
      <c r="F451" s="863" t="s">
        <v>3363</v>
      </c>
      <c r="G451" s="835" t="s">
        <v>4162</v>
      </c>
      <c r="H451" s="835" t="s">
        <v>4163</v>
      </c>
      <c r="I451" s="849">
        <v>105.02999877929687</v>
      </c>
      <c r="J451" s="849">
        <v>110</v>
      </c>
      <c r="K451" s="850">
        <v>11553.150390625</v>
      </c>
    </row>
    <row r="452" spans="1:11" ht="14.4" customHeight="1" x14ac:dyDescent="0.3">
      <c r="A452" s="831" t="s">
        <v>577</v>
      </c>
      <c r="B452" s="832" t="s">
        <v>578</v>
      </c>
      <c r="C452" s="835" t="s">
        <v>599</v>
      </c>
      <c r="D452" s="863" t="s">
        <v>600</v>
      </c>
      <c r="E452" s="835" t="s">
        <v>3362</v>
      </c>
      <c r="F452" s="863" t="s">
        <v>3363</v>
      </c>
      <c r="G452" s="835" t="s">
        <v>3770</v>
      </c>
      <c r="H452" s="835" t="s">
        <v>3771</v>
      </c>
      <c r="I452" s="849">
        <v>517.9000244140625</v>
      </c>
      <c r="J452" s="849">
        <v>4</v>
      </c>
      <c r="K452" s="850">
        <v>2071.60009765625</v>
      </c>
    </row>
    <row r="453" spans="1:11" ht="14.4" customHeight="1" x14ac:dyDescent="0.3">
      <c r="A453" s="831" t="s">
        <v>577</v>
      </c>
      <c r="B453" s="832" t="s">
        <v>578</v>
      </c>
      <c r="C453" s="835" t="s">
        <v>599</v>
      </c>
      <c r="D453" s="863" t="s">
        <v>600</v>
      </c>
      <c r="E453" s="835" t="s">
        <v>3362</v>
      </c>
      <c r="F453" s="863" t="s">
        <v>3363</v>
      </c>
      <c r="G453" s="835" t="s">
        <v>3772</v>
      </c>
      <c r="H453" s="835" t="s">
        <v>3773</v>
      </c>
      <c r="I453" s="849">
        <v>517.9000244140625</v>
      </c>
      <c r="J453" s="849">
        <v>4</v>
      </c>
      <c r="K453" s="850">
        <v>2071.60009765625</v>
      </c>
    </row>
    <row r="454" spans="1:11" ht="14.4" customHeight="1" x14ac:dyDescent="0.3">
      <c r="A454" s="831" t="s">
        <v>577</v>
      </c>
      <c r="B454" s="832" t="s">
        <v>578</v>
      </c>
      <c r="C454" s="835" t="s">
        <v>599</v>
      </c>
      <c r="D454" s="863" t="s">
        <v>600</v>
      </c>
      <c r="E454" s="835" t="s">
        <v>3362</v>
      </c>
      <c r="F454" s="863" t="s">
        <v>3363</v>
      </c>
      <c r="G454" s="835" t="s">
        <v>4164</v>
      </c>
      <c r="H454" s="835" t="s">
        <v>4165</v>
      </c>
      <c r="I454" s="849">
        <v>55.529998779296875</v>
      </c>
      <c r="J454" s="849">
        <v>5</v>
      </c>
      <c r="K454" s="850">
        <v>277.64999389648437</v>
      </c>
    </row>
    <row r="455" spans="1:11" ht="14.4" customHeight="1" x14ac:dyDescent="0.3">
      <c r="A455" s="831" t="s">
        <v>577</v>
      </c>
      <c r="B455" s="832" t="s">
        <v>578</v>
      </c>
      <c r="C455" s="835" t="s">
        <v>599</v>
      </c>
      <c r="D455" s="863" t="s">
        <v>600</v>
      </c>
      <c r="E455" s="835" t="s">
        <v>3362</v>
      </c>
      <c r="F455" s="863" t="s">
        <v>3363</v>
      </c>
      <c r="G455" s="835" t="s">
        <v>3378</v>
      </c>
      <c r="H455" s="835" t="s">
        <v>3379</v>
      </c>
      <c r="I455" s="849">
        <v>11.736428260803223</v>
      </c>
      <c r="J455" s="849">
        <v>425</v>
      </c>
      <c r="K455" s="850">
        <v>4988.0500793457031</v>
      </c>
    </row>
    <row r="456" spans="1:11" ht="14.4" customHeight="1" x14ac:dyDescent="0.3">
      <c r="A456" s="831" t="s">
        <v>577</v>
      </c>
      <c r="B456" s="832" t="s">
        <v>578</v>
      </c>
      <c r="C456" s="835" t="s">
        <v>599</v>
      </c>
      <c r="D456" s="863" t="s">
        <v>600</v>
      </c>
      <c r="E456" s="835" t="s">
        <v>3362</v>
      </c>
      <c r="F456" s="863" t="s">
        <v>3363</v>
      </c>
      <c r="G456" s="835" t="s">
        <v>3380</v>
      </c>
      <c r="H456" s="835" t="s">
        <v>3381</v>
      </c>
      <c r="I456" s="849">
        <v>13.310000419616699</v>
      </c>
      <c r="J456" s="849">
        <v>50</v>
      </c>
      <c r="K456" s="850">
        <v>665.50003051757812</v>
      </c>
    </row>
    <row r="457" spans="1:11" ht="14.4" customHeight="1" x14ac:dyDescent="0.3">
      <c r="A457" s="831" t="s">
        <v>577</v>
      </c>
      <c r="B457" s="832" t="s">
        <v>578</v>
      </c>
      <c r="C457" s="835" t="s">
        <v>599</v>
      </c>
      <c r="D457" s="863" t="s">
        <v>600</v>
      </c>
      <c r="E457" s="835" t="s">
        <v>3362</v>
      </c>
      <c r="F457" s="863" t="s">
        <v>3363</v>
      </c>
      <c r="G457" s="835" t="s">
        <v>4166</v>
      </c>
      <c r="H457" s="835" t="s">
        <v>4167</v>
      </c>
      <c r="I457" s="849">
        <v>197.96000671386719</v>
      </c>
      <c r="J457" s="849">
        <v>50</v>
      </c>
      <c r="K457" s="850">
        <v>9897.8302001953125</v>
      </c>
    </row>
    <row r="458" spans="1:11" ht="14.4" customHeight="1" x14ac:dyDescent="0.3">
      <c r="A458" s="831" t="s">
        <v>577</v>
      </c>
      <c r="B458" s="832" t="s">
        <v>578</v>
      </c>
      <c r="C458" s="835" t="s">
        <v>599</v>
      </c>
      <c r="D458" s="863" t="s">
        <v>600</v>
      </c>
      <c r="E458" s="835" t="s">
        <v>3362</v>
      </c>
      <c r="F458" s="863" t="s">
        <v>3363</v>
      </c>
      <c r="G458" s="835" t="s">
        <v>4168</v>
      </c>
      <c r="H458" s="835" t="s">
        <v>4169</v>
      </c>
      <c r="I458" s="849">
        <v>197.96000671386719</v>
      </c>
      <c r="J458" s="849">
        <v>30</v>
      </c>
      <c r="K458" s="850">
        <v>5938.7200927734375</v>
      </c>
    </row>
    <row r="459" spans="1:11" ht="14.4" customHeight="1" x14ac:dyDescent="0.3">
      <c r="A459" s="831" t="s">
        <v>577</v>
      </c>
      <c r="B459" s="832" t="s">
        <v>578</v>
      </c>
      <c r="C459" s="835" t="s">
        <v>599</v>
      </c>
      <c r="D459" s="863" t="s">
        <v>600</v>
      </c>
      <c r="E459" s="835" t="s">
        <v>3362</v>
      </c>
      <c r="F459" s="863" t="s">
        <v>3363</v>
      </c>
      <c r="G459" s="835" t="s">
        <v>4170</v>
      </c>
      <c r="H459" s="835" t="s">
        <v>4171</v>
      </c>
      <c r="I459" s="849">
        <v>197.96000671386719</v>
      </c>
      <c r="J459" s="849">
        <v>40</v>
      </c>
      <c r="K459" s="850">
        <v>7918.2501220703125</v>
      </c>
    </row>
    <row r="460" spans="1:11" ht="14.4" customHeight="1" x14ac:dyDescent="0.3">
      <c r="A460" s="831" t="s">
        <v>577</v>
      </c>
      <c r="B460" s="832" t="s">
        <v>578</v>
      </c>
      <c r="C460" s="835" t="s">
        <v>599</v>
      </c>
      <c r="D460" s="863" t="s">
        <v>600</v>
      </c>
      <c r="E460" s="835" t="s">
        <v>3362</v>
      </c>
      <c r="F460" s="863" t="s">
        <v>3363</v>
      </c>
      <c r="G460" s="835" t="s">
        <v>4172</v>
      </c>
      <c r="H460" s="835" t="s">
        <v>4173</v>
      </c>
      <c r="I460" s="849">
        <v>197.96000671386719</v>
      </c>
      <c r="J460" s="849">
        <v>10</v>
      </c>
      <c r="K460" s="850">
        <v>1979.5799560546875</v>
      </c>
    </row>
    <row r="461" spans="1:11" ht="14.4" customHeight="1" x14ac:dyDescent="0.3">
      <c r="A461" s="831" t="s">
        <v>577</v>
      </c>
      <c r="B461" s="832" t="s">
        <v>578</v>
      </c>
      <c r="C461" s="835" t="s">
        <v>599</v>
      </c>
      <c r="D461" s="863" t="s">
        <v>600</v>
      </c>
      <c r="E461" s="835" t="s">
        <v>3362</v>
      </c>
      <c r="F461" s="863" t="s">
        <v>3363</v>
      </c>
      <c r="G461" s="835" t="s">
        <v>4174</v>
      </c>
      <c r="H461" s="835" t="s">
        <v>4175</v>
      </c>
      <c r="I461" s="849">
        <v>212.57000732421875</v>
      </c>
      <c r="J461" s="849">
        <v>25</v>
      </c>
      <c r="K461" s="850">
        <v>5314.31982421875</v>
      </c>
    </row>
    <row r="462" spans="1:11" ht="14.4" customHeight="1" x14ac:dyDescent="0.3">
      <c r="A462" s="831" t="s">
        <v>577</v>
      </c>
      <c r="B462" s="832" t="s">
        <v>578</v>
      </c>
      <c r="C462" s="835" t="s">
        <v>599</v>
      </c>
      <c r="D462" s="863" t="s">
        <v>600</v>
      </c>
      <c r="E462" s="835" t="s">
        <v>3362</v>
      </c>
      <c r="F462" s="863" t="s">
        <v>3363</v>
      </c>
      <c r="G462" s="835" t="s">
        <v>3828</v>
      </c>
      <c r="H462" s="835" t="s">
        <v>3829</v>
      </c>
      <c r="I462" s="849">
        <v>1234.199951171875</v>
      </c>
      <c r="J462" s="849">
        <v>5</v>
      </c>
      <c r="K462" s="850">
        <v>6171</v>
      </c>
    </row>
    <row r="463" spans="1:11" ht="14.4" customHeight="1" x14ac:dyDescent="0.3">
      <c r="A463" s="831" t="s">
        <v>577</v>
      </c>
      <c r="B463" s="832" t="s">
        <v>578</v>
      </c>
      <c r="C463" s="835" t="s">
        <v>599</v>
      </c>
      <c r="D463" s="863" t="s">
        <v>600</v>
      </c>
      <c r="E463" s="835" t="s">
        <v>3362</v>
      </c>
      <c r="F463" s="863" t="s">
        <v>3363</v>
      </c>
      <c r="G463" s="835" t="s">
        <v>4176</v>
      </c>
      <c r="H463" s="835" t="s">
        <v>4177</v>
      </c>
      <c r="I463" s="849">
        <v>403.04000854492187</v>
      </c>
      <c r="J463" s="849">
        <v>330</v>
      </c>
      <c r="K463" s="850">
        <v>133002.8291015625</v>
      </c>
    </row>
    <row r="464" spans="1:11" ht="14.4" customHeight="1" x14ac:dyDescent="0.3">
      <c r="A464" s="831" t="s">
        <v>577</v>
      </c>
      <c r="B464" s="832" t="s">
        <v>578</v>
      </c>
      <c r="C464" s="835" t="s">
        <v>599</v>
      </c>
      <c r="D464" s="863" t="s">
        <v>600</v>
      </c>
      <c r="E464" s="835" t="s">
        <v>3362</v>
      </c>
      <c r="F464" s="863" t="s">
        <v>3363</v>
      </c>
      <c r="G464" s="835" t="s">
        <v>4178</v>
      </c>
      <c r="H464" s="835" t="s">
        <v>4179</v>
      </c>
      <c r="I464" s="849">
        <v>34.5</v>
      </c>
      <c r="J464" s="849">
        <v>17</v>
      </c>
      <c r="K464" s="850">
        <v>586.54998779296875</v>
      </c>
    </row>
    <row r="465" spans="1:11" ht="14.4" customHeight="1" x14ac:dyDescent="0.3">
      <c r="A465" s="831" t="s">
        <v>577</v>
      </c>
      <c r="B465" s="832" t="s">
        <v>578</v>
      </c>
      <c r="C465" s="835" t="s">
        <v>599</v>
      </c>
      <c r="D465" s="863" t="s">
        <v>600</v>
      </c>
      <c r="E465" s="835" t="s">
        <v>3362</v>
      </c>
      <c r="F465" s="863" t="s">
        <v>3363</v>
      </c>
      <c r="G465" s="835" t="s">
        <v>4180</v>
      </c>
      <c r="H465" s="835" t="s">
        <v>4181</v>
      </c>
      <c r="I465" s="849">
        <v>21.780000686645508</v>
      </c>
      <c r="J465" s="849">
        <v>150</v>
      </c>
      <c r="K465" s="850">
        <v>3267</v>
      </c>
    </row>
    <row r="466" spans="1:11" ht="14.4" customHeight="1" x14ac:dyDescent="0.3">
      <c r="A466" s="831" t="s">
        <v>577</v>
      </c>
      <c r="B466" s="832" t="s">
        <v>578</v>
      </c>
      <c r="C466" s="835" t="s">
        <v>599</v>
      </c>
      <c r="D466" s="863" t="s">
        <v>600</v>
      </c>
      <c r="E466" s="835" t="s">
        <v>3362</v>
      </c>
      <c r="F466" s="863" t="s">
        <v>3363</v>
      </c>
      <c r="G466" s="835" t="s">
        <v>4182</v>
      </c>
      <c r="H466" s="835" t="s">
        <v>4183</v>
      </c>
      <c r="I466" s="849">
        <v>23.350000381469727</v>
      </c>
      <c r="J466" s="849">
        <v>80</v>
      </c>
      <c r="K466" s="850">
        <v>1868.239990234375</v>
      </c>
    </row>
    <row r="467" spans="1:11" ht="14.4" customHeight="1" x14ac:dyDescent="0.3">
      <c r="A467" s="831" t="s">
        <v>577</v>
      </c>
      <c r="B467" s="832" t="s">
        <v>578</v>
      </c>
      <c r="C467" s="835" t="s">
        <v>599</v>
      </c>
      <c r="D467" s="863" t="s">
        <v>600</v>
      </c>
      <c r="E467" s="835" t="s">
        <v>3362</v>
      </c>
      <c r="F467" s="863" t="s">
        <v>3363</v>
      </c>
      <c r="G467" s="835" t="s">
        <v>3871</v>
      </c>
      <c r="H467" s="835" t="s">
        <v>3872</v>
      </c>
      <c r="I467" s="849">
        <v>23.348124623298645</v>
      </c>
      <c r="J467" s="849">
        <v>1000</v>
      </c>
      <c r="K467" s="850">
        <v>23306.909912109375</v>
      </c>
    </row>
    <row r="468" spans="1:11" ht="14.4" customHeight="1" x14ac:dyDescent="0.3">
      <c r="A468" s="831" t="s">
        <v>577</v>
      </c>
      <c r="B468" s="832" t="s">
        <v>578</v>
      </c>
      <c r="C468" s="835" t="s">
        <v>599</v>
      </c>
      <c r="D468" s="863" t="s">
        <v>600</v>
      </c>
      <c r="E468" s="835" t="s">
        <v>3362</v>
      </c>
      <c r="F468" s="863" t="s">
        <v>3363</v>
      </c>
      <c r="G468" s="835" t="s">
        <v>3875</v>
      </c>
      <c r="H468" s="835" t="s">
        <v>3876</v>
      </c>
      <c r="I468" s="849">
        <v>1.0889189533285193</v>
      </c>
      <c r="J468" s="849">
        <v>8700</v>
      </c>
      <c r="K468" s="850">
        <v>9474</v>
      </c>
    </row>
    <row r="469" spans="1:11" ht="14.4" customHeight="1" x14ac:dyDescent="0.3">
      <c r="A469" s="831" t="s">
        <v>577</v>
      </c>
      <c r="B469" s="832" t="s">
        <v>578</v>
      </c>
      <c r="C469" s="835" t="s">
        <v>599</v>
      </c>
      <c r="D469" s="863" t="s">
        <v>600</v>
      </c>
      <c r="E469" s="835" t="s">
        <v>3362</v>
      </c>
      <c r="F469" s="863" t="s">
        <v>3363</v>
      </c>
      <c r="G469" s="835" t="s">
        <v>3877</v>
      </c>
      <c r="H469" s="835" t="s">
        <v>3878</v>
      </c>
      <c r="I469" s="849">
        <v>0.47727271914482117</v>
      </c>
      <c r="J469" s="849">
        <v>4400</v>
      </c>
      <c r="K469" s="850">
        <v>2097</v>
      </c>
    </row>
    <row r="470" spans="1:11" ht="14.4" customHeight="1" x14ac:dyDescent="0.3">
      <c r="A470" s="831" t="s">
        <v>577</v>
      </c>
      <c r="B470" s="832" t="s">
        <v>578</v>
      </c>
      <c r="C470" s="835" t="s">
        <v>599</v>
      </c>
      <c r="D470" s="863" t="s">
        <v>600</v>
      </c>
      <c r="E470" s="835" t="s">
        <v>3362</v>
      </c>
      <c r="F470" s="863" t="s">
        <v>3363</v>
      </c>
      <c r="G470" s="835" t="s">
        <v>3382</v>
      </c>
      <c r="H470" s="835" t="s">
        <v>3383</v>
      </c>
      <c r="I470" s="849">
        <v>1.6734285252434866</v>
      </c>
      <c r="J470" s="849">
        <v>9900</v>
      </c>
      <c r="K470" s="850">
        <v>16564.420013427734</v>
      </c>
    </row>
    <row r="471" spans="1:11" ht="14.4" customHeight="1" x14ac:dyDescent="0.3">
      <c r="A471" s="831" t="s">
        <v>577</v>
      </c>
      <c r="B471" s="832" t="s">
        <v>578</v>
      </c>
      <c r="C471" s="835" t="s">
        <v>599</v>
      </c>
      <c r="D471" s="863" t="s">
        <v>600</v>
      </c>
      <c r="E471" s="835" t="s">
        <v>3362</v>
      </c>
      <c r="F471" s="863" t="s">
        <v>3363</v>
      </c>
      <c r="G471" s="835" t="s">
        <v>3879</v>
      </c>
      <c r="H471" s="835" t="s">
        <v>3880</v>
      </c>
      <c r="I471" s="849">
        <v>0.6694117819561678</v>
      </c>
      <c r="J471" s="849">
        <v>7600</v>
      </c>
      <c r="K471" s="850">
        <v>5090</v>
      </c>
    </row>
    <row r="472" spans="1:11" ht="14.4" customHeight="1" x14ac:dyDescent="0.3">
      <c r="A472" s="831" t="s">
        <v>577</v>
      </c>
      <c r="B472" s="832" t="s">
        <v>578</v>
      </c>
      <c r="C472" s="835" t="s">
        <v>599</v>
      </c>
      <c r="D472" s="863" t="s">
        <v>600</v>
      </c>
      <c r="E472" s="835" t="s">
        <v>3362</v>
      </c>
      <c r="F472" s="863" t="s">
        <v>3363</v>
      </c>
      <c r="G472" s="835" t="s">
        <v>4184</v>
      </c>
      <c r="H472" s="835" t="s">
        <v>4185</v>
      </c>
      <c r="I472" s="849">
        <v>5.2249999046325684</v>
      </c>
      <c r="J472" s="849">
        <v>30</v>
      </c>
      <c r="K472" s="850">
        <v>156.59999847412109</v>
      </c>
    </row>
    <row r="473" spans="1:11" ht="14.4" customHeight="1" x14ac:dyDescent="0.3">
      <c r="A473" s="831" t="s">
        <v>577</v>
      </c>
      <c r="B473" s="832" t="s">
        <v>578</v>
      </c>
      <c r="C473" s="835" t="s">
        <v>599</v>
      </c>
      <c r="D473" s="863" t="s">
        <v>600</v>
      </c>
      <c r="E473" s="835" t="s">
        <v>3362</v>
      </c>
      <c r="F473" s="863" t="s">
        <v>3363</v>
      </c>
      <c r="G473" s="835" t="s">
        <v>4186</v>
      </c>
      <c r="H473" s="835" t="s">
        <v>4187</v>
      </c>
      <c r="I473" s="849">
        <v>49.970001220703125</v>
      </c>
      <c r="J473" s="849">
        <v>10</v>
      </c>
      <c r="K473" s="850">
        <v>499.73001098632812</v>
      </c>
    </row>
    <row r="474" spans="1:11" ht="14.4" customHeight="1" x14ac:dyDescent="0.3">
      <c r="A474" s="831" t="s">
        <v>577</v>
      </c>
      <c r="B474" s="832" t="s">
        <v>578</v>
      </c>
      <c r="C474" s="835" t="s">
        <v>599</v>
      </c>
      <c r="D474" s="863" t="s">
        <v>600</v>
      </c>
      <c r="E474" s="835" t="s">
        <v>3362</v>
      </c>
      <c r="F474" s="863" t="s">
        <v>3363</v>
      </c>
      <c r="G474" s="835" t="s">
        <v>4188</v>
      </c>
      <c r="H474" s="835" t="s">
        <v>4189</v>
      </c>
      <c r="I474" s="849">
        <v>49.970001220703125</v>
      </c>
      <c r="J474" s="849">
        <v>20</v>
      </c>
      <c r="K474" s="850">
        <v>999.47000122070313</v>
      </c>
    </row>
    <row r="475" spans="1:11" ht="14.4" customHeight="1" x14ac:dyDescent="0.3">
      <c r="A475" s="831" t="s">
        <v>577</v>
      </c>
      <c r="B475" s="832" t="s">
        <v>578</v>
      </c>
      <c r="C475" s="835" t="s">
        <v>599</v>
      </c>
      <c r="D475" s="863" t="s">
        <v>600</v>
      </c>
      <c r="E475" s="835" t="s">
        <v>3362</v>
      </c>
      <c r="F475" s="863" t="s">
        <v>3363</v>
      </c>
      <c r="G475" s="835" t="s">
        <v>4190</v>
      </c>
      <c r="H475" s="835" t="s">
        <v>4191</v>
      </c>
      <c r="I475" s="849">
        <v>49.970001220703125</v>
      </c>
      <c r="J475" s="849">
        <v>10</v>
      </c>
      <c r="K475" s="850">
        <v>499.73001098632812</v>
      </c>
    </row>
    <row r="476" spans="1:11" ht="14.4" customHeight="1" x14ac:dyDescent="0.3">
      <c r="A476" s="831" t="s">
        <v>577</v>
      </c>
      <c r="B476" s="832" t="s">
        <v>578</v>
      </c>
      <c r="C476" s="835" t="s">
        <v>599</v>
      </c>
      <c r="D476" s="863" t="s">
        <v>600</v>
      </c>
      <c r="E476" s="835" t="s">
        <v>3362</v>
      </c>
      <c r="F476" s="863" t="s">
        <v>3363</v>
      </c>
      <c r="G476" s="835" t="s">
        <v>4192</v>
      </c>
      <c r="H476" s="835" t="s">
        <v>4193</v>
      </c>
      <c r="I476" s="849">
        <v>49.970001220703125</v>
      </c>
      <c r="J476" s="849">
        <v>20</v>
      </c>
      <c r="K476" s="850">
        <v>999.47000122070313</v>
      </c>
    </row>
    <row r="477" spans="1:11" ht="14.4" customHeight="1" x14ac:dyDescent="0.3">
      <c r="A477" s="831" t="s">
        <v>577</v>
      </c>
      <c r="B477" s="832" t="s">
        <v>578</v>
      </c>
      <c r="C477" s="835" t="s">
        <v>599</v>
      </c>
      <c r="D477" s="863" t="s">
        <v>600</v>
      </c>
      <c r="E477" s="835" t="s">
        <v>3362</v>
      </c>
      <c r="F477" s="863" t="s">
        <v>3363</v>
      </c>
      <c r="G477" s="835" t="s">
        <v>4194</v>
      </c>
      <c r="H477" s="835" t="s">
        <v>4195</v>
      </c>
      <c r="I477" s="849">
        <v>49.970001220703125</v>
      </c>
      <c r="J477" s="849">
        <v>20</v>
      </c>
      <c r="K477" s="850">
        <v>999.47000122070313</v>
      </c>
    </row>
    <row r="478" spans="1:11" ht="14.4" customHeight="1" x14ac:dyDescent="0.3">
      <c r="A478" s="831" t="s">
        <v>577</v>
      </c>
      <c r="B478" s="832" t="s">
        <v>578</v>
      </c>
      <c r="C478" s="835" t="s">
        <v>599</v>
      </c>
      <c r="D478" s="863" t="s">
        <v>600</v>
      </c>
      <c r="E478" s="835" t="s">
        <v>3362</v>
      </c>
      <c r="F478" s="863" t="s">
        <v>3363</v>
      </c>
      <c r="G478" s="835" t="s">
        <v>4196</v>
      </c>
      <c r="H478" s="835" t="s">
        <v>4197</v>
      </c>
      <c r="I478" s="849">
        <v>49.970001220703125</v>
      </c>
      <c r="J478" s="849">
        <v>20</v>
      </c>
      <c r="K478" s="850">
        <v>999.43002319335937</v>
      </c>
    </row>
    <row r="479" spans="1:11" ht="14.4" customHeight="1" x14ac:dyDescent="0.3">
      <c r="A479" s="831" t="s">
        <v>577</v>
      </c>
      <c r="B479" s="832" t="s">
        <v>578</v>
      </c>
      <c r="C479" s="835" t="s">
        <v>599</v>
      </c>
      <c r="D479" s="863" t="s">
        <v>600</v>
      </c>
      <c r="E479" s="835" t="s">
        <v>3362</v>
      </c>
      <c r="F479" s="863" t="s">
        <v>3363</v>
      </c>
      <c r="G479" s="835" t="s">
        <v>4198</v>
      </c>
      <c r="H479" s="835" t="s">
        <v>4199</v>
      </c>
      <c r="I479" s="849">
        <v>49.970001220703125</v>
      </c>
      <c r="J479" s="849">
        <v>20</v>
      </c>
      <c r="K479" s="850">
        <v>999.47000122070313</v>
      </c>
    </row>
    <row r="480" spans="1:11" ht="14.4" customHeight="1" x14ac:dyDescent="0.3">
      <c r="A480" s="831" t="s">
        <v>577</v>
      </c>
      <c r="B480" s="832" t="s">
        <v>578</v>
      </c>
      <c r="C480" s="835" t="s">
        <v>599</v>
      </c>
      <c r="D480" s="863" t="s">
        <v>600</v>
      </c>
      <c r="E480" s="835" t="s">
        <v>3362</v>
      </c>
      <c r="F480" s="863" t="s">
        <v>3363</v>
      </c>
      <c r="G480" s="835" t="s">
        <v>4200</v>
      </c>
      <c r="H480" s="835" t="s">
        <v>4201</v>
      </c>
      <c r="I480" s="849">
        <v>49.970001220703125</v>
      </c>
      <c r="J480" s="849">
        <v>20</v>
      </c>
      <c r="K480" s="850">
        <v>999.47000122070313</v>
      </c>
    </row>
    <row r="481" spans="1:11" ht="14.4" customHeight="1" x14ac:dyDescent="0.3">
      <c r="A481" s="831" t="s">
        <v>577</v>
      </c>
      <c r="B481" s="832" t="s">
        <v>578</v>
      </c>
      <c r="C481" s="835" t="s">
        <v>599</v>
      </c>
      <c r="D481" s="863" t="s">
        <v>600</v>
      </c>
      <c r="E481" s="835" t="s">
        <v>3362</v>
      </c>
      <c r="F481" s="863" t="s">
        <v>3363</v>
      </c>
      <c r="G481" s="835" t="s">
        <v>4202</v>
      </c>
      <c r="H481" s="835" t="s">
        <v>4203</v>
      </c>
      <c r="I481" s="849">
        <v>49.979999542236328</v>
      </c>
      <c r="J481" s="849">
        <v>10</v>
      </c>
      <c r="K481" s="850">
        <v>499.75</v>
      </c>
    </row>
    <row r="482" spans="1:11" ht="14.4" customHeight="1" x14ac:dyDescent="0.3">
      <c r="A482" s="831" t="s">
        <v>577</v>
      </c>
      <c r="B482" s="832" t="s">
        <v>578</v>
      </c>
      <c r="C482" s="835" t="s">
        <v>599</v>
      </c>
      <c r="D482" s="863" t="s">
        <v>600</v>
      </c>
      <c r="E482" s="835" t="s">
        <v>3362</v>
      </c>
      <c r="F482" s="863" t="s">
        <v>3363</v>
      </c>
      <c r="G482" s="835" t="s">
        <v>4204</v>
      </c>
      <c r="H482" s="835" t="s">
        <v>4205</v>
      </c>
      <c r="I482" s="849">
        <v>49.979999542236328</v>
      </c>
      <c r="J482" s="849">
        <v>10</v>
      </c>
      <c r="K482" s="850">
        <v>499.75</v>
      </c>
    </row>
    <row r="483" spans="1:11" ht="14.4" customHeight="1" x14ac:dyDescent="0.3">
      <c r="A483" s="831" t="s">
        <v>577</v>
      </c>
      <c r="B483" s="832" t="s">
        <v>578</v>
      </c>
      <c r="C483" s="835" t="s">
        <v>599</v>
      </c>
      <c r="D483" s="863" t="s">
        <v>600</v>
      </c>
      <c r="E483" s="835" t="s">
        <v>3362</v>
      </c>
      <c r="F483" s="863" t="s">
        <v>3363</v>
      </c>
      <c r="G483" s="835" t="s">
        <v>4206</v>
      </c>
      <c r="H483" s="835" t="s">
        <v>4207</v>
      </c>
      <c r="I483" s="849">
        <v>49.970001220703125</v>
      </c>
      <c r="J483" s="849">
        <v>10</v>
      </c>
      <c r="K483" s="850">
        <v>499.73001098632812</v>
      </c>
    </row>
    <row r="484" spans="1:11" ht="14.4" customHeight="1" x14ac:dyDescent="0.3">
      <c r="A484" s="831" t="s">
        <v>577</v>
      </c>
      <c r="B484" s="832" t="s">
        <v>578</v>
      </c>
      <c r="C484" s="835" t="s">
        <v>599</v>
      </c>
      <c r="D484" s="863" t="s">
        <v>600</v>
      </c>
      <c r="E484" s="835" t="s">
        <v>3362</v>
      </c>
      <c r="F484" s="863" t="s">
        <v>3363</v>
      </c>
      <c r="G484" s="835" t="s">
        <v>4208</v>
      </c>
      <c r="H484" s="835" t="s">
        <v>4209</v>
      </c>
      <c r="I484" s="849">
        <v>12.100000381469727</v>
      </c>
      <c r="J484" s="849">
        <v>57</v>
      </c>
      <c r="K484" s="850">
        <v>689.69999694824219</v>
      </c>
    </row>
    <row r="485" spans="1:11" ht="14.4" customHeight="1" x14ac:dyDescent="0.3">
      <c r="A485" s="831" t="s">
        <v>577</v>
      </c>
      <c r="B485" s="832" t="s">
        <v>578</v>
      </c>
      <c r="C485" s="835" t="s">
        <v>599</v>
      </c>
      <c r="D485" s="863" t="s">
        <v>600</v>
      </c>
      <c r="E485" s="835" t="s">
        <v>3362</v>
      </c>
      <c r="F485" s="863" t="s">
        <v>3363</v>
      </c>
      <c r="G485" s="835" t="s">
        <v>4210</v>
      </c>
      <c r="H485" s="835" t="s">
        <v>4211</v>
      </c>
      <c r="I485" s="849">
        <v>13.310000419616699</v>
      </c>
      <c r="J485" s="849">
        <v>120</v>
      </c>
      <c r="K485" s="850">
        <v>1597.2299499511719</v>
      </c>
    </row>
    <row r="486" spans="1:11" ht="14.4" customHeight="1" x14ac:dyDescent="0.3">
      <c r="A486" s="831" t="s">
        <v>577</v>
      </c>
      <c r="B486" s="832" t="s">
        <v>578</v>
      </c>
      <c r="C486" s="835" t="s">
        <v>599</v>
      </c>
      <c r="D486" s="863" t="s">
        <v>600</v>
      </c>
      <c r="E486" s="835" t="s">
        <v>3362</v>
      </c>
      <c r="F486" s="863" t="s">
        <v>3363</v>
      </c>
      <c r="G486" s="835" t="s">
        <v>4212</v>
      </c>
      <c r="H486" s="835" t="s">
        <v>4213</v>
      </c>
      <c r="I486" s="849">
        <v>13.310000419616699</v>
      </c>
      <c r="J486" s="849">
        <v>50</v>
      </c>
      <c r="K486" s="850">
        <v>665.5</v>
      </c>
    </row>
    <row r="487" spans="1:11" ht="14.4" customHeight="1" x14ac:dyDescent="0.3">
      <c r="A487" s="831" t="s">
        <v>577</v>
      </c>
      <c r="B487" s="832" t="s">
        <v>578</v>
      </c>
      <c r="C487" s="835" t="s">
        <v>599</v>
      </c>
      <c r="D487" s="863" t="s">
        <v>600</v>
      </c>
      <c r="E487" s="835" t="s">
        <v>3362</v>
      </c>
      <c r="F487" s="863" t="s">
        <v>3363</v>
      </c>
      <c r="G487" s="835" t="s">
        <v>4214</v>
      </c>
      <c r="H487" s="835" t="s">
        <v>4215</v>
      </c>
      <c r="I487" s="849">
        <v>13.310000419616699</v>
      </c>
      <c r="J487" s="849">
        <v>50</v>
      </c>
      <c r="K487" s="850">
        <v>665.5</v>
      </c>
    </row>
    <row r="488" spans="1:11" ht="14.4" customHeight="1" x14ac:dyDescent="0.3">
      <c r="A488" s="831" t="s">
        <v>577</v>
      </c>
      <c r="B488" s="832" t="s">
        <v>578</v>
      </c>
      <c r="C488" s="835" t="s">
        <v>599</v>
      </c>
      <c r="D488" s="863" t="s">
        <v>600</v>
      </c>
      <c r="E488" s="835" t="s">
        <v>3362</v>
      </c>
      <c r="F488" s="863" t="s">
        <v>3363</v>
      </c>
      <c r="G488" s="835" t="s">
        <v>4216</v>
      </c>
      <c r="H488" s="835" t="s">
        <v>4217</v>
      </c>
      <c r="I488" s="849">
        <v>350.89999389648437</v>
      </c>
      <c r="J488" s="849">
        <v>2</v>
      </c>
      <c r="K488" s="850">
        <v>701.79998779296875</v>
      </c>
    </row>
    <row r="489" spans="1:11" ht="14.4" customHeight="1" x14ac:dyDescent="0.3">
      <c r="A489" s="831" t="s">
        <v>577</v>
      </c>
      <c r="B489" s="832" t="s">
        <v>578</v>
      </c>
      <c r="C489" s="835" t="s">
        <v>599</v>
      </c>
      <c r="D489" s="863" t="s">
        <v>600</v>
      </c>
      <c r="E489" s="835" t="s">
        <v>3362</v>
      </c>
      <c r="F489" s="863" t="s">
        <v>3363</v>
      </c>
      <c r="G489" s="835" t="s">
        <v>3384</v>
      </c>
      <c r="H489" s="835" t="s">
        <v>3385</v>
      </c>
      <c r="I489" s="849">
        <v>0.47354838252067566</v>
      </c>
      <c r="J489" s="849">
        <v>4700</v>
      </c>
      <c r="K489" s="850">
        <v>2228</v>
      </c>
    </row>
    <row r="490" spans="1:11" ht="14.4" customHeight="1" x14ac:dyDescent="0.3">
      <c r="A490" s="831" t="s">
        <v>577</v>
      </c>
      <c r="B490" s="832" t="s">
        <v>578</v>
      </c>
      <c r="C490" s="835" t="s">
        <v>599</v>
      </c>
      <c r="D490" s="863" t="s">
        <v>600</v>
      </c>
      <c r="E490" s="835" t="s">
        <v>3362</v>
      </c>
      <c r="F490" s="863" t="s">
        <v>3363</v>
      </c>
      <c r="G490" s="835" t="s">
        <v>4218</v>
      </c>
      <c r="H490" s="835" t="s">
        <v>4219</v>
      </c>
      <c r="I490" s="849">
        <v>72.150001525878906</v>
      </c>
      <c r="J490" s="849">
        <v>75</v>
      </c>
      <c r="K490" s="850">
        <v>5411.43017578125</v>
      </c>
    </row>
    <row r="491" spans="1:11" ht="14.4" customHeight="1" x14ac:dyDescent="0.3">
      <c r="A491" s="831" t="s">
        <v>577</v>
      </c>
      <c r="B491" s="832" t="s">
        <v>578</v>
      </c>
      <c r="C491" s="835" t="s">
        <v>599</v>
      </c>
      <c r="D491" s="863" t="s">
        <v>600</v>
      </c>
      <c r="E491" s="835" t="s">
        <v>3362</v>
      </c>
      <c r="F491" s="863" t="s">
        <v>3363</v>
      </c>
      <c r="G491" s="835" t="s">
        <v>4220</v>
      </c>
      <c r="H491" s="835" t="s">
        <v>4221</v>
      </c>
      <c r="I491" s="849">
        <v>130.67999267578125</v>
      </c>
      <c r="J491" s="849">
        <v>30</v>
      </c>
      <c r="K491" s="850">
        <v>3920.400146484375</v>
      </c>
    </row>
    <row r="492" spans="1:11" ht="14.4" customHeight="1" x14ac:dyDescent="0.3">
      <c r="A492" s="831" t="s">
        <v>577</v>
      </c>
      <c r="B492" s="832" t="s">
        <v>578</v>
      </c>
      <c r="C492" s="835" t="s">
        <v>599</v>
      </c>
      <c r="D492" s="863" t="s">
        <v>600</v>
      </c>
      <c r="E492" s="835" t="s">
        <v>3386</v>
      </c>
      <c r="F492" s="863" t="s">
        <v>3387</v>
      </c>
      <c r="G492" s="835" t="s">
        <v>3388</v>
      </c>
      <c r="H492" s="835" t="s">
        <v>3389</v>
      </c>
      <c r="I492" s="849">
        <v>10.163636294278232</v>
      </c>
      <c r="J492" s="849">
        <v>5340</v>
      </c>
      <c r="K492" s="850">
        <v>54277.89998626709</v>
      </c>
    </row>
    <row r="493" spans="1:11" ht="14.4" customHeight="1" x14ac:dyDescent="0.3">
      <c r="A493" s="831" t="s">
        <v>577</v>
      </c>
      <c r="B493" s="832" t="s">
        <v>578</v>
      </c>
      <c r="C493" s="835" t="s">
        <v>599</v>
      </c>
      <c r="D493" s="863" t="s">
        <v>600</v>
      </c>
      <c r="E493" s="835" t="s">
        <v>3386</v>
      </c>
      <c r="F493" s="863" t="s">
        <v>3387</v>
      </c>
      <c r="G493" s="835" t="s">
        <v>3965</v>
      </c>
      <c r="H493" s="835" t="s">
        <v>3966</v>
      </c>
      <c r="I493" s="849">
        <v>16.454999923706055</v>
      </c>
      <c r="J493" s="849">
        <v>300</v>
      </c>
      <c r="K493" s="850">
        <v>4936.5000305175781</v>
      </c>
    </row>
    <row r="494" spans="1:11" ht="14.4" customHeight="1" x14ac:dyDescent="0.3">
      <c r="A494" s="831" t="s">
        <v>577</v>
      </c>
      <c r="B494" s="832" t="s">
        <v>578</v>
      </c>
      <c r="C494" s="835" t="s">
        <v>599</v>
      </c>
      <c r="D494" s="863" t="s">
        <v>600</v>
      </c>
      <c r="E494" s="835" t="s">
        <v>3390</v>
      </c>
      <c r="F494" s="863" t="s">
        <v>3391</v>
      </c>
      <c r="G494" s="835" t="s">
        <v>4222</v>
      </c>
      <c r="H494" s="835" t="s">
        <v>4223</v>
      </c>
      <c r="I494" s="849">
        <v>180.44000244140625</v>
      </c>
      <c r="J494" s="849">
        <v>50</v>
      </c>
      <c r="K494" s="850">
        <v>9021.759765625</v>
      </c>
    </row>
    <row r="495" spans="1:11" ht="14.4" customHeight="1" x14ac:dyDescent="0.3">
      <c r="A495" s="831" t="s">
        <v>577</v>
      </c>
      <c r="B495" s="832" t="s">
        <v>578</v>
      </c>
      <c r="C495" s="835" t="s">
        <v>599</v>
      </c>
      <c r="D495" s="863" t="s">
        <v>600</v>
      </c>
      <c r="E495" s="835" t="s">
        <v>3390</v>
      </c>
      <c r="F495" s="863" t="s">
        <v>3391</v>
      </c>
      <c r="G495" s="835" t="s">
        <v>3392</v>
      </c>
      <c r="H495" s="835" t="s">
        <v>3393</v>
      </c>
      <c r="I495" s="849">
        <v>0.30111112197240192</v>
      </c>
      <c r="J495" s="849">
        <v>1200</v>
      </c>
      <c r="K495" s="850">
        <v>361</v>
      </c>
    </row>
    <row r="496" spans="1:11" ht="14.4" customHeight="1" x14ac:dyDescent="0.3">
      <c r="A496" s="831" t="s">
        <v>577</v>
      </c>
      <c r="B496" s="832" t="s">
        <v>578</v>
      </c>
      <c r="C496" s="835" t="s">
        <v>599</v>
      </c>
      <c r="D496" s="863" t="s">
        <v>600</v>
      </c>
      <c r="E496" s="835" t="s">
        <v>3390</v>
      </c>
      <c r="F496" s="863" t="s">
        <v>3391</v>
      </c>
      <c r="G496" s="835" t="s">
        <v>3977</v>
      </c>
      <c r="H496" s="835" t="s">
        <v>3978</v>
      </c>
      <c r="I496" s="849">
        <v>0.30058823964175058</v>
      </c>
      <c r="J496" s="849">
        <v>2300</v>
      </c>
      <c r="K496" s="850">
        <v>691</v>
      </c>
    </row>
    <row r="497" spans="1:11" ht="14.4" customHeight="1" x14ac:dyDescent="0.3">
      <c r="A497" s="831" t="s">
        <v>577</v>
      </c>
      <c r="B497" s="832" t="s">
        <v>578</v>
      </c>
      <c r="C497" s="835" t="s">
        <v>599</v>
      </c>
      <c r="D497" s="863" t="s">
        <v>600</v>
      </c>
      <c r="E497" s="835" t="s">
        <v>3390</v>
      </c>
      <c r="F497" s="863" t="s">
        <v>3391</v>
      </c>
      <c r="G497" s="835" t="s">
        <v>3394</v>
      </c>
      <c r="H497" s="835" t="s">
        <v>3395</v>
      </c>
      <c r="I497" s="849">
        <v>0.54363638162612915</v>
      </c>
      <c r="J497" s="849">
        <v>9200</v>
      </c>
      <c r="K497" s="850">
        <v>5003</v>
      </c>
    </row>
    <row r="498" spans="1:11" ht="14.4" customHeight="1" x14ac:dyDescent="0.3">
      <c r="A498" s="831" t="s">
        <v>577</v>
      </c>
      <c r="B498" s="832" t="s">
        <v>578</v>
      </c>
      <c r="C498" s="835" t="s">
        <v>599</v>
      </c>
      <c r="D498" s="863" t="s">
        <v>600</v>
      </c>
      <c r="E498" s="835" t="s">
        <v>3390</v>
      </c>
      <c r="F498" s="863" t="s">
        <v>3391</v>
      </c>
      <c r="G498" s="835" t="s">
        <v>4224</v>
      </c>
      <c r="H498" s="835" t="s">
        <v>4225</v>
      </c>
      <c r="I498" s="849">
        <v>180.44000244140625</v>
      </c>
      <c r="J498" s="849">
        <v>75</v>
      </c>
      <c r="K498" s="850">
        <v>13532.64990234375</v>
      </c>
    </row>
    <row r="499" spans="1:11" ht="14.4" customHeight="1" x14ac:dyDescent="0.3">
      <c r="A499" s="831" t="s">
        <v>577</v>
      </c>
      <c r="B499" s="832" t="s">
        <v>578</v>
      </c>
      <c r="C499" s="835" t="s">
        <v>599</v>
      </c>
      <c r="D499" s="863" t="s">
        <v>600</v>
      </c>
      <c r="E499" s="835" t="s">
        <v>3390</v>
      </c>
      <c r="F499" s="863" t="s">
        <v>3391</v>
      </c>
      <c r="G499" s="835" t="s">
        <v>4226</v>
      </c>
      <c r="H499" s="835" t="s">
        <v>4227</v>
      </c>
      <c r="I499" s="849">
        <v>48.819999694824219</v>
      </c>
      <c r="J499" s="849">
        <v>75</v>
      </c>
      <c r="K499" s="850">
        <v>3661.7698974609375</v>
      </c>
    </row>
    <row r="500" spans="1:11" ht="14.4" customHeight="1" x14ac:dyDescent="0.3">
      <c r="A500" s="831" t="s">
        <v>577</v>
      </c>
      <c r="B500" s="832" t="s">
        <v>578</v>
      </c>
      <c r="C500" s="835" t="s">
        <v>599</v>
      </c>
      <c r="D500" s="863" t="s">
        <v>600</v>
      </c>
      <c r="E500" s="835" t="s">
        <v>3390</v>
      </c>
      <c r="F500" s="863" t="s">
        <v>3391</v>
      </c>
      <c r="G500" s="835" t="s">
        <v>4228</v>
      </c>
      <c r="H500" s="835" t="s">
        <v>4229</v>
      </c>
      <c r="I500" s="849">
        <v>48.819999694824219</v>
      </c>
      <c r="J500" s="849">
        <v>25</v>
      </c>
      <c r="K500" s="850">
        <v>1220.5899658203125</v>
      </c>
    </row>
    <row r="501" spans="1:11" ht="14.4" customHeight="1" x14ac:dyDescent="0.3">
      <c r="A501" s="831" t="s">
        <v>577</v>
      </c>
      <c r="B501" s="832" t="s">
        <v>578</v>
      </c>
      <c r="C501" s="835" t="s">
        <v>599</v>
      </c>
      <c r="D501" s="863" t="s">
        <v>600</v>
      </c>
      <c r="E501" s="835" t="s">
        <v>3390</v>
      </c>
      <c r="F501" s="863" t="s">
        <v>3391</v>
      </c>
      <c r="G501" s="835" t="s">
        <v>4230</v>
      </c>
      <c r="H501" s="835" t="s">
        <v>4231</v>
      </c>
      <c r="I501" s="849">
        <v>48.819999694824219</v>
      </c>
      <c r="J501" s="849">
        <v>100</v>
      </c>
      <c r="K501" s="850">
        <v>4882.35986328125</v>
      </c>
    </row>
    <row r="502" spans="1:11" ht="14.4" customHeight="1" x14ac:dyDescent="0.3">
      <c r="A502" s="831" t="s">
        <v>577</v>
      </c>
      <c r="B502" s="832" t="s">
        <v>578</v>
      </c>
      <c r="C502" s="835" t="s">
        <v>599</v>
      </c>
      <c r="D502" s="863" t="s">
        <v>600</v>
      </c>
      <c r="E502" s="835" t="s">
        <v>3390</v>
      </c>
      <c r="F502" s="863" t="s">
        <v>3391</v>
      </c>
      <c r="G502" s="835" t="s">
        <v>4232</v>
      </c>
      <c r="H502" s="835" t="s">
        <v>4233</v>
      </c>
      <c r="I502" s="849">
        <v>1.5099999904632568</v>
      </c>
      <c r="J502" s="849">
        <v>800</v>
      </c>
      <c r="K502" s="850">
        <v>1209.75</v>
      </c>
    </row>
    <row r="503" spans="1:11" ht="14.4" customHeight="1" x14ac:dyDescent="0.3">
      <c r="A503" s="831" t="s">
        <v>577</v>
      </c>
      <c r="B503" s="832" t="s">
        <v>578</v>
      </c>
      <c r="C503" s="835" t="s">
        <v>599</v>
      </c>
      <c r="D503" s="863" t="s">
        <v>600</v>
      </c>
      <c r="E503" s="835" t="s">
        <v>3390</v>
      </c>
      <c r="F503" s="863" t="s">
        <v>3391</v>
      </c>
      <c r="G503" s="835" t="s">
        <v>4232</v>
      </c>
      <c r="H503" s="835" t="s">
        <v>4234</v>
      </c>
      <c r="I503" s="849">
        <v>1.5119999885559081</v>
      </c>
      <c r="J503" s="849">
        <v>1400</v>
      </c>
      <c r="K503" s="850">
        <v>2119</v>
      </c>
    </row>
    <row r="504" spans="1:11" ht="14.4" customHeight="1" x14ac:dyDescent="0.3">
      <c r="A504" s="831" t="s">
        <v>577</v>
      </c>
      <c r="B504" s="832" t="s">
        <v>578</v>
      </c>
      <c r="C504" s="835" t="s">
        <v>599</v>
      </c>
      <c r="D504" s="863" t="s">
        <v>600</v>
      </c>
      <c r="E504" s="835" t="s">
        <v>3390</v>
      </c>
      <c r="F504" s="863" t="s">
        <v>3391</v>
      </c>
      <c r="G504" s="835" t="s">
        <v>3398</v>
      </c>
      <c r="H504" s="835" t="s">
        <v>3399</v>
      </c>
      <c r="I504" s="849">
        <v>212.80799560546876</v>
      </c>
      <c r="J504" s="849">
        <v>225</v>
      </c>
      <c r="K504" s="850">
        <v>44644.1591796875</v>
      </c>
    </row>
    <row r="505" spans="1:11" ht="14.4" customHeight="1" x14ac:dyDescent="0.3">
      <c r="A505" s="831" t="s">
        <v>577</v>
      </c>
      <c r="B505" s="832" t="s">
        <v>578</v>
      </c>
      <c r="C505" s="835" t="s">
        <v>599</v>
      </c>
      <c r="D505" s="863" t="s">
        <v>600</v>
      </c>
      <c r="E505" s="835" t="s">
        <v>3400</v>
      </c>
      <c r="F505" s="863" t="s">
        <v>3401</v>
      </c>
      <c r="G505" s="835" t="s">
        <v>3987</v>
      </c>
      <c r="H505" s="835" t="s">
        <v>3988</v>
      </c>
      <c r="I505" s="849">
        <v>0.63249999284744263</v>
      </c>
      <c r="J505" s="849">
        <v>11400</v>
      </c>
      <c r="K505" s="850">
        <v>7206</v>
      </c>
    </row>
    <row r="506" spans="1:11" ht="14.4" customHeight="1" x14ac:dyDescent="0.3">
      <c r="A506" s="831" t="s">
        <v>577</v>
      </c>
      <c r="B506" s="832" t="s">
        <v>578</v>
      </c>
      <c r="C506" s="835" t="s">
        <v>599</v>
      </c>
      <c r="D506" s="863" t="s">
        <v>600</v>
      </c>
      <c r="E506" s="835" t="s">
        <v>3400</v>
      </c>
      <c r="F506" s="863" t="s">
        <v>3401</v>
      </c>
      <c r="G506" s="835" t="s">
        <v>3402</v>
      </c>
      <c r="H506" s="835" t="s">
        <v>3403</v>
      </c>
      <c r="I506" s="849">
        <v>0.62956521303757373</v>
      </c>
      <c r="J506" s="849">
        <v>15400</v>
      </c>
      <c r="K506" s="850">
        <v>9712</v>
      </c>
    </row>
    <row r="507" spans="1:11" ht="14.4" customHeight="1" x14ac:dyDescent="0.3">
      <c r="A507" s="831" t="s">
        <v>577</v>
      </c>
      <c r="B507" s="832" t="s">
        <v>578</v>
      </c>
      <c r="C507" s="835" t="s">
        <v>599</v>
      </c>
      <c r="D507" s="863" t="s">
        <v>600</v>
      </c>
      <c r="E507" s="835" t="s">
        <v>3400</v>
      </c>
      <c r="F507" s="863" t="s">
        <v>3401</v>
      </c>
      <c r="G507" s="835" t="s">
        <v>3989</v>
      </c>
      <c r="H507" s="835" t="s">
        <v>3990</v>
      </c>
      <c r="I507" s="849">
        <v>0.63166666030883789</v>
      </c>
      <c r="J507" s="849">
        <v>6600</v>
      </c>
      <c r="K507" s="850">
        <v>4170</v>
      </c>
    </row>
    <row r="508" spans="1:11" ht="14.4" customHeight="1" x14ac:dyDescent="0.3">
      <c r="A508" s="831" t="s">
        <v>577</v>
      </c>
      <c r="B508" s="832" t="s">
        <v>578</v>
      </c>
      <c r="C508" s="835" t="s">
        <v>599</v>
      </c>
      <c r="D508" s="863" t="s">
        <v>600</v>
      </c>
      <c r="E508" s="835" t="s">
        <v>3400</v>
      </c>
      <c r="F508" s="863" t="s">
        <v>3401</v>
      </c>
      <c r="G508" s="835" t="s">
        <v>3987</v>
      </c>
      <c r="H508" s="835" t="s">
        <v>4005</v>
      </c>
      <c r="I508" s="849">
        <v>0.62777777512868249</v>
      </c>
      <c r="J508" s="849">
        <v>6800</v>
      </c>
      <c r="K508" s="850">
        <v>4254</v>
      </c>
    </row>
    <row r="509" spans="1:11" ht="14.4" customHeight="1" x14ac:dyDescent="0.3">
      <c r="A509" s="831" t="s">
        <v>577</v>
      </c>
      <c r="B509" s="832" t="s">
        <v>578</v>
      </c>
      <c r="C509" s="835" t="s">
        <v>599</v>
      </c>
      <c r="D509" s="863" t="s">
        <v>600</v>
      </c>
      <c r="E509" s="835" t="s">
        <v>3400</v>
      </c>
      <c r="F509" s="863" t="s">
        <v>3401</v>
      </c>
      <c r="G509" s="835" t="s">
        <v>3402</v>
      </c>
      <c r="H509" s="835" t="s">
        <v>4006</v>
      </c>
      <c r="I509" s="849">
        <v>0.62666666507720947</v>
      </c>
      <c r="J509" s="849">
        <v>5200</v>
      </c>
      <c r="K509" s="850">
        <v>3254</v>
      </c>
    </row>
    <row r="510" spans="1:11" ht="14.4" customHeight="1" x14ac:dyDescent="0.3">
      <c r="A510" s="831" t="s">
        <v>577</v>
      </c>
      <c r="B510" s="832" t="s">
        <v>578</v>
      </c>
      <c r="C510" s="835" t="s">
        <v>599</v>
      </c>
      <c r="D510" s="863" t="s">
        <v>600</v>
      </c>
      <c r="E510" s="835" t="s">
        <v>3400</v>
      </c>
      <c r="F510" s="863" t="s">
        <v>3401</v>
      </c>
      <c r="G510" s="835" t="s">
        <v>3989</v>
      </c>
      <c r="H510" s="835" t="s">
        <v>4235</v>
      </c>
      <c r="I510" s="849">
        <v>0.62999999523162842</v>
      </c>
      <c r="J510" s="849">
        <v>4000</v>
      </c>
      <c r="K510" s="850">
        <v>2520</v>
      </c>
    </row>
    <row r="511" spans="1:11" ht="14.4" customHeight="1" x14ac:dyDescent="0.3">
      <c r="A511" s="831" t="s">
        <v>577</v>
      </c>
      <c r="B511" s="832" t="s">
        <v>578</v>
      </c>
      <c r="C511" s="835" t="s">
        <v>599</v>
      </c>
      <c r="D511" s="863" t="s">
        <v>600</v>
      </c>
      <c r="E511" s="835" t="s">
        <v>3400</v>
      </c>
      <c r="F511" s="863" t="s">
        <v>3401</v>
      </c>
      <c r="G511" s="835" t="s">
        <v>3402</v>
      </c>
      <c r="H511" s="835" t="s">
        <v>4007</v>
      </c>
      <c r="I511" s="849">
        <v>0.62749999761581421</v>
      </c>
      <c r="J511" s="849">
        <v>2600</v>
      </c>
      <c r="K511" s="850">
        <v>1630</v>
      </c>
    </row>
    <row r="512" spans="1:11" ht="14.4" customHeight="1" x14ac:dyDescent="0.3">
      <c r="A512" s="831" t="s">
        <v>577</v>
      </c>
      <c r="B512" s="832" t="s">
        <v>578</v>
      </c>
      <c r="C512" s="835" t="s">
        <v>599</v>
      </c>
      <c r="D512" s="863" t="s">
        <v>600</v>
      </c>
      <c r="E512" s="835" t="s">
        <v>4012</v>
      </c>
      <c r="F512" s="863" t="s">
        <v>4013</v>
      </c>
      <c r="G512" s="835" t="s">
        <v>4014</v>
      </c>
      <c r="H512" s="835" t="s">
        <v>4015</v>
      </c>
      <c r="I512" s="849">
        <v>319.91000366210937</v>
      </c>
      <c r="J512" s="849">
        <v>20</v>
      </c>
      <c r="K512" s="850">
        <v>6398.27978515625</v>
      </c>
    </row>
    <row r="513" spans="1:11" ht="14.4" customHeight="1" x14ac:dyDescent="0.3">
      <c r="A513" s="831" t="s">
        <v>577</v>
      </c>
      <c r="B513" s="832" t="s">
        <v>578</v>
      </c>
      <c r="C513" s="835" t="s">
        <v>599</v>
      </c>
      <c r="D513" s="863" t="s">
        <v>600</v>
      </c>
      <c r="E513" s="835" t="s">
        <v>4053</v>
      </c>
      <c r="F513" s="863" t="s">
        <v>4054</v>
      </c>
      <c r="G513" s="835" t="s">
        <v>4061</v>
      </c>
      <c r="H513" s="835" t="s">
        <v>4062</v>
      </c>
      <c r="I513" s="849">
        <v>15.460000038146973</v>
      </c>
      <c r="J513" s="849">
        <v>150</v>
      </c>
      <c r="K513" s="850">
        <v>2319.239990234375</v>
      </c>
    </row>
    <row r="514" spans="1:11" ht="14.4" customHeight="1" x14ac:dyDescent="0.3">
      <c r="A514" s="831" t="s">
        <v>577</v>
      </c>
      <c r="B514" s="832" t="s">
        <v>578</v>
      </c>
      <c r="C514" s="835" t="s">
        <v>599</v>
      </c>
      <c r="D514" s="863" t="s">
        <v>600</v>
      </c>
      <c r="E514" s="835" t="s">
        <v>4053</v>
      </c>
      <c r="F514" s="863" t="s">
        <v>4054</v>
      </c>
      <c r="G514" s="835" t="s">
        <v>4236</v>
      </c>
      <c r="H514" s="835" t="s">
        <v>4237</v>
      </c>
      <c r="I514" s="849">
        <v>36.830001831054687</v>
      </c>
      <c r="J514" s="849">
        <v>15</v>
      </c>
      <c r="K514" s="850">
        <v>552.48001098632812</v>
      </c>
    </row>
    <row r="515" spans="1:11" ht="14.4" customHeight="1" x14ac:dyDescent="0.3">
      <c r="A515" s="831" t="s">
        <v>577</v>
      </c>
      <c r="B515" s="832" t="s">
        <v>578</v>
      </c>
      <c r="C515" s="835" t="s">
        <v>599</v>
      </c>
      <c r="D515" s="863" t="s">
        <v>600</v>
      </c>
      <c r="E515" s="835" t="s">
        <v>4053</v>
      </c>
      <c r="F515" s="863" t="s">
        <v>4054</v>
      </c>
      <c r="G515" s="835" t="s">
        <v>4238</v>
      </c>
      <c r="H515" s="835" t="s">
        <v>4239</v>
      </c>
      <c r="I515" s="849">
        <v>36.830001831054687</v>
      </c>
      <c r="J515" s="849">
        <v>20</v>
      </c>
      <c r="K515" s="850">
        <v>736.6400146484375</v>
      </c>
    </row>
    <row r="516" spans="1:11" ht="14.4" customHeight="1" x14ac:dyDescent="0.3">
      <c r="A516" s="831" t="s">
        <v>577</v>
      </c>
      <c r="B516" s="832" t="s">
        <v>578</v>
      </c>
      <c r="C516" s="835" t="s">
        <v>599</v>
      </c>
      <c r="D516" s="863" t="s">
        <v>600</v>
      </c>
      <c r="E516" s="835" t="s">
        <v>4053</v>
      </c>
      <c r="F516" s="863" t="s">
        <v>4054</v>
      </c>
      <c r="G516" s="835" t="s">
        <v>4063</v>
      </c>
      <c r="H516" s="835" t="s">
        <v>4064</v>
      </c>
      <c r="I516" s="849">
        <v>36.830871250318445</v>
      </c>
      <c r="J516" s="849">
        <v>455</v>
      </c>
      <c r="K516" s="850">
        <v>16758.479919433594</v>
      </c>
    </row>
    <row r="517" spans="1:11" ht="14.4" customHeight="1" x14ac:dyDescent="0.3">
      <c r="A517" s="831" t="s">
        <v>577</v>
      </c>
      <c r="B517" s="832" t="s">
        <v>578</v>
      </c>
      <c r="C517" s="835" t="s">
        <v>599</v>
      </c>
      <c r="D517" s="863" t="s">
        <v>600</v>
      </c>
      <c r="E517" s="835" t="s">
        <v>4053</v>
      </c>
      <c r="F517" s="863" t="s">
        <v>4054</v>
      </c>
      <c r="G517" s="835" t="s">
        <v>4240</v>
      </c>
      <c r="H517" s="835" t="s">
        <v>4241</v>
      </c>
      <c r="I517" s="849">
        <v>36.83143016270229</v>
      </c>
      <c r="J517" s="849">
        <v>410</v>
      </c>
      <c r="K517" s="850">
        <v>15101.029968261719</v>
      </c>
    </row>
    <row r="518" spans="1:11" ht="14.4" customHeight="1" x14ac:dyDescent="0.3">
      <c r="A518" s="831" t="s">
        <v>577</v>
      </c>
      <c r="B518" s="832" t="s">
        <v>578</v>
      </c>
      <c r="C518" s="835" t="s">
        <v>599</v>
      </c>
      <c r="D518" s="863" t="s">
        <v>600</v>
      </c>
      <c r="E518" s="835" t="s">
        <v>4053</v>
      </c>
      <c r="F518" s="863" t="s">
        <v>4054</v>
      </c>
      <c r="G518" s="835" t="s">
        <v>4242</v>
      </c>
      <c r="H518" s="835" t="s">
        <v>4243</v>
      </c>
      <c r="I518" s="849">
        <v>36.830001831054687</v>
      </c>
      <c r="J518" s="849">
        <v>10</v>
      </c>
      <c r="K518" s="850">
        <v>368.32000732421875</v>
      </c>
    </row>
    <row r="519" spans="1:11" ht="14.4" customHeight="1" x14ac:dyDescent="0.3">
      <c r="A519" s="831" t="s">
        <v>577</v>
      </c>
      <c r="B519" s="832" t="s">
        <v>578</v>
      </c>
      <c r="C519" s="835" t="s">
        <v>599</v>
      </c>
      <c r="D519" s="863" t="s">
        <v>600</v>
      </c>
      <c r="E519" s="835" t="s">
        <v>4053</v>
      </c>
      <c r="F519" s="863" t="s">
        <v>4054</v>
      </c>
      <c r="G519" s="835" t="s">
        <v>4244</v>
      </c>
      <c r="H519" s="835" t="s">
        <v>4245</v>
      </c>
      <c r="I519" s="849">
        <v>36.299999237060547</v>
      </c>
      <c r="J519" s="849">
        <v>30</v>
      </c>
      <c r="K519" s="850">
        <v>1089</v>
      </c>
    </row>
    <row r="520" spans="1:11" ht="14.4" customHeight="1" x14ac:dyDescent="0.3">
      <c r="A520" s="831" t="s">
        <v>577</v>
      </c>
      <c r="B520" s="832" t="s">
        <v>578</v>
      </c>
      <c r="C520" s="835" t="s">
        <v>599</v>
      </c>
      <c r="D520" s="863" t="s">
        <v>600</v>
      </c>
      <c r="E520" s="835" t="s">
        <v>4053</v>
      </c>
      <c r="F520" s="863" t="s">
        <v>4054</v>
      </c>
      <c r="G520" s="835" t="s">
        <v>4246</v>
      </c>
      <c r="H520" s="835" t="s">
        <v>4247</v>
      </c>
      <c r="I520" s="849">
        <v>384.02249908447266</v>
      </c>
      <c r="J520" s="849">
        <v>10</v>
      </c>
      <c r="K520" s="850">
        <v>3831.4498901367187</v>
      </c>
    </row>
    <row r="521" spans="1:11" ht="14.4" customHeight="1" x14ac:dyDescent="0.3">
      <c r="A521" s="831" t="s">
        <v>577</v>
      </c>
      <c r="B521" s="832" t="s">
        <v>578</v>
      </c>
      <c r="C521" s="835" t="s">
        <v>599</v>
      </c>
      <c r="D521" s="863" t="s">
        <v>600</v>
      </c>
      <c r="E521" s="835" t="s">
        <v>4053</v>
      </c>
      <c r="F521" s="863" t="s">
        <v>4054</v>
      </c>
      <c r="G521" s="835" t="s">
        <v>4248</v>
      </c>
      <c r="H521" s="835" t="s">
        <v>4249</v>
      </c>
      <c r="I521" s="849">
        <v>382.36000061035156</v>
      </c>
      <c r="J521" s="849">
        <v>6</v>
      </c>
      <c r="K521" s="850">
        <v>2294.1600341796875</v>
      </c>
    </row>
    <row r="522" spans="1:11" ht="14.4" customHeight="1" x14ac:dyDescent="0.3">
      <c r="A522" s="831" t="s">
        <v>577</v>
      </c>
      <c r="B522" s="832" t="s">
        <v>578</v>
      </c>
      <c r="C522" s="835" t="s">
        <v>599</v>
      </c>
      <c r="D522" s="863" t="s">
        <v>600</v>
      </c>
      <c r="E522" s="835" t="s">
        <v>4053</v>
      </c>
      <c r="F522" s="863" t="s">
        <v>4054</v>
      </c>
      <c r="G522" s="835" t="s">
        <v>4250</v>
      </c>
      <c r="H522" s="835" t="s">
        <v>4251</v>
      </c>
      <c r="I522" s="849">
        <v>15.609999656677246</v>
      </c>
      <c r="J522" s="849">
        <v>130</v>
      </c>
      <c r="K522" s="850">
        <v>2029.2999877929687</v>
      </c>
    </row>
    <row r="523" spans="1:11" ht="14.4" customHeight="1" x14ac:dyDescent="0.3">
      <c r="A523" s="831" t="s">
        <v>577</v>
      </c>
      <c r="B523" s="832" t="s">
        <v>578</v>
      </c>
      <c r="C523" s="835" t="s">
        <v>599</v>
      </c>
      <c r="D523" s="863" t="s">
        <v>600</v>
      </c>
      <c r="E523" s="835" t="s">
        <v>4053</v>
      </c>
      <c r="F523" s="863" t="s">
        <v>4054</v>
      </c>
      <c r="G523" s="835" t="s">
        <v>4252</v>
      </c>
      <c r="H523" s="835" t="s">
        <v>4253</v>
      </c>
      <c r="I523" s="849">
        <v>104.05999755859375</v>
      </c>
      <c r="J523" s="849">
        <v>10</v>
      </c>
      <c r="K523" s="850">
        <v>1040.5999755859375</v>
      </c>
    </row>
    <row r="524" spans="1:11" ht="14.4" customHeight="1" x14ac:dyDescent="0.3">
      <c r="A524" s="831" t="s">
        <v>577</v>
      </c>
      <c r="B524" s="832" t="s">
        <v>578</v>
      </c>
      <c r="C524" s="835" t="s">
        <v>599</v>
      </c>
      <c r="D524" s="863" t="s">
        <v>600</v>
      </c>
      <c r="E524" s="835" t="s">
        <v>4053</v>
      </c>
      <c r="F524" s="863" t="s">
        <v>4054</v>
      </c>
      <c r="G524" s="835" t="s">
        <v>4254</v>
      </c>
      <c r="H524" s="835" t="s">
        <v>4255</v>
      </c>
      <c r="I524" s="849">
        <v>104.05999755859375</v>
      </c>
      <c r="J524" s="849">
        <v>350</v>
      </c>
      <c r="K524" s="850">
        <v>36421.000244140625</v>
      </c>
    </row>
    <row r="525" spans="1:11" ht="14.4" customHeight="1" x14ac:dyDescent="0.3">
      <c r="A525" s="831" t="s">
        <v>577</v>
      </c>
      <c r="B525" s="832" t="s">
        <v>578</v>
      </c>
      <c r="C525" s="835" t="s">
        <v>599</v>
      </c>
      <c r="D525" s="863" t="s">
        <v>600</v>
      </c>
      <c r="E525" s="835" t="s">
        <v>4053</v>
      </c>
      <c r="F525" s="863" t="s">
        <v>4054</v>
      </c>
      <c r="G525" s="835" t="s">
        <v>4256</v>
      </c>
      <c r="H525" s="835" t="s">
        <v>4257</v>
      </c>
      <c r="I525" s="849">
        <v>104.05999755859375</v>
      </c>
      <c r="J525" s="849">
        <v>460</v>
      </c>
      <c r="K525" s="850">
        <v>47867.599365234375</v>
      </c>
    </row>
    <row r="526" spans="1:11" ht="14.4" customHeight="1" x14ac:dyDescent="0.3">
      <c r="A526" s="831" t="s">
        <v>577</v>
      </c>
      <c r="B526" s="832" t="s">
        <v>578</v>
      </c>
      <c r="C526" s="835" t="s">
        <v>599</v>
      </c>
      <c r="D526" s="863" t="s">
        <v>600</v>
      </c>
      <c r="E526" s="835" t="s">
        <v>4053</v>
      </c>
      <c r="F526" s="863" t="s">
        <v>4054</v>
      </c>
      <c r="G526" s="835" t="s">
        <v>4258</v>
      </c>
      <c r="H526" s="835" t="s">
        <v>4259</v>
      </c>
      <c r="I526" s="849">
        <v>104.05999755859375</v>
      </c>
      <c r="J526" s="849">
        <v>10</v>
      </c>
      <c r="K526" s="850">
        <v>1040.5999755859375</v>
      </c>
    </row>
    <row r="527" spans="1:11" ht="14.4" customHeight="1" x14ac:dyDescent="0.3">
      <c r="A527" s="831" t="s">
        <v>577</v>
      </c>
      <c r="B527" s="832" t="s">
        <v>578</v>
      </c>
      <c r="C527" s="835" t="s">
        <v>599</v>
      </c>
      <c r="D527" s="863" t="s">
        <v>600</v>
      </c>
      <c r="E527" s="835" t="s">
        <v>4053</v>
      </c>
      <c r="F527" s="863" t="s">
        <v>4054</v>
      </c>
      <c r="G527" s="835" t="s">
        <v>4260</v>
      </c>
      <c r="H527" s="835" t="s">
        <v>4261</v>
      </c>
      <c r="I527" s="849">
        <v>121</v>
      </c>
      <c r="J527" s="849">
        <v>10</v>
      </c>
      <c r="K527" s="850">
        <v>1210</v>
      </c>
    </row>
    <row r="528" spans="1:11" ht="14.4" customHeight="1" x14ac:dyDescent="0.3">
      <c r="A528" s="831" t="s">
        <v>577</v>
      </c>
      <c r="B528" s="832" t="s">
        <v>578</v>
      </c>
      <c r="C528" s="835" t="s">
        <v>599</v>
      </c>
      <c r="D528" s="863" t="s">
        <v>600</v>
      </c>
      <c r="E528" s="835" t="s">
        <v>4053</v>
      </c>
      <c r="F528" s="863" t="s">
        <v>4054</v>
      </c>
      <c r="G528" s="835" t="s">
        <v>4262</v>
      </c>
      <c r="H528" s="835" t="s">
        <v>4263</v>
      </c>
      <c r="I528" s="849">
        <v>240.94000244140625</v>
      </c>
      <c r="J528" s="849">
        <v>5</v>
      </c>
      <c r="K528" s="850">
        <v>1204.6800537109375</v>
      </c>
    </row>
    <row r="529" spans="1:11" ht="14.4" customHeight="1" x14ac:dyDescent="0.3">
      <c r="A529" s="831" t="s">
        <v>577</v>
      </c>
      <c r="B529" s="832" t="s">
        <v>578</v>
      </c>
      <c r="C529" s="835" t="s">
        <v>599</v>
      </c>
      <c r="D529" s="863" t="s">
        <v>600</v>
      </c>
      <c r="E529" s="835" t="s">
        <v>4053</v>
      </c>
      <c r="F529" s="863" t="s">
        <v>4054</v>
      </c>
      <c r="G529" s="835" t="s">
        <v>4264</v>
      </c>
      <c r="H529" s="835" t="s">
        <v>4265</v>
      </c>
      <c r="I529" s="849">
        <v>240.94000244140625</v>
      </c>
      <c r="J529" s="849">
        <v>5</v>
      </c>
      <c r="K529" s="850">
        <v>1204.6800537109375</v>
      </c>
    </row>
    <row r="530" spans="1:11" ht="14.4" customHeight="1" x14ac:dyDescent="0.3">
      <c r="A530" s="831" t="s">
        <v>577</v>
      </c>
      <c r="B530" s="832" t="s">
        <v>578</v>
      </c>
      <c r="C530" s="835" t="s">
        <v>599</v>
      </c>
      <c r="D530" s="863" t="s">
        <v>600</v>
      </c>
      <c r="E530" s="835" t="s">
        <v>4053</v>
      </c>
      <c r="F530" s="863" t="s">
        <v>4054</v>
      </c>
      <c r="G530" s="835" t="s">
        <v>4266</v>
      </c>
      <c r="H530" s="835" t="s">
        <v>4267</v>
      </c>
      <c r="I530" s="849">
        <v>209.3699951171875</v>
      </c>
      <c r="J530" s="849">
        <v>15</v>
      </c>
      <c r="K530" s="850">
        <v>3140.5098876953125</v>
      </c>
    </row>
    <row r="531" spans="1:11" ht="14.4" customHeight="1" x14ac:dyDescent="0.3">
      <c r="A531" s="831" t="s">
        <v>577</v>
      </c>
      <c r="B531" s="832" t="s">
        <v>578</v>
      </c>
      <c r="C531" s="835" t="s">
        <v>599</v>
      </c>
      <c r="D531" s="863" t="s">
        <v>600</v>
      </c>
      <c r="E531" s="835" t="s">
        <v>4053</v>
      </c>
      <c r="F531" s="863" t="s">
        <v>4054</v>
      </c>
      <c r="G531" s="835" t="s">
        <v>4268</v>
      </c>
      <c r="H531" s="835" t="s">
        <v>4269</v>
      </c>
      <c r="I531" s="849">
        <v>209.3699951171875</v>
      </c>
      <c r="J531" s="849">
        <v>20</v>
      </c>
      <c r="K531" s="850">
        <v>4187.31982421875</v>
      </c>
    </row>
    <row r="532" spans="1:11" ht="14.4" customHeight="1" x14ac:dyDescent="0.3">
      <c r="A532" s="831" t="s">
        <v>577</v>
      </c>
      <c r="B532" s="832" t="s">
        <v>578</v>
      </c>
      <c r="C532" s="835" t="s">
        <v>599</v>
      </c>
      <c r="D532" s="863" t="s">
        <v>600</v>
      </c>
      <c r="E532" s="835" t="s">
        <v>4053</v>
      </c>
      <c r="F532" s="863" t="s">
        <v>4054</v>
      </c>
      <c r="G532" s="835" t="s">
        <v>4270</v>
      </c>
      <c r="H532" s="835" t="s">
        <v>4271</v>
      </c>
      <c r="I532" s="849">
        <v>209.3699951171875</v>
      </c>
      <c r="J532" s="849">
        <v>11</v>
      </c>
      <c r="K532" s="850">
        <v>2303.0299072265625</v>
      </c>
    </row>
    <row r="533" spans="1:11" ht="14.4" customHeight="1" x14ac:dyDescent="0.3">
      <c r="A533" s="831" t="s">
        <v>577</v>
      </c>
      <c r="B533" s="832" t="s">
        <v>578</v>
      </c>
      <c r="C533" s="835" t="s">
        <v>599</v>
      </c>
      <c r="D533" s="863" t="s">
        <v>600</v>
      </c>
      <c r="E533" s="835" t="s">
        <v>4053</v>
      </c>
      <c r="F533" s="863" t="s">
        <v>4054</v>
      </c>
      <c r="G533" s="835" t="s">
        <v>4272</v>
      </c>
      <c r="H533" s="835" t="s">
        <v>4273</v>
      </c>
      <c r="I533" s="849">
        <v>119.99892861502511</v>
      </c>
      <c r="J533" s="849">
        <v>716</v>
      </c>
      <c r="K533" s="850">
        <v>85917.2802734375</v>
      </c>
    </row>
    <row r="534" spans="1:11" ht="14.4" customHeight="1" x14ac:dyDescent="0.3">
      <c r="A534" s="831" t="s">
        <v>577</v>
      </c>
      <c r="B534" s="832" t="s">
        <v>578</v>
      </c>
      <c r="C534" s="835" t="s">
        <v>599</v>
      </c>
      <c r="D534" s="863" t="s">
        <v>600</v>
      </c>
      <c r="E534" s="835" t="s">
        <v>4053</v>
      </c>
      <c r="F534" s="863" t="s">
        <v>4054</v>
      </c>
      <c r="G534" s="835" t="s">
        <v>4274</v>
      </c>
      <c r="H534" s="835" t="s">
        <v>4275</v>
      </c>
      <c r="I534" s="849">
        <v>188.32000732421875</v>
      </c>
      <c r="J534" s="849">
        <v>5</v>
      </c>
      <c r="K534" s="850">
        <v>941.6199951171875</v>
      </c>
    </row>
    <row r="535" spans="1:11" ht="14.4" customHeight="1" x14ac:dyDescent="0.3">
      <c r="A535" s="831" t="s">
        <v>577</v>
      </c>
      <c r="B535" s="832" t="s">
        <v>578</v>
      </c>
      <c r="C535" s="835" t="s">
        <v>599</v>
      </c>
      <c r="D535" s="863" t="s">
        <v>600</v>
      </c>
      <c r="E535" s="835" t="s">
        <v>4053</v>
      </c>
      <c r="F535" s="863" t="s">
        <v>4054</v>
      </c>
      <c r="G535" s="835" t="s">
        <v>4276</v>
      </c>
      <c r="H535" s="835" t="s">
        <v>4277</v>
      </c>
      <c r="I535" s="849">
        <v>199</v>
      </c>
      <c r="J535" s="849">
        <v>15</v>
      </c>
      <c r="K535" s="850">
        <v>2984.949951171875</v>
      </c>
    </row>
    <row r="536" spans="1:11" ht="14.4" customHeight="1" x14ac:dyDescent="0.3">
      <c r="A536" s="831" t="s">
        <v>577</v>
      </c>
      <c r="B536" s="832" t="s">
        <v>578</v>
      </c>
      <c r="C536" s="835" t="s">
        <v>602</v>
      </c>
      <c r="D536" s="863" t="s">
        <v>603</v>
      </c>
      <c r="E536" s="835" t="s">
        <v>3406</v>
      </c>
      <c r="F536" s="863" t="s">
        <v>3407</v>
      </c>
      <c r="G536" s="835" t="s">
        <v>4278</v>
      </c>
      <c r="H536" s="835" t="s">
        <v>4279</v>
      </c>
      <c r="I536" s="849">
        <v>145.19999694824219</v>
      </c>
      <c r="J536" s="849">
        <v>3</v>
      </c>
      <c r="K536" s="850">
        <v>435.60000610351562</v>
      </c>
    </row>
    <row r="537" spans="1:11" ht="14.4" customHeight="1" x14ac:dyDescent="0.3">
      <c r="A537" s="831" t="s">
        <v>577</v>
      </c>
      <c r="B537" s="832" t="s">
        <v>578</v>
      </c>
      <c r="C537" s="835" t="s">
        <v>602</v>
      </c>
      <c r="D537" s="863" t="s">
        <v>603</v>
      </c>
      <c r="E537" s="835" t="s">
        <v>3406</v>
      </c>
      <c r="F537" s="863" t="s">
        <v>3407</v>
      </c>
      <c r="G537" s="835" t="s">
        <v>3422</v>
      </c>
      <c r="H537" s="835" t="s">
        <v>3423</v>
      </c>
      <c r="I537" s="849">
        <v>152.45667012532553</v>
      </c>
      <c r="J537" s="849">
        <v>18</v>
      </c>
      <c r="K537" s="850">
        <v>2744.2200622558594</v>
      </c>
    </row>
    <row r="538" spans="1:11" ht="14.4" customHeight="1" x14ac:dyDescent="0.3">
      <c r="A538" s="831" t="s">
        <v>577</v>
      </c>
      <c r="B538" s="832" t="s">
        <v>578</v>
      </c>
      <c r="C538" s="835" t="s">
        <v>602</v>
      </c>
      <c r="D538" s="863" t="s">
        <v>603</v>
      </c>
      <c r="E538" s="835" t="s">
        <v>3348</v>
      </c>
      <c r="F538" s="863" t="s">
        <v>3349</v>
      </c>
      <c r="G538" s="835" t="s">
        <v>3462</v>
      </c>
      <c r="H538" s="835" t="s">
        <v>3463</v>
      </c>
      <c r="I538" s="849">
        <v>3.5099999904632568</v>
      </c>
      <c r="J538" s="849">
        <v>100</v>
      </c>
      <c r="K538" s="850">
        <v>350.75</v>
      </c>
    </row>
    <row r="539" spans="1:11" ht="14.4" customHeight="1" x14ac:dyDescent="0.3">
      <c r="A539" s="831" t="s">
        <v>577</v>
      </c>
      <c r="B539" s="832" t="s">
        <v>578</v>
      </c>
      <c r="C539" s="835" t="s">
        <v>602</v>
      </c>
      <c r="D539" s="863" t="s">
        <v>603</v>
      </c>
      <c r="E539" s="835" t="s">
        <v>3348</v>
      </c>
      <c r="F539" s="863" t="s">
        <v>3349</v>
      </c>
      <c r="G539" s="835" t="s">
        <v>4280</v>
      </c>
      <c r="H539" s="835" t="s">
        <v>4281</v>
      </c>
      <c r="I539" s="849">
        <v>0.5899999737739563</v>
      </c>
      <c r="J539" s="849">
        <v>500</v>
      </c>
      <c r="K539" s="850">
        <v>295</v>
      </c>
    </row>
    <row r="540" spans="1:11" ht="14.4" customHeight="1" x14ac:dyDescent="0.3">
      <c r="A540" s="831" t="s">
        <v>577</v>
      </c>
      <c r="B540" s="832" t="s">
        <v>578</v>
      </c>
      <c r="C540" s="835" t="s">
        <v>602</v>
      </c>
      <c r="D540" s="863" t="s">
        <v>603</v>
      </c>
      <c r="E540" s="835" t="s">
        <v>3348</v>
      </c>
      <c r="F540" s="863" t="s">
        <v>3349</v>
      </c>
      <c r="G540" s="835" t="s">
        <v>3551</v>
      </c>
      <c r="H540" s="835" t="s">
        <v>3552</v>
      </c>
      <c r="I540" s="849">
        <v>1.3799999952316284</v>
      </c>
      <c r="J540" s="849">
        <v>2100</v>
      </c>
      <c r="K540" s="850">
        <v>2898</v>
      </c>
    </row>
    <row r="541" spans="1:11" ht="14.4" customHeight="1" x14ac:dyDescent="0.3">
      <c r="A541" s="831" t="s">
        <v>577</v>
      </c>
      <c r="B541" s="832" t="s">
        <v>578</v>
      </c>
      <c r="C541" s="835" t="s">
        <v>602</v>
      </c>
      <c r="D541" s="863" t="s">
        <v>603</v>
      </c>
      <c r="E541" s="835" t="s">
        <v>3348</v>
      </c>
      <c r="F541" s="863" t="s">
        <v>3349</v>
      </c>
      <c r="G541" s="835" t="s">
        <v>3350</v>
      </c>
      <c r="H541" s="835" t="s">
        <v>3351</v>
      </c>
      <c r="I541" s="849">
        <v>0.85000002384185791</v>
      </c>
      <c r="J541" s="849">
        <v>400</v>
      </c>
      <c r="K541" s="850">
        <v>340</v>
      </c>
    </row>
    <row r="542" spans="1:11" ht="14.4" customHeight="1" x14ac:dyDescent="0.3">
      <c r="A542" s="831" t="s">
        <v>577</v>
      </c>
      <c r="B542" s="832" t="s">
        <v>578</v>
      </c>
      <c r="C542" s="835" t="s">
        <v>602</v>
      </c>
      <c r="D542" s="863" t="s">
        <v>603</v>
      </c>
      <c r="E542" s="835" t="s">
        <v>3348</v>
      </c>
      <c r="F542" s="863" t="s">
        <v>3349</v>
      </c>
      <c r="G542" s="835" t="s">
        <v>3555</v>
      </c>
      <c r="H542" s="835" t="s">
        <v>3556</v>
      </c>
      <c r="I542" s="849">
        <v>1.5157142707279749</v>
      </c>
      <c r="J542" s="849">
        <v>450</v>
      </c>
      <c r="K542" s="850">
        <v>682</v>
      </c>
    </row>
    <row r="543" spans="1:11" ht="14.4" customHeight="1" x14ac:dyDescent="0.3">
      <c r="A543" s="831" t="s">
        <v>577</v>
      </c>
      <c r="B543" s="832" t="s">
        <v>578</v>
      </c>
      <c r="C543" s="835" t="s">
        <v>602</v>
      </c>
      <c r="D543" s="863" t="s">
        <v>603</v>
      </c>
      <c r="E543" s="835" t="s">
        <v>3348</v>
      </c>
      <c r="F543" s="863" t="s">
        <v>3349</v>
      </c>
      <c r="G543" s="835" t="s">
        <v>4079</v>
      </c>
      <c r="H543" s="835" t="s">
        <v>4080</v>
      </c>
      <c r="I543" s="849">
        <v>25.100000381469727</v>
      </c>
      <c r="J543" s="849">
        <v>24</v>
      </c>
      <c r="K543" s="850">
        <v>602.47998046875</v>
      </c>
    </row>
    <row r="544" spans="1:11" ht="14.4" customHeight="1" x14ac:dyDescent="0.3">
      <c r="A544" s="831" t="s">
        <v>577</v>
      </c>
      <c r="B544" s="832" t="s">
        <v>578</v>
      </c>
      <c r="C544" s="835" t="s">
        <v>602</v>
      </c>
      <c r="D544" s="863" t="s">
        <v>603</v>
      </c>
      <c r="E544" s="835" t="s">
        <v>3348</v>
      </c>
      <c r="F544" s="863" t="s">
        <v>3349</v>
      </c>
      <c r="G544" s="835" t="s">
        <v>3563</v>
      </c>
      <c r="H544" s="835" t="s">
        <v>3564</v>
      </c>
      <c r="I544" s="849">
        <v>5.820000171661377</v>
      </c>
      <c r="J544" s="849">
        <v>24</v>
      </c>
      <c r="K544" s="850">
        <v>139.67999267578125</v>
      </c>
    </row>
    <row r="545" spans="1:11" ht="14.4" customHeight="1" x14ac:dyDescent="0.3">
      <c r="A545" s="831" t="s">
        <v>577</v>
      </c>
      <c r="B545" s="832" t="s">
        <v>578</v>
      </c>
      <c r="C545" s="835" t="s">
        <v>602</v>
      </c>
      <c r="D545" s="863" t="s">
        <v>603</v>
      </c>
      <c r="E545" s="835" t="s">
        <v>3348</v>
      </c>
      <c r="F545" s="863" t="s">
        <v>3349</v>
      </c>
      <c r="G545" s="835" t="s">
        <v>3565</v>
      </c>
      <c r="H545" s="835" t="s">
        <v>3566</v>
      </c>
      <c r="I545" s="849">
        <v>8.119999885559082</v>
      </c>
      <c r="J545" s="849">
        <v>30</v>
      </c>
      <c r="K545" s="850">
        <v>243.59999084472656</v>
      </c>
    </row>
    <row r="546" spans="1:11" ht="14.4" customHeight="1" x14ac:dyDescent="0.3">
      <c r="A546" s="831" t="s">
        <v>577</v>
      </c>
      <c r="B546" s="832" t="s">
        <v>578</v>
      </c>
      <c r="C546" s="835" t="s">
        <v>602</v>
      </c>
      <c r="D546" s="863" t="s">
        <v>603</v>
      </c>
      <c r="E546" s="835" t="s">
        <v>3348</v>
      </c>
      <c r="F546" s="863" t="s">
        <v>3349</v>
      </c>
      <c r="G546" s="835" t="s">
        <v>3569</v>
      </c>
      <c r="H546" s="835" t="s">
        <v>3570</v>
      </c>
      <c r="I546" s="849">
        <v>26.170000076293945</v>
      </c>
      <c r="J546" s="849">
        <v>12</v>
      </c>
      <c r="K546" s="850">
        <v>314.04000091552734</v>
      </c>
    </row>
    <row r="547" spans="1:11" ht="14.4" customHeight="1" x14ac:dyDescent="0.3">
      <c r="A547" s="831" t="s">
        <v>577</v>
      </c>
      <c r="B547" s="832" t="s">
        <v>578</v>
      </c>
      <c r="C547" s="835" t="s">
        <v>602</v>
      </c>
      <c r="D547" s="863" t="s">
        <v>603</v>
      </c>
      <c r="E547" s="835" t="s">
        <v>3348</v>
      </c>
      <c r="F547" s="863" t="s">
        <v>3349</v>
      </c>
      <c r="G547" s="835" t="s">
        <v>3571</v>
      </c>
      <c r="H547" s="835" t="s">
        <v>3572</v>
      </c>
      <c r="I547" s="849">
        <v>15.027272657914596</v>
      </c>
      <c r="J547" s="849">
        <v>168</v>
      </c>
      <c r="K547" s="850">
        <v>2524.6600341796875</v>
      </c>
    </row>
    <row r="548" spans="1:11" ht="14.4" customHeight="1" x14ac:dyDescent="0.3">
      <c r="A548" s="831" t="s">
        <v>577</v>
      </c>
      <c r="B548" s="832" t="s">
        <v>578</v>
      </c>
      <c r="C548" s="835" t="s">
        <v>602</v>
      </c>
      <c r="D548" s="863" t="s">
        <v>603</v>
      </c>
      <c r="E548" s="835" t="s">
        <v>3348</v>
      </c>
      <c r="F548" s="863" t="s">
        <v>3349</v>
      </c>
      <c r="G548" s="835" t="s">
        <v>3352</v>
      </c>
      <c r="H548" s="835" t="s">
        <v>3353</v>
      </c>
      <c r="I548" s="849">
        <v>23.917142868041992</v>
      </c>
      <c r="J548" s="849">
        <v>78</v>
      </c>
      <c r="K548" s="850">
        <v>1865.5599975585937</v>
      </c>
    </row>
    <row r="549" spans="1:11" ht="14.4" customHeight="1" x14ac:dyDescent="0.3">
      <c r="A549" s="831" t="s">
        <v>577</v>
      </c>
      <c r="B549" s="832" t="s">
        <v>578</v>
      </c>
      <c r="C549" s="835" t="s">
        <v>602</v>
      </c>
      <c r="D549" s="863" t="s">
        <v>603</v>
      </c>
      <c r="E549" s="835" t="s">
        <v>3348</v>
      </c>
      <c r="F549" s="863" t="s">
        <v>3349</v>
      </c>
      <c r="G549" s="835" t="s">
        <v>3354</v>
      </c>
      <c r="H549" s="835" t="s">
        <v>3355</v>
      </c>
      <c r="I549" s="849">
        <v>8.8199996948242187</v>
      </c>
      <c r="J549" s="849">
        <v>72</v>
      </c>
      <c r="K549" s="850">
        <v>635.34999084472656</v>
      </c>
    </row>
    <row r="550" spans="1:11" ht="14.4" customHeight="1" x14ac:dyDescent="0.3">
      <c r="A550" s="831" t="s">
        <v>577</v>
      </c>
      <c r="B550" s="832" t="s">
        <v>578</v>
      </c>
      <c r="C550" s="835" t="s">
        <v>602</v>
      </c>
      <c r="D550" s="863" t="s">
        <v>603</v>
      </c>
      <c r="E550" s="835" t="s">
        <v>3348</v>
      </c>
      <c r="F550" s="863" t="s">
        <v>3349</v>
      </c>
      <c r="G550" s="835" t="s">
        <v>3356</v>
      </c>
      <c r="H550" s="835" t="s">
        <v>3357</v>
      </c>
      <c r="I550" s="849">
        <v>18.888332684834797</v>
      </c>
      <c r="J550" s="849">
        <v>72</v>
      </c>
      <c r="K550" s="850">
        <v>1359.8999633789062</v>
      </c>
    </row>
    <row r="551" spans="1:11" ht="14.4" customHeight="1" x14ac:dyDescent="0.3">
      <c r="A551" s="831" t="s">
        <v>577</v>
      </c>
      <c r="B551" s="832" t="s">
        <v>578</v>
      </c>
      <c r="C551" s="835" t="s">
        <v>602</v>
      </c>
      <c r="D551" s="863" t="s">
        <v>603</v>
      </c>
      <c r="E551" s="835" t="s">
        <v>3348</v>
      </c>
      <c r="F551" s="863" t="s">
        <v>3349</v>
      </c>
      <c r="G551" s="835" t="s">
        <v>3587</v>
      </c>
      <c r="H551" s="835" t="s">
        <v>3588</v>
      </c>
      <c r="I551" s="849">
        <v>25.559999465942383</v>
      </c>
      <c r="J551" s="849">
        <v>24</v>
      </c>
      <c r="K551" s="850">
        <v>613.53997802734375</v>
      </c>
    </row>
    <row r="552" spans="1:11" ht="14.4" customHeight="1" x14ac:dyDescent="0.3">
      <c r="A552" s="831" t="s">
        <v>577</v>
      </c>
      <c r="B552" s="832" t="s">
        <v>578</v>
      </c>
      <c r="C552" s="835" t="s">
        <v>602</v>
      </c>
      <c r="D552" s="863" t="s">
        <v>603</v>
      </c>
      <c r="E552" s="835" t="s">
        <v>3348</v>
      </c>
      <c r="F552" s="863" t="s">
        <v>3349</v>
      </c>
      <c r="G552" s="835" t="s">
        <v>3358</v>
      </c>
      <c r="H552" s="835" t="s">
        <v>3359</v>
      </c>
      <c r="I552" s="849">
        <v>41.537333679199222</v>
      </c>
      <c r="J552" s="849">
        <v>728</v>
      </c>
      <c r="K552" s="850">
        <v>30238.430053710938</v>
      </c>
    </row>
    <row r="553" spans="1:11" ht="14.4" customHeight="1" x14ac:dyDescent="0.3">
      <c r="A553" s="831" t="s">
        <v>577</v>
      </c>
      <c r="B553" s="832" t="s">
        <v>578</v>
      </c>
      <c r="C553" s="835" t="s">
        <v>602</v>
      </c>
      <c r="D553" s="863" t="s">
        <v>603</v>
      </c>
      <c r="E553" s="835" t="s">
        <v>3348</v>
      </c>
      <c r="F553" s="863" t="s">
        <v>3349</v>
      </c>
      <c r="G553" s="835" t="s">
        <v>3637</v>
      </c>
      <c r="H553" s="835" t="s">
        <v>3638</v>
      </c>
      <c r="I553" s="849">
        <v>66.239997863769531</v>
      </c>
      <c r="J553" s="849">
        <v>450</v>
      </c>
      <c r="K553" s="850">
        <v>29807.99951171875</v>
      </c>
    </row>
    <row r="554" spans="1:11" ht="14.4" customHeight="1" x14ac:dyDescent="0.3">
      <c r="A554" s="831" t="s">
        <v>577</v>
      </c>
      <c r="B554" s="832" t="s">
        <v>578</v>
      </c>
      <c r="C554" s="835" t="s">
        <v>602</v>
      </c>
      <c r="D554" s="863" t="s">
        <v>603</v>
      </c>
      <c r="E554" s="835" t="s">
        <v>3348</v>
      </c>
      <c r="F554" s="863" t="s">
        <v>3349</v>
      </c>
      <c r="G554" s="835" t="s">
        <v>3644</v>
      </c>
      <c r="H554" s="835" t="s">
        <v>3645</v>
      </c>
      <c r="I554" s="849">
        <v>0.66800001859664915</v>
      </c>
      <c r="J554" s="849">
        <v>3550</v>
      </c>
      <c r="K554" s="850">
        <v>2371</v>
      </c>
    </row>
    <row r="555" spans="1:11" ht="14.4" customHeight="1" x14ac:dyDescent="0.3">
      <c r="A555" s="831" t="s">
        <v>577</v>
      </c>
      <c r="B555" s="832" t="s">
        <v>578</v>
      </c>
      <c r="C555" s="835" t="s">
        <v>602</v>
      </c>
      <c r="D555" s="863" t="s">
        <v>603</v>
      </c>
      <c r="E555" s="835" t="s">
        <v>3362</v>
      </c>
      <c r="F555" s="863" t="s">
        <v>3363</v>
      </c>
      <c r="G555" s="835" t="s">
        <v>4081</v>
      </c>
      <c r="H555" s="835" t="s">
        <v>4082</v>
      </c>
      <c r="I555" s="849">
        <v>13.810000419616699</v>
      </c>
      <c r="J555" s="849">
        <v>10</v>
      </c>
      <c r="K555" s="850">
        <v>138.05999755859375</v>
      </c>
    </row>
    <row r="556" spans="1:11" ht="14.4" customHeight="1" x14ac:dyDescent="0.3">
      <c r="A556" s="831" t="s">
        <v>577</v>
      </c>
      <c r="B556" s="832" t="s">
        <v>578</v>
      </c>
      <c r="C556" s="835" t="s">
        <v>602</v>
      </c>
      <c r="D556" s="863" t="s">
        <v>603</v>
      </c>
      <c r="E556" s="835" t="s">
        <v>3362</v>
      </c>
      <c r="F556" s="863" t="s">
        <v>3363</v>
      </c>
      <c r="G556" s="835" t="s">
        <v>4282</v>
      </c>
      <c r="H556" s="835" t="s">
        <v>4283</v>
      </c>
      <c r="I556" s="849">
        <v>2.9000000953674316</v>
      </c>
      <c r="J556" s="849">
        <v>50</v>
      </c>
      <c r="K556" s="850">
        <v>145</v>
      </c>
    </row>
    <row r="557" spans="1:11" ht="14.4" customHeight="1" x14ac:dyDescent="0.3">
      <c r="A557" s="831" t="s">
        <v>577</v>
      </c>
      <c r="B557" s="832" t="s">
        <v>578</v>
      </c>
      <c r="C557" s="835" t="s">
        <v>602</v>
      </c>
      <c r="D557" s="863" t="s">
        <v>603</v>
      </c>
      <c r="E557" s="835" t="s">
        <v>3362</v>
      </c>
      <c r="F557" s="863" t="s">
        <v>3363</v>
      </c>
      <c r="G557" s="835" t="s">
        <v>4083</v>
      </c>
      <c r="H557" s="835" t="s">
        <v>4084</v>
      </c>
      <c r="I557" s="849">
        <v>2.9050000905990601</v>
      </c>
      <c r="J557" s="849">
        <v>100</v>
      </c>
      <c r="K557" s="850">
        <v>290.5</v>
      </c>
    </row>
    <row r="558" spans="1:11" ht="14.4" customHeight="1" x14ac:dyDescent="0.3">
      <c r="A558" s="831" t="s">
        <v>577</v>
      </c>
      <c r="B558" s="832" t="s">
        <v>578</v>
      </c>
      <c r="C558" s="835" t="s">
        <v>602</v>
      </c>
      <c r="D558" s="863" t="s">
        <v>603</v>
      </c>
      <c r="E558" s="835" t="s">
        <v>3362</v>
      </c>
      <c r="F558" s="863" t="s">
        <v>3363</v>
      </c>
      <c r="G558" s="835" t="s">
        <v>3662</v>
      </c>
      <c r="H558" s="835" t="s">
        <v>3663</v>
      </c>
      <c r="I558" s="849">
        <v>2.9033334255218506</v>
      </c>
      <c r="J558" s="849">
        <v>300</v>
      </c>
      <c r="K558" s="850">
        <v>871</v>
      </c>
    </row>
    <row r="559" spans="1:11" ht="14.4" customHeight="1" x14ac:dyDescent="0.3">
      <c r="A559" s="831" t="s">
        <v>577</v>
      </c>
      <c r="B559" s="832" t="s">
        <v>578</v>
      </c>
      <c r="C559" s="835" t="s">
        <v>602</v>
      </c>
      <c r="D559" s="863" t="s">
        <v>603</v>
      </c>
      <c r="E559" s="835" t="s">
        <v>3362</v>
      </c>
      <c r="F559" s="863" t="s">
        <v>3363</v>
      </c>
      <c r="G559" s="835" t="s">
        <v>3664</v>
      </c>
      <c r="H559" s="835" t="s">
        <v>3665</v>
      </c>
      <c r="I559" s="849">
        <v>2.9033334255218506</v>
      </c>
      <c r="J559" s="849">
        <v>500</v>
      </c>
      <c r="K559" s="850">
        <v>1451.5</v>
      </c>
    </row>
    <row r="560" spans="1:11" ht="14.4" customHeight="1" x14ac:dyDescent="0.3">
      <c r="A560" s="831" t="s">
        <v>577</v>
      </c>
      <c r="B560" s="832" t="s">
        <v>578</v>
      </c>
      <c r="C560" s="835" t="s">
        <v>602</v>
      </c>
      <c r="D560" s="863" t="s">
        <v>603</v>
      </c>
      <c r="E560" s="835" t="s">
        <v>3362</v>
      </c>
      <c r="F560" s="863" t="s">
        <v>3363</v>
      </c>
      <c r="G560" s="835" t="s">
        <v>3664</v>
      </c>
      <c r="H560" s="835" t="s">
        <v>4085</v>
      </c>
      <c r="I560" s="849">
        <v>2.4850000143051147</v>
      </c>
      <c r="J560" s="849">
        <v>100</v>
      </c>
      <c r="K560" s="850">
        <v>248.5</v>
      </c>
    </row>
    <row r="561" spans="1:11" ht="14.4" customHeight="1" x14ac:dyDescent="0.3">
      <c r="A561" s="831" t="s">
        <v>577</v>
      </c>
      <c r="B561" s="832" t="s">
        <v>578</v>
      </c>
      <c r="C561" s="835" t="s">
        <v>602</v>
      </c>
      <c r="D561" s="863" t="s">
        <v>603</v>
      </c>
      <c r="E561" s="835" t="s">
        <v>3362</v>
      </c>
      <c r="F561" s="863" t="s">
        <v>3363</v>
      </c>
      <c r="G561" s="835" t="s">
        <v>4086</v>
      </c>
      <c r="H561" s="835" t="s">
        <v>4087</v>
      </c>
      <c r="I561" s="849">
        <v>2.9000000953674316</v>
      </c>
      <c r="J561" s="849">
        <v>150</v>
      </c>
      <c r="K561" s="850">
        <v>435</v>
      </c>
    </row>
    <row r="562" spans="1:11" ht="14.4" customHeight="1" x14ac:dyDescent="0.3">
      <c r="A562" s="831" t="s">
        <v>577</v>
      </c>
      <c r="B562" s="832" t="s">
        <v>578</v>
      </c>
      <c r="C562" s="835" t="s">
        <v>602</v>
      </c>
      <c r="D562" s="863" t="s">
        <v>603</v>
      </c>
      <c r="E562" s="835" t="s">
        <v>3362</v>
      </c>
      <c r="F562" s="863" t="s">
        <v>3363</v>
      </c>
      <c r="G562" s="835" t="s">
        <v>4086</v>
      </c>
      <c r="H562" s="835" t="s">
        <v>4088</v>
      </c>
      <c r="I562" s="849">
        <v>2.5499999523162842</v>
      </c>
      <c r="J562" s="849">
        <v>50</v>
      </c>
      <c r="K562" s="850">
        <v>127.5</v>
      </c>
    </row>
    <row r="563" spans="1:11" ht="14.4" customHeight="1" x14ac:dyDescent="0.3">
      <c r="A563" s="831" t="s">
        <v>577</v>
      </c>
      <c r="B563" s="832" t="s">
        <v>578</v>
      </c>
      <c r="C563" s="835" t="s">
        <v>602</v>
      </c>
      <c r="D563" s="863" t="s">
        <v>603</v>
      </c>
      <c r="E563" s="835" t="s">
        <v>3362</v>
      </c>
      <c r="F563" s="863" t="s">
        <v>3363</v>
      </c>
      <c r="G563" s="835" t="s">
        <v>4091</v>
      </c>
      <c r="H563" s="835" t="s">
        <v>4092</v>
      </c>
      <c r="I563" s="849">
        <v>2.3933334350585937</v>
      </c>
      <c r="J563" s="849">
        <v>180</v>
      </c>
      <c r="K563" s="850">
        <v>431.57000732421875</v>
      </c>
    </row>
    <row r="564" spans="1:11" ht="14.4" customHeight="1" x14ac:dyDescent="0.3">
      <c r="A564" s="831" t="s">
        <v>577</v>
      </c>
      <c r="B564" s="832" t="s">
        <v>578</v>
      </c>
      <c r="C564" s="835" t="s">
        <v>602</v>
      </c>
      <c r="D564" s="863" t="s">
        <v>603</v>
      </c>
      <c r="E564" s="835" t="s">
        <v>3362</v>
      </c>
      <c r="F564" s="863" t="s">
        <v>3363</v>
      </c>
      <c r="G564" s="835" t="s">
        <v>3678</v>
      </c>
      <c r="H564" s="835" t="s">
        <v>3679</v>
      </c>
      <c r="I564" s="849">
        <v>1.9350000023841858</v>
      </c>
      <c r="J564" s="849">
        <v>14100</v>
      </c>
      <c r="K564" s="850">
        <v>27281</v>
      </c>
    </row>
    <row r="565" spans="1:11" ht="14.4" customHeight="1" x14ac:dyDescent="0.3">
      <c r="A565" s="831" t="s">
        <v>577</v>
      </c>
      <c r="B565" s="832" t="s">
        <v>578</v>
      </c>
      <c r="C565" s="835" t="s">
        <v>602</v>
      </c>
      <c r="D565" s="863" t="s">
        <v>603</v>
      </c>
      <c r="E565" s="835" t="s">
        <v>3362</v>
      </c>
      <c r="F565" s="863" t="s">
        <v>3363</v>
      </c>
      <c r="G565" s="835" t="s">
        <v>3680</v>
      </c>
      <c r="H565" s="835" t="s">
        <v>3681</v>
      </c>
      <c r="I565" s="849">
        <v>33.880001068115234</v>
      </c>
      <c r="J565" s="849">
        <v>14</v>
      </c>
      <c r="K565" s="850">
        <v>474.32001495361328</v>
      </c>
    </row>
    <row r="566" spans="1:11" ht="14.4" customHeight="1" x14ac:dyDescent="0.3">
      <c r="A566" s="831" t="s">
        <v>577</v>
      </c>
      <c r="B566" s="832" t="s">
        <v>578</v>
      </c>
      <c r="C566" s="835" t="s">
        <v>602</v>
      </c>
      <c r="D566" s="863" t="s">
        <v>603</v>
      </c>
      <c r="E566" s="835" t="s">
        <v>3362</v>
      </c>
      <c r="F566" s="863" t="s">
        <v>3363</v>
      </c>
      <c r="G566" s="835" t="s">
        <v>3682</v>
      </c>
      <c r="H566" s="835" t="s">
        <v>3683</v>
      </c>
      <c r="I566" s="849">
        <v>11.494999885559082</v>
      </c>
      <c r="J566" s="849">
        <v>4100</v>
      </c>
      <c r="K566" s="850">
        <v>47127.909912109375</v>
      </c>
    </row>
    <row r="567" spans="1:11" ht="14.4" customHeight="1" x14ac:dyDescent="0.3">
      <c r="A567" s="831" t="s">
        <v>577</v>
      </c>
      <c r="B567" s="832" t="s">
        <v>578</v>
      </c>
      <c r="C567" s="835" t="s">
        <v>602</v>
      </c>
      <c r="D567" s="863" t="s">
        <v>603</v>
      </c>
      <c r="E567" s="835" t="s">
        <v>3362</v>
      </c>
      <c r="F567" s="863" t="s">
        <v>3363</v>
      </c>
      <c r="G567" s="835" t="s">
        <v>4284</v>
      </c>
      <c r="H567" s="835" t="s">
        <v>4285</v>
      </c>
      <c r="I567" s="849">
        <v>11.5</v>
      </c>
      <c r="J567" s="849">
        <v>450</v>
      </c>
      <c r="K567" s="850">
        <v>5172.75</v>
      </c>
    </row>
    <row r="568" spans="1:11" ht="14.4" customHeight="1" x14ac:dyDescent="0.3">
      <c r="A568" s="831" t="s">
        <v>577</v>
      </c>
      <c r="B568" s="832" t="s">
        <v>578</v>
      </c>
      <c r="C568" s="835" t="s">
        <v>602</v>
      </c>
      <c r="D568" s="863" t="s">
        <v>603</v>
      </c>
      <c r="E568" s="835" t="s">
        <v>3362</v>
      </c>
      <c r="F568" s="863" t="s">
        <v>3363</v>
      </c>
      <c r="G568" s="835" t="s">
        <v>4095</v>
      </c>
      <c r="H568" s="835" t="s">
        <v>4096</v>
      </c>
      <c r="I568" s="849">
        <v>38.5</v>
      </c>
      <c r="J568" s="849">
        <v>100</v>
      </c>
      <c r="K568" s="850">
        <v>3850.219970703125</v>
      </c>
    </row>
    <row r="569" spans="1:11" ht="14.4" customHeight="1" x14ac:dyDescent="0.3">
      <c r="A569" s="831" t="s">
        <v>577</v>
      </c>
      <c r="B569" s="832" t="s">
        <v>578</v>
      </c>
      <c r="C569" s="835" t="s">
        <v>602</v>
      </c>
      <c r="D569" s="863" t="s">
        <v>603</v>
      </c>
      <c r="E569" s="835" t="s">
        <v>3362</v>
      </c>
      <c r="F569" s="863" t="s">
        <v>3363</v>
      </c>
      <c r="G569" s="835" t="s">
        <v>3686</v>
      </c>
      <c r="H569" s="835" t="s">
        <v>3687</v>
      </c>
      <c r="I569" s="849">
        <v>11.14454546841708</v>
      </c>
      <c r="J569" s="849">
        <v>1000</v>
      </c>
      <c r="K569" s="850">
        <v>11144.5</v>
      </c>
    </row>
    <row r="570" spans="1:11" ht="14.4" customHeight="1" x14ac:dyDescent="0.3">
      <c r="A570" s="831" t="s">
        <v>577</v>
      </c>
      <c r="B570" s="832" t="s">
        <v>578</v>
      </c>
      <c r="C570" s="835" t="s">
        <v>602</v>
      </c>
      <c r="D570" s="863" t="s">
        <v>603</v>
      </c>
      <c r="E570" s="835" t="s">
        <v>3362</v>
      </c>
      <c r="F570" s="863" t="s">
        <v>3363</v>
      </c>
      <c r="G570" s="835" t="s">
        <v>4099</v>
      </c>
      <c r="H570" s="835" t="s">
        <v>4100</v>
      </c>
      <c r="I570" s="849">
        <v>80.470001220703125</v>
      </c>
      <c r="J570" s="849">
        <v>25</v>
      </c>
      <c r="K570" s="850">
        <v>2011.6300048828125</v>
      </c>
    </row>
    <row r="571" spans="1:11" ht="14.4" customHeight="1" x14ac:dyDescent="0.3">
      <c r="A571" s="831" t="s">
        <v>577</v>
      </c>
      <c r="B571" s="832" t="s">
        <v>578</v>
      </c>
      <c r="C571" s="835" t="s">
        <v>602</v>
      </c>
      <c r="D571" s="863" t="s">
        <v>603</v>
      </c>
      <c r="E571" s="835" t="s">
        <v>3362</v>
      </c>
      <c r="F571" s="863" t="s">
        <v>3363</v>
      </c>
      <c r="G571" s="835" t="s">
        <v>3688</v>
      </c>
      <c r="H571" s="835" t="s">
        <v>3689</v>
      </c>
      <c r="I571" s="849">
        <v>25.989999771118164</v>
      </c>
      <c r="J571" s="849">
        <v>30</v>
      </c>
      <c r="K571" s="850">
        <v>779.719970703125</v>
      </c>
    </row>
    <row r="572" spans="1:11" ht="14.4" customHeight="1" x14ac:dyDescent="0.3">
      <c r="A572" s="831" t="s">
        <v>577</v>
      </c>
      <c r="B572" s="832" t="s">
        <v>578</v>
      </c>
      <c r="C572" s="835" t="s">
        <v>602</v>
      </c>
      <c r="D572" s="863" t="s">
        <v>603</v>
      </c>
      <c r="E572" s="835" t="s">
        <v>3362</v>
      </c>
      <c r="F572" s="863" t="s">
        <v>3363</v>
      </c>
      <c r="G572" s="835" t="s">
        <v>4286</v>
      </c>
      <c r="H572" s="835" t="s">
        <v>4287</v>
      </c>
      <c r="I572" s="849">
        <v>90.75</v>
      </c>
      <c r="J572" s="849">
        <v>25</v>
      </c>
      <c r="K572" s="850">
        <v>2268.75</v>
      </c>
    </row>
    <row r="573" spans="1:11" ht="14.4" customHeight="1" x14ac:dyDescent="0.3">
      <c r="A573" s="831" t="s">
        <v>577</v>
      </c>
      <c r="B573" s="832" t="s">
        <v>578</v>
      </c>
      <c r="C573" s="835" t="s">
        <v>602</v>
      </c>
      <c r="D573" s="863" t="s">
        <v>603</v>
      </c>
      <c r="E573" s="835" t="s">
        <v>3362</v>
      </c>
      <c r="F573" s="863" t="s">
        <v>3363</v>
      </c>
      <c r="G573" s="835" t="s">
        <v>4103</v>
      </c>
      <c r="H573" s="835" t="s">
        <v>4104</v>
      </c>
      <c r="I573" s="849">
        <v>64.129997253417969</v>
      </c>
      <c r="J573" s="849">
        <v>1</v>
      </c>
      <c r="K573" s="850">
        <v>64.129997253417969</v>
      </c>
    </row>
    <row r="574" spans="1:11" ht="14.4" customHeight="1" x14ac:dyDescent="0.3">
      <c r="A574" s="831" t="s">
        <v>577</v>
      </c>
      <c r="B574" s="832" t="s">
        <v>578</v>
      </c>
      <c r="C574" s="835" t="s">
        <v>602</v>
      </c>
      <c r="D574" s="863" t="s">
        <v>603</v>
      </c>
      <c r="E574" s="835" t="s">
        <v>3362</v>
      </c>
      <c r="F574" s="863" t="s">
        <v>3363</v>
      </c>
      <c r="G574" s="835" t="s">
        <v>4105</v>
      </c>
      <c r="H574" s="835" t="s">
        <v>4106</v>
      </c>
      <c r="I574" s="849">
        <v>22.639999389648438</v>
      </c>
      <c r="J574" s="849">
        <v>30</v>
      </c>
      <c r="K574" s="850">
        <v>679.19998168945312</v>
      </c>
    </row>
    <row r="575" spans="1:11" ht="14.4" customHeight="1" x14ac:dyDescent="0.3">
      <c r="A575" s="831" t="s">
        <v>577</v>
      </c>
      <c r="B575" s="832" t="s">
        <v>578</v>
      </c>
      <c r="C575" s="835" t="s">
        <v>602</v>
      </c>
      <c r="D575" s="863" t="s">
        <v>603</v>
      </c>
      <c r="E575" s="835" t="s">
        <v>3362</v>
      </c>
      <c r="F575" s="863" t="s">
        <v>3363</v>
      </c>
      <c r="G575" s="835" t="s">
        <v>3698</v>
      </c>
      <c r="H575" s="835" t="s">
        <v>3699</v>
      </c>
      <c r="I575" s="849">
        <v>6.153749942779541</v>
      </c>
      <c r="J575" s="849">
        <v>1540</v>
      </c>
      <c r="K575" s="850">
        <v>9482.3999938964844</v>
      </c>
    </row>
    <row r="576" spans="1:11" ht="14.4" customHeight="1" x14ac:dyDescent="0.3">
      <c r="A576" s="831" t="s">
        <v>577</v>
      </c>
      <c r="B576" s="832" t="s">
        <v>578</v>
      </c>
      <c r="C576" s="835" t="s">
        <v>602</v>
      </c>
      <c r="D576" s="863" t="s">
        <v>603</v>
      </c>
      <c r="E576" s="835" t="s">
        <v>3362</v>
      </c>
      <c r="F576" s="863" t="s">
        <v>3363</v>
      </c>
      <c r="G576" s="835" t="s">
        <v>3368</v>
      </c>
      <c r="H576" s="835" t="s">
        <v>3369</v>
      </c>
      <c r="I576" s="849">
        <v>3.4588889280954995</v>
      </c>
      <c r="J576" s="849">
        <v>7000</v>
      </c>
      <c r="K576" s="850">
        <v>24200</v>
      </c>
    </row>
    <row r="577" spans="1:11" ht="14.4" customHeight="1" x14ac:dyDescent="0.3">
      <c r="A577" s="831" t="s">
        <v>577</v>
      </c>
      <c r="B577" s="832" t="s">
        <v>578</v>
      </c>
      <c r="C577" s="835" t="s">
        <v>602</v>
      </c>
      <c r="D577" s="863" t="s">
        <v>603</v>
      </c>
      <c r="E577" s="835" t="s">
        <v>3362</v>
      </c>
      <c r="F577" s="863" t="s">
        <v>3363</v>
      </c>
      <c r="G577" s="835" t="s">
        <v>4107</v>
      </c>
      <c r="H577" s="835" t="s">
        <v>4108</v>
      </c>
      <c r="I577" s="849">
        <v>5.440000057220459</v>
      </c>
      <c r="J577" s="849">
        <v>400</v>
      </c>
      <c r="K577" s="850">
        <v>2176</v>
      </c>
    </row>
    <row r="578" spans="1:11" ht="14.4" customHeight="1" x14ac:dyDescent="0.3">
      <c r="A578" s="831" t="s">
        <v>577</v>
      </c>
      <c r="B578" s="832" t="s">
        <v>578</v>
      </c>
      <c r="C578" s="835" t="s">
        <v>602</v>
      </c>
      <c r="D578" s="863" t="s">
        <v>603</v>
      </c>
      <c r="E578" s="835" t="s">
        <v>3362</v>
      </c>
      <c r="F578" s="863" t="s">
        <v>3363</v>
      </c>
      <c r="G578" s="835" t="s">
        <v>3370</v>
      </c>
      <c r="H578" s="835" t="s">
        <v>3371</v>
      </c>
      <c r="I578" s="849">
        <v>3.3900001049041748</v>
      </c>
      <c r="J578" s="849">
        <v>1280</v>
      </c>
      <c r="K578" s="850">
        <v>4339.2000122070312</v>
      </c>
    </row>
    <row r="579" spans="1:11" ht="14.4" customHeight="1" x14ac:dyDescent="0.3">
      <c r="A579" s="831" t="s">
        <v>577</v>
      </c>
      <c r="B579" s="832" t="s">
        <v>578</v>
      </c>
      <c r="C579" s="835" t="s">
        <v>602</v>
      </c>
      <c r="D579" s="863" t="s">
        <v>603</v>
      </c>
      <c r="E579" s="835" t="s">
        <v>3362</v>
      </c>
      <c r="F579" s="863" t="s">
        <v>3363</v>
      </c>
      <c r="G579" s="835" t="s">
        <v>4109</v>
      </c>
      <c r="H579" s="835" t="s">
        <v>4110</v>
      </c>
      <c r="I579" s="849">
        <v>26.015000343322754</v>
      </c>
      <c r="J579" s="849">
        <v>50</v>
      </c>
      <c r="K579" s="850">
        <v>1300.7999877929687</v>
      </c>
    </row>
    <row r="580" spans="1:11" ht="14.4" customHeight="1" x14ac:dyDescent="0.3">
      <c r="A580" s="831" t="s">
        <v>577</v>
      </c>
      <c r="B580" s="832" t="s">
        <v>578</v>
      </c>
      <c r="C580" s="835" t="s">
        <v>602</v>
      </c>
      <c r="D580" s="863" t="s">
        <v>603</v>
      </c>
      <c r="E580" s="835" t="s">
        <v>3362</v>
      </c>
      <c r="F580" s="863" t="s">
        <v>3363</v>
      </c>
      <c r="G580" s="835" t="s">
        <v>3706</v>
      </c>
      <c r="H580" s="835" t="s">
        <v>3707</v>
      </c>
      <c r="I580" s="849">
        <v>185.1300048828125</v>
      </c>
      <c r="J580" s="849">
        <v>10</v>
      </c>
      <c r="K580" s="850">
        <v>1851.300048828125</v>
      </c>
    </row>
    <row r="581" spans="1:11" ht="14.4" customHeight="1" x14ac:dyDescent="0.3">
      <c r="A581" s="831" t="s">
        <v>577</v>
      </c>
      <c r="B581" s="832" t="s">
        <v>578</v>
      </c>
      <c r="C581" s="835" t="s">
        <v>602</v>
      </c>
      <c r="D581" s="863" t="s">
        <v>603</v>
      </c>
      <c r="E581" s="835" t="s">
        <v>3362</v>
      </c>
      <c r="F581" s="863" t="s">
        <v>3363</v>
      </c>
      <c r="G581" s="835" t="s">
        <v>4288</v>
      </c>
      <c r="H581" s="835" t="s">
        <v>4289</v>
      </c>
      <c r="I581" s="849">
        <v>1500.4000244140625</v>
      </c>
      <c r="J581" s="849">
        <v>6</v>
      </c>
      <c r="K581" s="850">
        <v>9002.400390625</v>
      </c>
    </row>
    <row r="582" spans="1:11" ht="14.4" customHeight="1" x14ac:dyDescent="0.3">
      <c r="A582" s="831" t="s">
        <v>577</v>
      </c>
      <c r="B582" s="832" t="s">
        <v>578</v>
      </c>
      <c r="C582" s="835" t="s">
        <v>602</v>
      </c>
      <c r="D582" s="863" t="s">
        <v>603</v>
      </c>
      <c r="E582" s="835" t="s">
        <v>3362</v>
      </c>
      <c r="F582" s="863" t="s">
        <v>3363</v>
      </c>
      <c r="G582" s="835" t="s">
        <v>4290</v>
      </c>
      <c r="H582" s="835" t="s">
        <v>4291</v>
      </c>
      <c r="I582" s="849">
        <v>1500.4000244140625</v>
      </c>
      <c r="J582" s="849">
        <v>13</v>
      </c>
      <c r="K582" s="850">
        <v>19505.2001953125</v>
      </c>
    </row>
    <row r="583" spans="1:11" ht="14.4" customHeight="1" x14ac:dyDescent="0.3">
      <c r="A583" s="831" t="s">
        <v>577</v>
      </c>
      <c r="B583" s="832" t="s">
        <v>578</v>
      </c>
      <c r="C583" s="835" t="s">
        <v>602</v>
      </c>
      <c r="D583" s="863" t="s">
        <v>603</v>
      </c>
      <c r="E583" s="835" t="s">
        <v>3362</v>
      </c>
      <c r="F583" s="863" t="s">
        <v>3363</v>
      </c>
      <c r="G583" s="835" t="s">
        <v>4292</v>
      </c>
      <c r="H583" s="835" t="s">
        <v>4293</v>
      </c>
      <c r="I583" s="849">
        <v>1500.4000244140625</v>
      </c>
      <c r="J583" s="849">
        <v>15</v>
      </c>
      <c r="K583" s="850">
        <v>22506</v>
      </c>
    </row>
    <row r="584" spans="1:11" ht="14.4" customHeight="1" x14ac:dyDescent="0.3">
      <c r="A584" s="831" t="s">
        <v>577</v>
      </c>
      <c r="B584" s="832" t="s">
        <v>578</v>
      </c>
      <c r="C584" s="835" t="s">
        <v>602</v>
      </c>
      <c r="D584" s="863" t="s">
        <v>603</v>
      </c>
      <c r="E584" s="835" t="s">
        <v>3362</v>
      </c>
      <c r="F584" s="863" t="s">
        <v>3363</v>
      </c>
      <c r="G584" s="835" t="s">
        <v>4294</v>
      </c>
      <c r="H584" s="835" t="s">
        <v>4295</v>
      </c>
      <c r="I584" s="849">
        <v>1500.4000244140625</v>
      </c>
      <c r="J584" s="849">
        <v>16</v>
      </c>
      <c r="K584" s="850">
        <v>24006.39990234375</v>
      </c>
    </row>
    <row r="585" spans="1:11" ht="14.4" customHeight="1" x14ac:dyDescent="0.3">
      <c r="A585" s="831" t="s">
        <v>577</v>
      </c>
      <c r="B585" s="832" t="s">
        <v>578</v>
      </c>
      <c r="C585" s="835" t="s">
        <v>602</v>
      </c>
      <c r="D585" s="863" t="s">
        <v>603</v>
      </c>
      <c r="E585" s="835" t="s">
        <v>3362</v>
      </c>
      <c r="F585" s="863" t="s">
        <v>3363</v>
      </c>
      <c r="G585" s="835" t="s">
        <v>4296</v>
      </c>
      <c r="H585" s="835" t="s">
        <v>4297</v>
      </c>
      <c r="I585" s="849">
        <v>1500.4000244140625</v>
      </c>
      <c r="J585" s="849">
        <v>40</v>
      </c>
      <c r="K585" s="850">
        <v>60016.0009765625</v>
      </c>
    </row>
    <row r="586" spans="1:11" ht="14.4" customHeight="1" x14ac:dyDescent="0.3">
      <c r="A586" s="831" t="s">
        <v>577</v>
      </c>
      <c r="B586" s="832" t="s">
        <v>578</v>
      </c>
      <c r="C586" s="835" t="s">
        <v>602</v>
      </c>
      <c r="D586" s="863" t="s">
        <v>603</v>
      </c>
      <c r="E586" s="835" t="s">
        <v>3362</v>
      </c>
      <c r="F586" s="863" t="s">
        <v>3363</v>
      </c>
      <c r="G586" s="835" t="s">
        <v>4298</v>
      </c>
      <c r="H586" s="835" t="s">
        <v>4299</v>
      </c>
      <c r="I586" s="849">
        <v>701.79998779296875</v>
      </c>
      <c r="J586" s="849">
        <v>3</v>
      </c>
      <c r="K586" s="850">
        <v>2105.39990234375</v>
      </c>
    </row>
    <row r="587" spans="1:11" ht="14.4" customHeight="1" x14ac:dyDescent="0.3">
      <c r="A587" s="831" t="s">
        <v>577</v>
      </c>
      <c r="B587" s="832" t="s">
        <v>578</v>
      </c>
      <c r="C587" s="835" t="s">
        <v>602</v>
      </c>
      <c r="D587" s="863" t="s">
        <v>603</v>
      </c>
      <c r="E587" s="835" t="s">
        <v>3362</v>
      </c>
      <c r="F587" s="863" t="s">
        <v>3363</v>
      </c>
      <c r="G587" s="835" t="s">
        <v>4111</v>
      </c>
      <c r="H587" s="835" t="s">
        <v>4112</v>
      </c>
      <c r="I587" s="849">
        <v>847</v>
      </c>
      <c r="J587" s="849">
        <v>9</v>
      </c>
      <c r="K587" s="850">
        <v>7623</v>
      </c>
    </row>
    <row r="588" spans="1:11" ht="14.4" customHeight="1" x14ac:dyDescent="0.3">
      <c r="A588" s="831" t="s">
        <v>577</v>
      </c>
      <c r="B588" s="832" t="s">
        <v>578</v>
      </c>
      <c r="C588" s="835" t="s">
        <v>602</v>
      </c>
      <c r="D588" s="863" t="s">
        <v>603</v>
      </c>
      <c r="E588" s="835" t="s">
        <v>3362</v>
      </c>
      <c r="F588" s="863" t="s">
        <v>3363</v>
      </c>
      <c r="G588" s="835" t="s">
        <v>4300</v>
      </c>
      <c r="H588" s="835" t="s">
        <v>4301</v>
      </c>
      <c r="I588" s="849">
        <v>2568.60009765625</v>
      </c>
      <c r="J588" s="849">
        <v>2</v>
      </c>
      <c r="K588" s="850">
        <v>5137.2001953125</v>
      </c>
    </row>
    <row r="589" spans="1:11" ht="14.4" customHeight="1" x14ac:dyDescent="0.3">
      <c r="A589" s="831" t="s">
        <v>577</v>
      </c>
      <c r="B589" s="832" t="s">
        <v>578</v>
      </c>
      <c r="C589" s="835" t="s">
        <v>602</v>
      </c>
      <c r="D589" s="863" t="s">
        <v>603</v>
      </c>
      <c r="E589" s="835" t="s">
        <v>3362</v>
      </c>
      <c r="F589" s="863" t="s">
        <v>3363</v>
      </c>
      <c r="G589" s="835" t="s">
        <v>4302</v>
      </c>
      <c r="H589" s="835" t="s">
        <v>4303</v>
      </c>
      <c r="I589" s="849">
        <v>17.909999847412109</v>
      </c>
      <c r="J589" s="849">
        <v>10</v>
      </c>
      <c r="K589" s="850">
        <v>179.10000610351562</v>
      </c>
    </row>
    <row r="590" spans="1:11" ht="14.4" customHeight="1" x14ac:dyDescent="0.3">
      <c r="A590" s="831" t="s">
        <v>577</v>
      </c>
      <c r="B590" s="832" t="s">
        <v>578</v>
      </c>
      <c r="C590" s="835" t="s">
        <v>602</v>
      </c>
      <c r="D590" s="863" t="s">
        <v>603</v>
      </c>
      <c r="E590" s="835" t="s">
        <v>3362</v>
      </c>
      <c r="F590" s="863" t="s">
        <v>3363</v>
      </c>
      <c r="G590" s="835" t="s">
        <v>4113</v>
      </c>
      <c r="H590" s="835" t="s">
        <v>4114</v>
      </c>
      <c r="I590" s="849">
        <v>47.189998626708984</v>
      </c>
      <c r="J590" s="849">
        <v>10</v>
      </c>
      <c r="K590" s="850">
        <v>471.89999389648437</v>
      </c>
    </row>
    <row r="591" spans="1:11" ht="14.4" customHeight="1" x14ac:dyDescent="0.3">
      <c r="A591" s="831" t="s">
        <v>577</v>
      </c>
      <c r="B591" s="832" t="s">
        <v>578</v>
      </c>
      <c r="C591" s="835" t="s">
        <v>602</v>
      </c>
      <c r="D591" s="863" t="s">
        <v>603</v>
      </c>
      <c r="E591" s="835" t="s">
        <v>3362</v>
      </c>
      <c r="F591" s="863" t="s">
        <v>3363</v>
      </c>
      <c r="G591" s="835" t="s">
        <v>4115</v>
      </c>
      <c r="H591" s="835" t="s">
        <v>4116</v>
      </c>
      <c r="I591" s="849">
        <v>17.909999847412109</v>
      </c>
      <c r="J591" s="849">
        <v>10</v>
      </c>
      <c r="K591" s="850">
        <v>179.10000610351562</v>
      </c>
    </row>
    <row r="592" spans="1:11" ht="14.4" customHeight="1" x14ac:dyDescent="0.3">
      <c r="A592" s="831" t="s">
        <v>577</v>
      </c>
      <c r="B592" s="832" t="s">
        <v>578</v>
      </c>
      <c r="C592" s="835" t="s">
        <v>602</v>
      </c>
      <c r="D592" s="863" t="s">
        <v>603</v>
      </c>
      <c r="E592" s="835" t="s">
        <v>3362</v>
      </c>
      <c r="F592" s="863" t="s">
        <v>3363</v>
      </c>
      <c r="G592" s="835" t="s">
        <v>4117</v>
      </c>
      <c r="H592" s="835" t="s">
        <v>4118</v>
      </c>
      <c r="I592" s="849">
        <v>17.904999732971191</v>
      </c>
      <c r="J592" s="849">
        <v>20</v>
      </c>
      <c r="K592" s="850">
        <v>358.13999938964844</v>
      </c>
    </row>
    <row r="593" spans="1:11" ht="14.4" customHeight="1" x14ac:dyDescent="0.3">
      <c r="A593" s="831" t="s">
        <v>577</v>
      </c>
      <c r="B593" s="832" t="s">
        <v>578</v>
      </c>
      <c r="C593" s="835" t="s">
        <v>602</v>
      </c>
      <c r="D593" s="863" t="s">
        <v>603</v>
      </c>
      <c r="E593" s="835" t="s">
        <v>3362</v>
      </c>
      <c r="F593" s="863" t="s">
        <v>3363</v>
      </c>
      <c r="G593" s="835" t="s">
        <v>4119</v>
      </c>
      <c r="H593" s="835" t="s">
        <v>4120</v>
      </c>
      <c r="I593" s="849">
        <v>17.909999847412109</v>
      </c>
      <c r="J593" s="849">
        <v>20</v>
      </c>
      <c r="K593" s="850">
        <v>358.20001220703125</v>
      </c>
    </row>
    <row r="594" spans="1:11" ht="14.4" customHeight="1" x14ac:dyDescent="0.3">
      <c r="A594" s="831" t="s">
        <v>577</v>
      </c>
      <c r="B594" s="832" t="s">
        <v>578</v>
      </c>
      <c r="C594" s="835" t="s">
        <v>602</v>
      </c>
      <c r="D594" s="863" t="s">
        <v>603</v>
      </c>
      <c r="E594" s="835" t="s">
        <v>3362</v>
      </c>
      <c r="F594" s="863" t="s">
        <v>3363</v>
      </c>
      <c r="G594" s="835" t="s">
        <v>4121</v>
      </c>
      <c r="H594" s="835" t="s">
        <v>4122</v>
      </c>
      <c r="I594" s="849">
        <v>17.899999618530273</v>
      </c>
      <c r="J594" s="849">
        <v>20</v>
      </c>
      <c r="K594" s="850">
        <v>358</v>
      </c>
    </row>
    <row r="595" spans="1:11" ht="14.4" customHeight="1" x14ac:dyDescent="0.3">
      <c r="A595" s="831" t="s">
        <v>577</v>
      </c>
      <c r="B595" s="832" t="s">
        <v>578</v>
      </c>
      <c r="C595" s="835" t="s">
        <v>602</v>
      </c>
      <c r="D595" s="863" t="s">
        <v>603</v>
      </c>
      <c r="E595" s="835" t="s">
        <v>3362</v>
      </c>
      <c r="F595" s="863" t="s">
        <v>3363</v>
      </c>
      <c r="G595" s="835" t="s">
        <v>4123</v>
      </c>
      <c r="H595" s="835" t="s">
        <v>4124</v>
      </c>
      <c r="I595" s="849">
        <v>17.904999732971191</v>
      </c>
      <c r="J595" s="849">
        <v>710</v>
      </c>
      <c r="K595" s="850">
        <v>12712.799987792969</v>
      </c>
    </row>
    <row r="596" spans="1:11" ht="14.4" customHeight="1" x14ac:dyDescent="0.3">
      <c r="A596" s="831" t="s">
        <v>577</v>
      </c>
      <c r="B596" s="832" t="s">
        <v>578</v>
      </c>
      <c r="C596" s="835" t="s">
        <v>602</v>
      </c>
      <c r="D596" s="863" t="s">
        <v>603</v>
      </c>
      <c r="E596" s="835" t="s">
        <v>3362</v>
      </c>
      <c r="F596" s="863" t="s">
        <v>3363</v>
      </c>
      <c r="G596" s="835" t="s">
        <v>4125</v>
      </c>
      <c r="H596" s="835" t="s">
        <v>4126</v>
      </c>
      <c r="I596" s="849">
        <v>17.906666437784832</v>
      </c>
      <c r="J596" s="849">
        <v>280</v>
      </c>
      <c r="K596" s="850">
        <v>5013.7999877929687</v>
      </c>
    </row>
    <row r="597" spans="1:11" ht="14.4" customHeight="1" x14ac:dyDescent="0.3">
      <c r="A597" s="831" t="s">
        <v>577</v>
      </c>
      <c r="B597" s="832" t="s">
        <v>578</v>
      </c>
      <c r="C597" s="835" t="s">
        <v>602</v>
      </c>
      <c r="D597" s="863" t="s">
        <v>603</v>
      </c>
      <c r="E597" s="835" t="s">
        <v>3362</v>
      </c>
      <c r="F597" s="863" t="s">
        <v>3363</v>
      </c>
      <c r="G597" s="835" t="s">
        <v>4127</v>
      </c>
      <c r="H597" s="835" t="s">
        <v>4128</v>
      </c>
      <c r="I597" s="849">
        <v>17.909999847412109</v>
      </c>
      <c r="J597" s="849">
        <v>750</v>
      </c>
      <c r="K597" s="850">
        <v>13432.500122070313</v>
      </c>
    </row>
    <row r="598" spans="1:11" ht="14.4" customHeight="1" x14ac:dyDescent="0.3">
      <c r="A598" s="831" t="s">
        <v>577</v>
      </c>
      <c r="B598" s="832" t="s">
        <v>578</v>
      </c>
      <c r="C598" s="835" t="s">
        <v>602</v>
      </c>
      <c r="D598" s="863" t="s">
        <v>603</v>
      </c>
      <c r="E598" s="835" t="s">
        <v>3362</v>
      </c>
      <c r="F598" s="863" t="s">
        <v>3363</v>
      </c>
      <c r="G598" s="835" t="s">
        <v>4129</v>
      </c>
      <c r="H598" s="835" t="s">
        <v>4130</v>
      </c>
      <c r="I598" s="849">
        <v>17.90874981880188</v>
      </c>
      <c r="J598" s="849">
        <v>340</v>
      </c>
      <c r="K598" s="850">
        <v>6088.7999877929687</v>
      </c>
    </row>
    <row r="599" spans="1:11" ht="14.4" customHeight="1" x14ac:dyDescent="0.3">
      <c r="A599" s="831" t="s">
        <v>577</v>
      </c>
      <c r="B599" s="832" t="s">
        <v>578</v>
      </c>
      <c r="C599" s="835" t="s">
        <v>602</v>
      </c>
      <c r="D599" s="863" t="s">
        <v>603</v>
      </c>
      <c r="E599" s="835" t="s">
        <v>3362</v>
      </c>
      <c r="F599" s="863" t="s">
        <v>3363</v>
      </c>
      <c r="G599" s="835" t="s">
        <v>4304</v>
      </c>
      <c r="H599" s="835" t="s">
        <v>4305</v>
      </c>
      <c r="I599" s="849">
        <v>21.899999618530273</v>
      </c>
      <c r="J599" s="849">
        <v>50</v>
      </c>
      <c r="K599" s="850">
        <v>1095.1500244140625</v>
      </c>
    </row>
    <row r="600" spans="1:11" ht="14.4" customHeight="1" x14ac:dyDescent="0.3">
      <c r="A600" s="831" t="s">
        <v>577</v>
      </c>
      <c r="B600" s="832" t="s">
        <v>578</v>
      </c>
      <c r="C600" s="835" t="s">
        <v>602</v>
      </c>
      <c r="D600" s="863" t="s">
        <v>603</v>
      </c>
      <c r="E600" s="835" t="s">
        <v>3362</v>
      </c>
      <c r="F600" s="863" t="s">
        <v>3363</v>
      </c>
      <c r="G600" s="835" t="s">
        <v>4306</v>
      </c>
      <c r="H600" s="835" t="s">
        <v>4307</v>
      </c>
      <c r="I600" s="849">
        <v>30.25</v>
      </c>
      <c r="J600" s="849">
        <v>100</v>
      </c>
      <c r="K600" s="850">
        <v>3025</v>
      </c>
    </row>
    <row r="601" spans="1:11" ht="14.4" customHeight="1" x14ac:dyDescent="0.3">
      <c r="A601" s="831" t="s">
        <v>577</v>
      </c>
      <c r="B601" s="832" t="s">
        <v>578</v>
      </c>
      <c r="C601" s="835" t="s">
        <v>602</v>
      </c>
      <c r="D601" s="863" t="s">
        <v>603</v>
      </c>
      <c r="E601" s="835" t="s">
        <v>3362</v>
      </c>
      <c r="F601" s="863" t="s">
        <v>3363</v>
      </c>
      <c r="G601" s="835" t="s">
        <v>4308</v>
      </c>
      <c r="H601" s="835" t="s">
        <v>4309</v>
      </c>
      <c r="I601" s="849">
        <v>30.25</v>
      </c>
      <c r="J601" s="849">
        <v>100</v>
      </c>
      <c r="K601" s="850">
        <v>3025</v>
      </c>
    </row>
    <row r="602" spans="1:11" ht="14.4" customHeight="1" x14ac:dyDescent="0.3">
      <c r="A602" s="831" t="s">
        <v>577</v>
      </c>
      <c r="B602" s="832" t="s">
        <v>578</v>
      </c>
      <c r="C602" s="835" t="s">
        <v>602</v>
      </c>
      <c r="D602" s="863" t="s">
        <v>603</v>
      </c>
      <c r="E602" s="835" t="s">
        <v>3362</v>
      </c>
      <c r="F602" s="863" t="s">
        <v>3363</v>
      </c>
      <c r="G602" s="835" t="s">
        <v>4310</v>
      </c>
      <c r="H602" s="835" t="s">
        <v>4311</v>
      </c>
      <c r="I602" s="849">
        <v>396.02999877929687</v>
      </c>
      <c r="J602" s="849">
        <v>5</v>
      </c>
      <c r="K602" s="850">
        <v>1980.1700439453125</v>
      </c>
    </row>
    <row r="603" spans="1:11" ht="14.4" customHeight="1" x14ac:dyDescent="0.3">
      <c r="A603" s="831" t="s">
        <v>577</v>
      </c>
      <c r="B603" s="832" t="s">
        <v>578</v>
      </c>
      <c r="C603" s="835" t="s">
        <v>602</v>
      </c>
      <c r="D603" s="863" t="s">
        <v>603</v>
      </c>
      <c r="E603" s="835" t="s">
        <v>3362</v>
      </c>
      <c r="F603" s="863" t="s">
        <v>3363</v>
      </c>
      <c r="G603" s="835" t="s">
        <v>4312</v>
      </c>
      <c r="H603" s="835" t="s">
        <v>4313</v>
      </c>
      <c r="I603" s="849">
        <v>396.02999877929687</v>
      </c>
      <c r="J603" s="849">
        <v>5</v>
      </c>
      <c r="K603" s="850">
        <v>1980.1600341796875</v>
      </c>
    </row>
    <row r="604" spans="1:11" ht="14.4" customHeight="1" x14ac:dyDescent="0.3">
      <c r="A604" s="831" t="s">
        <v>577</v>
      </c>
      <c r="B604" s="832" t="s">
        <v>578</v>
      </c>
      <c r="C604" s="835" t="s">
        <v>602</v>
      </c>
      <c r="D604" s="863" t="s">
        <v>603</v>
      </c>
      <c r="E604" s="835" t="s">
        <v>3362</v>
      </c>
      <c r="F604" s="863" t="s">
        <v>3363</v>
      </c>
      <c r="G604" s="835" t="s">
        <v>4314</v>
      </c>
      <c r="H604" s="835" t="s">
        <v>4315</v>
      </c>
      <c r="I604" s="849">
        <v>396.02999877929687</v>
      </c>
      <c r="J604" s="849">
        <v>5</v>
      </c>
      <c r="K604" s="850">
        <v>1980.1700439453125</v>
      </c>
    </row>
    <row r="605" spans="1:11" ht="14.4" customHeight="1" x14ac:dyDescent="0.3">
      <c r="A605" s="831" t="s">
        <v>577</v>
      </c>
      <c r="B605" s="832" t="s">
        <v>578</v>
      </c>
      <c r="C605" s="835" t="s">
        <v>602</v>
      </c>
      <c r="D605" s="863" t="s">
        <v>603</v>
      </c>
      <c r="E605" s="835" t="s">
        <v>3362</v>
      </c>
      <c r="F605" s="863" t="s">
        <v>3363</v>
      </c>
      <c r="G605" s="835" t="s">
        <v>4316</v>
      </c>
      <c r="H605" s="835" t="s">
        <v>4317</v>
      </c>
      <c r="I605" s="849">
        <v>3539.25</v>
      </c>
      <c r="J605" s="849">
        <v>1</v>
      </c>
      <c r="K605" s="850">
        <v>3539.25</v>
      </c>
    </row>
    <row r="606" spans="1:11" ht="14.4" customHeight="1" x14ac:dyDescent="0.3">
      <c r="A606" s="831" t="s">
        <v>577</v>
      </c>
      <c r="B606" s="832" t="s">
        <v>578</v>
      </c>
      <c r="C606" s="835" t="s">
        <v>602</v>
      </c>
      <c r="D606" s="863" t="s">
        <v>603</v>
      </c>
      <c r="E606" s="835" t="s">
        <v>3362</v>
      </c>
      <c r="F606" s="863" t="s">
        <v>3363</v>
      </c>
      <c r="G606" s="835" t="s">
        <v>4318</v>
      </c>
      <c r="H606" s="835" t="s">
        <v>4319</v>
      </c>
      <c r="I606" s="849">
        <v>3539.25</v>
      </c>
      <c r="J606" s="849">
        <v>4</v>
      </c>
      <c r="K606" s="850">
        <v>14157</v>
      </c>
    </row>
    <row r="607" spans="1:11" ht="14.4" customHeight="1" x14ac:dyDescent="0.3">
      <c r="A607" s="831" t="s">
        <v>577</v>
      </c>
      <c r="B607" s="832" t="s">
        <v>578</v>
      </c>
      <c r="C607" s="835" t="s">
        <v>602</v>
      </c>
      <c r="D607" s="863" t="s">
        <v>603</v>
      </c>
      <c r="E607" s="835" t="s">
        <v>3362</v>
      </c>
      <c r="F607" s="863" t="s">
        <v>3363</v>
      </c>
      <c r="G607" s="835" t="s">
        <v>4320</v>
      </c>
      <c r="H607" s="835" t="s">
        <v>4321</v>
      </c>
      <c r="I607" s="849">
        <v>3539.25</v>
      </c>
      <c r="J607" s="849">
        <v>4</v>
      </c>
      <c r="K607" s="850">
        <v>14157</v>
      </c>
    </row>
    <row r="608" spans="1:11" ht="14.4" customHeight="1" x14ac:dyDescent="0.3">
      <c r="A608" s="831" t="s">
        <v>577</v>
      </c>
      <c r="B608" s="832" t="s">
        <v>578</v>
      </c>
      <c r="C608" s="835" t="s">
        <v>602</v>
      </c>
      <c r="D608" s="863" t="s">
        <v>603</v>
      </c>
      <c r="E608" s="835" t="s">
        <v>3362</v>
      </c>
      <c r="F608" s="863" t="s">
        <v>3363</v>
      </c>
      <c r="G608" s="835" t="s">
        <v>4142</v>
      </c>
      <c r="H608" s="835" t="s">
        <v>4143</v>
      </c>
      <c r="I608" s="849">
        <v>17.979999542236328</v>
      </c>
      <c r="J608" s="849">
        <v>250</v>
      </c>
      <c r="K608" s="850">
        <v>4495.1500244140625</v>
      </c>
    </row>
    <row r="609" spans="1:11" ht="14.4" customHeight="1" x14ac:dyDescent="0.3">
      <c r="A609" s="831" t="s">
        <v>577</v>
      </c>
      <c r="B609" s="832" t="s">
        <v>578</v>
      </c>
      <c r="C609" s="835" t="s">
        <v>602</v>
      </c>
      <c r="D609" s="863" t="s">
        <v>603</v>
      </c>
      <c r="E609" s="835" t="s">
        <v>3362</v>
      </c>
      <c r="F609" s="863" t="s">
        <v>3363</v>
      </c>
      <c r="G609" s="835" t="s">
        <v>4144</v>
      </c>
      <c r="H609" s="835" t="s">
        <v>4145</v>
      </c>
      <c r="I609" s="849">
        <v>17.979999542236328</v>
      </c>
      <c r="J609" s="849">
        <v>350</v>
      </c>
      <c r="K609" s="850">
        <v>6293.2101440429687</v>
      </c>
    </row>
    <row r="610" spans="1:11" ht="14.4" customHeight="1" x14ac:dyDescent="0.3">
      <c r="A610" s="831" t="s">
        <v>577</v>
      </c>
      <c r="B610" s="832" t="s">
        <v>578</v>
      </c>
      <c r="C610" s="835" t="s">
        <v>602</v>
      </c>
      <c r="D610" s="863" t="s">
        <v>603</v>
      </c>
      <c r="E610" s="835" t="s">
        <v>3362</v>
      </c>
      <c r="F610" s="863" t="s">
        <v>3363</v>
      </c>
      <c r="G610" s="835" t="s">
        <v>3730</v>
      </c>
      <c r="H610" s="835" t="s">
        <v>3731</v>
      </c>
      <c r="I610" s="849">
        <v>17.945454337380149</v>
      </c>
      <c r="J610" s="849">
        <v>1000</v>
      </c>
      <c r="K610" s="850">
        <v>17942</v>
      </c>
    </row>
    <row r="611" spans="1:11" ht="14.4" customHeight="1" x14ac:dyDescent="0.3">
      <c r="A611" s="831" t="s">
        <v>577</v>
      </c>
      <c r="B611" s="832" t="s">
        <v>578</v>
      </c>
      <c r="C611" s="835" t="s">
        <v>602</v>
      </c>
      <c r="D611" s="863" t="s">
        <v>603</v>
      </c>
      <c r="E611" s="835" t="s">
        <v>3362</v>
      </c>
      <c r="F611" s="863" t="s">
        <v>3363</v>
      </c>
      <c r="G611" s="835" t="s">
        <v>3372</v>
      </c>
      <c r="H611" s="835" t="s">
        <v>3373</v>
      </c>
      <c r="I611" s="849">
        <v>17.977499485015869</v>
      </c>
      <c r="J611" s="849">
        <v>1100</v>
      </c>
      <c r="K611" s="850">
        <v>19775</v>
      </c>
    </row>
    <row r="612" spans="1:11" ht="14.4" customHeight="1" x14ac:dyDescent="0.3">
      <c r="A612" s="831" t="s">
        <v>577</v>
      </c>
      <c r="B612" s="832" t="s">
        <v>578</v>
      </c>
      <c r="C612" s="835" t="s">
        <v>602</v>
      </c>
      <c r="D612" s="863" t="s">
        <v>603</v>
      </c>
      <c r="E612" s="835" t="s">
        <v>3362</v>
      </c>
      <c r="F612" s="863" t="s">
        <v>3363</v>
      </c>
      <c r="G612" s="835" t="s">
        <v>3374</v>
      </c>
      <c r="H612" s="835" t="s">
        <v>3375</v>
      </c>
      <c r="I612" s="849">
        <v>17.979999542236328</v>
      </c>
      <c r="J612" s="849">
        <v>200</v>
      </c>
      <c r="K612" s="850">
        <v>3596</v>
      </c>
    </row>
    <row r="613" spans="1:11" ht="14.4" customHeight="1" x14ac:dyDescent="0.3">
      <c r="A613" s="831" t="s">
        <v>577</v>
      </c>
      <c r="B613" s="832" t="s">
        <v>578</v>
      </c>
      <c r="C613" s="835" t="s">
        <v>602</v>
      </c>
      <c r="D613" s="863" t="s">
        <v>603</v>
      </c>
      <c r="E613" s="835" t="s">
        <v>3362</v>
      </c>
      <c r="F613" s="863" t="s">
        <v>3363</v>
      </c>
      <c r="G613" s="835" t="s">
        <v>3376</v>
      </c>
      <c r="H613" s="835" t="s">
        <v>3377</v>
      </c>
      <c r="I613" s="849">
        <v>4.0300002098083496</v>
      </c>
      <c r="J613" s="849">
        <v>5700</v>
      </c>
      <c r="K613" s="850">
        <v>22971</v>
      </c>
    </row>
    <row r="614" spans="1:11" ht="14.4" customHeight="1" x14ac:dyDescent="0.3">
      <c r="A614" s="831" t="s">
        <v>577</v>
      </c>
      <c r="B614" s="832" t="s">
        <v>578</v>
      </c>
      <c r="C614" s="835" t="s">
        <v>602</v>
      </c>
      <c r="D614" s="863" t="s">
        <v>603</v>
      </c>
      <c r="E614" s="835" t="s">
        <v>3362</v>
      </c>
      <c r="F614" s="863" t="s">
        <v>3363</v>
      </c>
      <c r="G614" s="835" t="s">
        <v>4152</v>
      </c>
      <c r="H614" s="835" t="s">
        <v>4153</v>
      </c>
      <c r="I614" s="849">
        <v>72</v>
      </c>
      <c r="J614" s="849">
        <v>20</v>
      </c>
      <c r="K614" s="850">
        <v>1439.9000244140625</v>
      </c>
    </row>
    <row r="615" spans="1:11" ht="14.4" customHeight="1" x14ac:dyDescent="0.3">
      <c r="A615" s="831" t="s">
        <v>577</v>
      </c>
      <c r="B615" s="832" t="s">
        <v>578</v>
      </c>
      <c r="C615" s="835" t="s">
        <v>602</v>
      </c>
      <c r="D615" s="863" t="s">
        <v>603</v>
      </c>
      <c r="E615" s="835" t="s">
        <v>3362</v>
      </c>
      <c r="F615" s="863" t="s">
        <v>3363</v>
      </c>
      <c r="G615" s="835" t="s">
        <v>4154</v>
      </c>
      <c r="H615" s="835" t="s">
        <v>4155</v>
      </c>
      <c r="I615" s="849">
        <v>72</v>
      </c>
      <c r="J615" s="849">
        <v>20</v>
      </c>
      <c r="K615" s="850">
        <v>1439.9000244140625</v>
      </c>
    </row>
    <row r="616" spans="1:11" ht="14.4" customHeight="1" x14ac:dyDescent="0.3">
      <c r="A616" s="831" t="s">
        <v>577</v>
      </c>
      <c r="B616" s="832" t="s">
        <v>578</v>
      </c>
      <c r="C616" s="835" t="s">
        <v>602</v>
      </c>
      <c r="D616" s="863" t="s">
        <v>603</v>
      </c>
      <c r="E616" s="835" t="s">
        <v>3362</v>
      </c>
      <c r="F616" s="863" t="s">
        <v>3363</v>
      </c>
      <c r="G616" s="835" t="s">
        <v>4160</v>
      </c>
      <c r="H616" s="835" t="s">
        <v>4161</v>
      </c>
      <c r="I616" s="849">
        <v>105.02999877929687</v>
      </c>
      <c r="J616" s="849">
        <v>10</v>
      </c>
      <c r="K616" s="850">
        <v>1050.300048828125</v>
      </c>
    </row>
    <row r="617" spans="1:11" ht="14.4" customHeight="1" x14ac:dyDescent="0.3">
      <c r="A617" s="831" t="s">
        <v>577</v>
      </c>
      <c r="B617" s="832" t="s">
        <v>578</v>
      </c>
      <c r="C617" s="835" t="s">
        <v>602</v>
      </c>
      <c r="D617" s="863" t="s">
        <v>603</v>
      </c>
      <c r="E617" s="835" t="s">
        <v>3362</v>
      </c>
      <c r="F617" s="863" t="s">
        <v>3363</v>
      </c>
      <c r="G617" s="835" t="s">
        <v>4162</v>
      </c>
      <c r="H617" s="835" t="s">
        <v>4163</v>
      </c>
      <c r="I617" s="849">
        <v>105.02999877929687</v>
      </c>
      <c r="J617" s="849">
        <v>10</v>
      </c>
      <c r="K617" s="850">
        <v>1050.300048828125</v>
      </c>
    </row>
    <row r="618" spans="1:11" ht="14.4" customHeight="1" x14ac:dyDescent="0.3">
      <c r="A618" s="831" t="s">
        <v>577</v>
      </c>
      <c r="B618" s="832" t="s">
        <v>578</v>
      </c>
      <c r="C618" s="835" t="s">
        <v>602</v>
      </c>
      <c r="D618" s="863" t="s">
        <v>603</v>
      </c>
      <c r="E618" s="835" t="s">
        <v>3362</v>
      </c>
      <c r="F618" s="863" t="s">
        <v>3363</v>
      </c>
      <c r="G618" s="835" t="s">
        <v>4322</v>
      </c>
      <c r="H618" s="835" t="s">
        <v>4323</v>
      </c>
      <c r="I618" s="849">
        <v>154</v>
      </c>
      <c r="J618" s="849">
        <v>10</v>
      </c>
      <c r="K618" s="850">
        <v>1539.969970703125</v>
      </c>
    </row>
    <row r="619" spans="1:11" ht="14.4" customHeight="1" x14ac:dyDescent="0.3">
      <c r="A619" s="831" t="s">
        <v>577</v>
      </c>
      <c r="B619" s="832" t="s">
        <v>578</v>
      </c>
      <c r="C619" s="835" t="s">
        <v>602</v>
      </c>
      <c r="D619" s="863" t="s">
        <v>603</v>
      </c>
      <c r="E619" s="835" t="s">
        <v>3362</v>
      </c>
      <c r="F619" s="863" t="s">
        <v>3363</v>
      </c>
      <c r="G619" s="835" t="s">
        <v>4324</v>
      </c>
      <c r="H619" s="835" t="s">
        <v>4325</v>
      </c>
      <c r="I619" s="849">
        <v>750.20001220703125</v>
      </c>
      <c r="J619" s="849">
        <v>1</v>
      </c>
      <c r="K619" s="850">
        <v>750.20001220703125</v>
      </c>
    </row>
    <row r="620" spans="1:11" ht="14.4" customHeight="1" x14ac:dyDescent="0.3">
      <c r="A620" s="831" t="s">
        <v>577</v>
      </c>
      <c r="B620" s="832" t="s">
        <v>578</v>
      </c>
      <c r="C620" s="835" t="s">
        <v>602</v>
      </c>
      <c r="D620" s="863" t="s">
        <v>603</v>
      </c>
      <c r="E620" s="835" t="s">
        <v>3362</v>
      </c>
      <c r="F620" s="863" t="s">
        <v>3363</v>
      </c>
      <c r="G620" s="835" t="s">
        <v>4326</v>
      </c>
      <c r="H620" s="835" t="s">
        <v>4327</v>
      </c>
      <c r="I620" s="849">
        <v>1452</v>
      </c>
      <c r="J620" s="849">
        <v>1</v>
      </c>
      <c r="K620" s="850">
        <v>1452</v>
      </c>
    </row>
    <row r="621" spans="1:11" ht="14.4" customHeight="1" x14ac:dyDescent="0.3">
      <c r="A621" s="831" t="s">
        <v>577</v>
      </c>
      <c r="B621" s="832" t="s">
        <v>578</v>
      </c>
      <c r="C621" s="835" t="s">
        <v>602</v>
      </c>
      <c r="D621" s="863" t="s">
        <v>603</v>
      </c>
      <c r="E621" s="835" t="s">
        <v>3362</v>
      </c>
      <c r="F621" s="863" t="s">
        <v>3363</v>
      </c>
      <c r="G621" s="835" t="s">
        <v>4328</v>
      </c>
      <c r="H621" s="835" t="s">
        <v>4329</v>
      </c>
      <c r="I621" s="849">
        <v>1452</v>
      </c>
      <c r="J621" s="849">
        <v>4</v>
      </c>
      <c r="K621" s="850">
        <v>5808</v>
      </c>
    </row>
    <row r="622" spans="1:11" ht="14.4" customHeight="1" x14ac:dyDescent="0.3">
      <c r="A622" s="831" t="s">
        <v>577</v>
      </c>
      <c r="B622" s="832" t="s">
        <v>578</v>
      </c>
      <c r="C622" s="835" t="s">
        <v>602</v>
      </c>
      <c r="D622" s="863" t="s">
        <v>603</v>
      </c>
      <c r="E622" s="835" t="s">
        <v>3362</v>
      </c>
      <c r="F622" s="863" t="s">
        <v>3363</v>
      </c>
      <c r="G622" s="835" t="s">
        <v>4330</v>
      </c>
      <c r="H622" s="835" t="s">
        <v>4331</v>
      </c>
      <c r="I622" s="849">
        <v>665.5</v>
      </c>
      <c r="J622" s="849">
        <v>1</v>
      </c>
      <c r="K622" s="850">
        <v>665.5</v>
      </c>
    </row>
    <row r="623" spans="1:11" ht="14.4" customHeight="1" x14ac:dyDescent="0.3">
      <c r="A623" s="831" t="s">
        <v>577</v>
      </c>
      <c r="B623" s="832" t="s">
        <v>578</v>
      </c>
      <c r="C623" s="835" t="s">
        <v>602</v>
      </c>
      <c r="D623" s="863" t="s">
        <v>603</v>
      </c>
      <c r="E623" s="835" t="s">
        <v>3362</v>
      </c>
      <c r="F623" s="863" t="s">
        <v>3363</v>
      </c>
      <c r="G623" s="835" t="s">
        <v>4332</v>
      </c>
      <c r="H623" s="835" t="s">
        <v>4333</v>
      </c>
      <c r="I623" s="849">
        <v>1393.9000244140625</v>
      </c>
      <c r="J623" s="849">
        <v>1</v>
      </c>
      <c r="K623" s="850">
        <v>1393.9000244140625</v>
      </c>
    </row>
    <row r="624" spans="1:11" ht="14.4" customHeight="1" x14ac:dyDescent="0.3">
      <c r="A624" s="831" t="s">
        <v>577</v>
      </c>
      <c r="B624" s="832" t="s">
        <v>578</v>
      </c>
      <c r="C624" s="835" t="s">
        <v>602</v>
      </c>
      <c r="D624" s="863" t="s">
        <v>603</v>
      </c>
      <c r="E624" s="835" t="s">
        <v>3362</v>
      </c>
      <c r="F624" s="863" t="s">
        <v>3363</v>
      </c>
      <c r="G624" s="835" t="s">
        <v>4334</v>
      </c>
      <c r="H624" s="835" t="s">
        <v>4335</v>
      </c>
      <c r="I624" s="849">
        <v>1452</v>
      </c>
      <c r="J624" s="849">
        <v>1</v>
      </c>
      <c r="K624" s="850">
        <v>1452</v>
      </c>
    </row>
    <row r="625" spans="1:11" ht="14.4" customHeight="1" x14ac:dyDescent="0.3">
      <c r="A625" s="831" t="s">
        <v>577</v>
      </c>
      <c r="B625" s="832" t="s">
        <v>578</v>
      </c>
      <c r="C625" s="835" t="s">
        <v>602</v>
      </c>
      <c r="D625" s="863" t="s">
        <v>603</v>
      </c>
      <c r="E625" s="835" t="s">
        <v>3362</v>
      </c>
      <c r="F625" s="863" t="s">
        <v>3363</v>
      </c>
      <c r="G625" s="835" t="s">
        <v>4336</v>
      </c>
      <c r="H625" s="835" t="s">
        <v>4337</v>
      </c>
      <c r="I625" s="849">
        <v>302.5</v>
      </c>
      <c r="J625" s="849">
        <v>11</v>
      </c>
      <c r="K625" s="850">
        <v>3327.5</v>
      </c>
    </row>
    <row r="626" spans="1:11" ht="14.4" customHeight="1" x14ac:dyDescent="0.3">
      <c r="A626" s="831" t="s">
        <v>577</v>
      </c>
      <c r="B626" s="832" t="s">
        <v>578</v>
      </c>
      <c r="C626" s="835" t="s">
        <v>602</v>
      </c>
      <c r="D626" s="863" t="s">
        <v>603</v>
      </c>
      <c r="E626" s="835" t="s">
        <v>3362</v>
      </c>
      <c r="F626" s="863" t="s">
        <v>3363</v>
      </c>
      <c r="G626" s="835" t="s">
        <v>4338</v>
      </c>
      <c r="H626" s="835" t="s">
        <v>4339</v>
      </c>
      <c r="I626" s="849">
        <v>302.5</v>
      </c>
      <c r="J626" s="849">
        <v>2</v>
      </c>
      <c r="K626" s="850">
        <v>605</v>
      </c>
    </row>
    <row r="627" spans="1:11" ht="14.4" customHeight="1" x14ac:dyDescent="0.3">
      <c r="A627" s="831" t="s">
        <v>577</v>
      </c>
      <c r="B627" s="832" t="s">
        <v>578</v>
      </c>
      <c r="C627" s="835" t="s">
        <v>602</v>
      </c>
      <c r="D627" s="863" t="s">
        <v>603</v>
      </c>
      <c r="E627" s="835" t="s">
        <v>3362</v>
      </c>
      <c r="F627" s="863" t="s">
        <v>3363</v>
      </c>
      <c r="G627" s="835" t="s">
        <v>4340</v>
      </c>
      <c r="H627" s="835" t="s">
        <v>4341</v>
      </c>
      <c r="I627" s="849">
        <v>367.04000854492187</v>
      </c>
      <c r="J627" s="849">
        <v>2</v>
      </c>
      <c r="K627" s="850">
        <v>734.07000732421875</v>
      </c>
    </row>
    <row r="628" spans="1:11" ht="14.4" customHeight="1" x14ac:dyDescent="0.3">
      <c r="A628" s="831" t="s">
        <v>577</v>
      </c>
      <c r="B628" s="832" t="s">
        <v>578</v>
      </c>
      <c r="C628" s="835" t="s">
        <v>602</v>
      </c>
      <c r="D628" s="863" t="s">
        <v>603</v>
      </c>
      <c r="E628" s="835" t="s">
        <v>3362</v>
      </c>
      <c r="F628" s="863" t="s">
        <v>3363</v>
      </c>
      <c r="G628" s="835" t="s">
        <v>4342</v>
      </c>
      <c r="H628" s="835" t="s">
        <v>4343</v>
      </c>
      <c r="I628" s="849">
        <v>367.04000854492187</v>
      </c>
      <c r="J628" s="849">
        <v>2</v>
      </c>
      <c r="K628" s="850">
        <v>734.07000732421875</v>
      </c>
    </row>
    <row r="629" spans="1:11" ht="14.4" customHeight="1" x14ac:dyDescent="0.3">
      <c r="A629" s="831" t="s">
        <v>577</v>
      </c>
      <c r="B629" s="832" t="s">
        <v>578</v>
      </c>
      <c r="C629" s="835" t="s">
        <v>602</v>
      </c>
      <c r="D629" s="863" t="s">
        <v>603</v>
      </c>
      <c r="E629" s="835" t="s">
        <v>3362</v>
      </c>
      <c r="F629" s="863" t="s">
        <v>3363</v>
      </c>
      <c r="G629" s="835" t="s">
        <v>4344</v>
      </c>
      <c r="H629" s="835" t="s">
        <v>4345</v>
      </c>
      <c r="I629" s="849">
        <v>395.26499938964844</v>
      </c>
      <c r="J629" s="849">
        <v>6</v>
      </c>
      <c r="K629" s="850">
        <v>2315.1300048828125</v>
      </c>
    </row>
    <row r="630" spans="1:11" ht="14.4" customHeight="1" x14ac:dyDescent="0.3">
      <c r="A630" s="831" t="s">
        <v>577</v>
      </c>
      <c r="B630" s="832" t="s">
        <v>578</v>
      </c>
      <c r="C630" s="835" t="s">
        <v>602</v>
      </c>
      <c r="D630" s="863" t="s">
        <v>603</v>
      </c>
      <c r="E630" s="835" t="s">
        <v>3362</v>
      </c>
      <c r="F630" s="863" t="s">
        <v>3363</v>
      </c>
      <c r="G630" s="835" t="s">
        <v>4346</v>
      </c>
      <c r="H630" s="835" t="s">
        <v>4347</v>
      </c>
      <c r="I630" s="849">
        <v>302.5</v>
      </c>
      <c r="J630" s="849">
        <v>9</v>
      </c>
      <c r="K630" s="850">
        <v>2722.5</v>
      </c>
    </row>
    <row r="631" spans="1:11" ht="14.4" customHeight="1" x14ac:dyDescent="0.3">
      <c r="A631" s="831" t="s">
        <v>577</v>
      </c>
      <c r="B631" s="832" t="s">
        <v>578</v>
      </c>
      <c r="C631" s="835" t="s">
        <v>602</v>
      </c>
      <c r="D631" s="863" t="s">
        <v>603</v>
      </c>
      <c r="E631" s="835" t="s">
        <v>3362</v>
      </c>
      <c r="F631" s="863" t="s">
        <v>3363</v>
      </c>
      <c r="G631" s="835" t="s">
        <v>3378</v>
      </c>
      <c r="H631" s="835" t="s">
        <v>3379</v>
      </c>
      <c r="I631" s="849">
        <v>11.734999656677246</v>
      </c>
      <c r="J631" s="849">
        <v>300</v>
      </c>
      <c r="K631" s="850">
        <v>3520.4000473022461</v>
      </c>
    </row>
    <row r="632" spans="1:11" ht="14.4" customHeight="1" x14ac:dyDescent="0.3">
      <c r="A632" s="831" t="s">
        <v>577</v>
      </c>
      <c r="B632" s="832" t="s">
        <v>578</v>
      </c>
      <c r="C632" s="835" t="s">
        <v>602</v>
      </c>
      <c r="D632" s="863" t="s">
        <v>603</v>
      </c>
      <c r="E632" s="835" t="s">
        <v>3362</v>
      </c>
      <c r="F632" s="863" t="s">
        <v>3363</v>
      </c>
      <c r="G632" s="835" t="s">
        <v>3380</v>
      </c>
      <c r="H632" s="835" t="s">
        <v>3381</v>
      </c>
      <c r="I632" s="849">
        <v>13.310000419616699</v>
      </c>
      <c r="J632" s="849">
        <v>70</v>
      </c>
      <c r="K632" s="850">
        <v>931.70001220703125</v>
      </c>
    </row>
    <row r="633" spans="1:11" ht="14.4" customHeight="1" x14ac:dyDescent="0.3">
      <c r="A633" s="831" t="s">
        <v>577</v>
      </c>
      <c r="B633" s="832" t="s">
        <v>578</v>
      </c>
      <c r="C633" s="835" t="s">
        <v>602</v>
      </c>
      <c r="D633" s="863" t="s">
        <v>603</v>
      </c>
      <c r="E633" s="835" t="s">
        <v>3362</v>
      </c>
      <c r="F633" s="863" t="s">
        <v>3363</v>
      </c>
      <c r="G633" s="835" t="s">
        <v>4176</v>
      </c>
      <c r="H633" s="835" t="s">
        <v>4177</v>
      </c>
      <c r="I633" s="849">
        <v>403.04000854492187</v>
      </c>
      <c r="J633" s="849">
        <v>300</v>
      </c>
      <c r="K633" s="850">
        <v>120911.677734375</v>
      </c>
    </row>
    <row r="634" spans="1:11" ht="14.4" customHeight="1" x14ac:dyDescent="0.3">
      <c r="A634" s="831" t="s">
        <v>577</v>
      </c>
      <c r="B634" s="832" t="s">
        <v>578</v>
      </c>
      <c r="C634" s="835" t="s">
        <v>602</v>
      </c>
      <c r="D634" s="863" t="s">
        <v>603</v>
      </c>
      <c r="E634" s="835" t="s">
        <v>3362</v>
      </c>
      <c r="F634" s="863" t="s">
        <v>3363</v>
      </c>
      <c r="G634" s="835" t="s">
        <v>4348</v>
      </c>
      <c r="H634" s="835" t="s">
        <v>4349</v>
      </c>
      <c r="I634" s="849">
        <v>400</v>
      </c>
      <c r="J634" s="849">
        <v>10</v>
      </c>
      <c r="K634" s="850">
        <v>4000.02001953125</v>
      </c>
    </row>
    <row r="635" spans="1:11" ht="14.4" customHeight="1" x14ac:dyDescent="0.3">
      <c r="A635" s="831" t="s">
        <v>577</v>
      </c>
      <c r="B635" s="832" t="s">
        <v>578</v>
      </c>
      <c r="C635" s="835" t="s">
        <v>602</v>
      </c>
      <c r="D635" s="863" t="s">
        <v>603</v>
      </c>
      <c r="E635" s="835" t="s">
        <v>3362</v>
      </c>
      <c r="F635" s="863" t="s">
        <v>3363</v>
      </c>
      <c r="G635" s="835" t="s">
        <v>4350</v>
      </c>
      <c r="H635" s="835" t="s">
        <v>4351</v>
      </c>
      <c r="I635" s="849">
        <v>138.02000427246094</v>
      </c>
      <c r="J635" s="849">
        <v>2</v>
      </c>
      <c r="K635" s="850">
        <v>276.02999877929687</v>
      </c>
    </row>
    <row r="636" spans="1:11" ht="14.4" customHeight="1" x14ac:dyDescent="0.3">
      <c r="A636" s="831" t="s">
        <v>577</v>
      </c>
      <c r="B636" s="832" t="s">
        <v>578</v>
      </c>
      <c r="C636" s="835" t="s">
        <v>602</v>
      </c>
      <c r="D636" s="863" t="s">
        <v>603</v>
      </c>
      <c r="E636" s="835" t="s">
        <v>3362</v>
      </c>
      <c r="F636" s="863" t="s">
        <v>3363</v>
      </c>
      <c r="G636" s="835" t="s">
        <v>4352</v>
      </c>
      <c r="H636" s="835" t="s">
        <v>4353</v>
      </c>
      <c r="I636" s="849">
        <v>33.759998321533203</v>
      </c>
      <c r="J636" s="849">
        <v>75</v>
      </c>
      <c r="K636" s="850">
        <v>2532</v>
      </c>
    </row>
    <row r="637" spans="1:11" ht="14.4" customHeight="1" x14ac:dyDescent="0.3">
      <c r="A637" s="831" t="s">
        <v>577</v>
      </c>
      <c r="B637" s="832" t="s">
        <v>578</v>
      </c>
      <c r="C637" s="835" t="s">
        <v>602</v>
      </c>
      <c r="D637" s="863" t="s">
        <v>603</v>
      </c>
      <c r="E637" s="835" t="s">
        <v>3362</v>
      </c>
      <c r="F637" s="863" t="s">
        <v>3363</v>
      </c>
      <c r="G637" s="835" t="s">
        <v>4354</v>
      </c>
      <c r="H637" s="835" t="s">
        <v>4355</v>
      </c>
      <c r="I637" s="849">
        <v>96.680000305175781</v>
      </c>
      <c r="J637" s="849">
        <v>40</v>
      </c>
      <c r="K637" s="850">
        <v>3867.199951171875</v>
      </c>
    </row>
    <row r="638" spans="1:11" ht="14.4" customHeight="1" x14ac:dyDescent="0.3">
      <c r="A638" s="831" t="s">
        <v>577</v>
      </c>
      <c r="B638" s="832" t="s">
        <v>578</v>
      </c>
      <c r="C638" s="835" t="s">
        <v>602</v>
      </c>
      <c r="D638" s="863" t="s">
        <v>603</v>
      </c>
      <c r="E638" s="835" t="s">
        <v>3362</v>
      </c>
      <c r="F638" s="863" t="s">
        <v>3363</v>
      </c>
      <c r="G638" s="835" t="s">
        <v>3875</v>
      </c>
      <c r="H638" s="835" t="s">
        <v>3876</v>
      </c>
      <c r="I638" s="849">
        <v>1.0900000333786011</v>
      </c>
      <c r="J638" s="849">
        <v>8600</v>
      </c>
      <c r="K638" s="850">
        <v>9374</v>
      </c>
    </row>
    <row r="639" spans="1:11" ht="14.4" customHeight="1" x14ac:dyDescent="0.3">
      <c r="A639" s="831" t="s">
        <v>577</v>
      </c>
      <c r="B639" s="832" t="s">
        <v>578</v>
      </c>
      <c r="C639" s="835" t="s">
        <v>602</v>
      </c>
      <c r="D639" s="863" t="s">
        <v>603</v>
      </c>
      <c r="E639" s="835" t="s">
        <v>3362</v>
      </c>
      <c r="F639" s="863" t="s">
        <v>3363</v>
      </c>
      <c r="G639" s="835" t="s">
        <v>3877</v>
      </c>
      <c r="H639" s="835" t="s">
        <v>3878</v>
      </c>
      <c r="I639" s="849">
        <v>0.47749999165534973</v>
      </c>
      <c r="J639" s="849">
        <v>4100</v>
      </c>
      <c r="K639" s="850">
        <v>1954</v>
      </c>
    </row>
    <row r="640" spans="1:11" ht="14.4" customHeight="1" x14ac:dyDescent="0.3">
      <c r="A640" s="831" t="s">
        <v>577</v>
      </c>
      <c r="B640" s="832" t="s">
        <v>578</v>
      </c>
      <c r="C640" s="835" t="s">
        <v>602</v>
      </c>
      <c r="D640" s="863" t="s">
        <v>603</v>
      </c>
      <c r="E640" s="835" t="s">
        <v>3362</v>
      </c>
      <c r="F640" s="863" t="s">
        <v>3363</v>
      </c>
      <c r="G640" s="835" t="s">
        <v>3382</v>
      </c>
      <c r="H640" s="835" t="s">
        <v>3383</v>
      </c>
      <c r="I640" s="849">
        <v>1.6741666197776794</v>
      </c>
      <c r="J640" s="849">
        <v>9100</v>
      </c>
      <c r="K640" s="850">
        <v>15231</v>
      </c>
    </row>
    <row r="641" spans="1:11" ht="14.4" customHeight="1" x14ac:dyDescent="0.3">
      <c r="A641" s="831" t="s">
        <v>577</v>
      </c>
      <c r="B641" s="832" t="s">
        <v>578</v>
      </c>
      <c r="C641" s="835" t="s">
        <v>602</v>
      </c>
      <c r="D641" s="863" t="s">
        <v>603</v>
      </c>
      <c r="E641" s="835" t="s">
        <v>3362</v>
      </c>
      <c r="F641" s="863" t="s">
        <v>3363</v>
      </c>
      <c r="G641" s="835" t="s">
        <v>3879</v>
      </c>
      <c r="H641" s="835" t="s">
        <v>3880</v>
      </c>
      <c r="I641" s="849">
        <v>0.67000001668930054</v>
      </c>
      <c r="J641" s="849">
        <v>6800</v>
      </c>
      <c r="K641" s="850">
        <v>4556</v>
      </c>
    </row>
    <row r="642" spans="1:11" ht="14.4" customHeight="1" x14ac:dyDescent="0.3">
      <c r="A642" s="831" t="s">
        <v>577</v>
      </c>
      <c r="B642" s="832" t="s">
        <v>578</v>
      </c>
      <c r="C642" s="835" t="s">
        <v>602</v>
      </c>
      <c r="D642" s="863" t="s">
        <v>603</v>
      </c>
      <c r="E642" s="835" t="s">
        <v>3362</v>
      </c>
      <c r="F642" s="863" t="s">
        <v>3363</v>
      </c>
      <c r="G642" s="835" t="s">
        <v>3887</v>
      </c>
      <c r="H642" s="835" t="s">
        <v>3888</v>
      </c>
      <c r="I642" s="849">
        <v>7.429999828338623</v>
      </c>
      <c r="J642" s="849">
        <v>30</v>
      </c>
      <c r="K642" s="850">
        <v>222.89999389648437</v>
      </c>
    </row>
    <row r="643" spans="1:11" ht="14.4" customHeight="1" x14ac:dyDescent="0.3">
      <c r="A643" s="831" t="s">
        <v>577</v>
      </c>
      <c r="B643" s="832" t="s">
        <v>578</v>
      </c>
      <c r="C643" s="835" t="s">
        <v>602</v>
      </c>
      <c r="D643" s="863" t="s">
        <v>603</v>
      </c>
      <c r="E643" s="835" t="s">
        <v>3362</v>
      </c>
      <c r="F643" s="863" t="s">
        <v>3363</v>
      </c>
      <c r="G643" s="835" t="s">
        <v>3895</v>
      </c>
      <c r="H643" s="835" t="s">
        <v>3896</v>
      </c>
      <c r="I643" s="849">
        <v>6.2300000190734863</v>
      </c>
      <c r="J643" s="849">
        <v>80</v>
      </c>
      <c r="K643" s="850">
        <v>498.39998626708984</v>
      </c>
    </row>
    <row r="644" spans="1:11" ht="14.4" customHeight="1" x14ac:dyDescent="0.3">
      <c r="A644" s="831" t="s">
        <v>577</v>
      </c>
      <c r="B644" s="832" t="s">
        <v>578</v>
      </c>
      <c r="C644" s="835" t="s">
        <v>602</v>
      </c>
      <c r="D644" s="863" t="s">
        <v>603</v>
      </c>
      <c r="E644" s="835" t="s">
        <v>3362</v>
      </c>
      <c r="F644" s="863" t="s">
        <v>3363</v>
      </c>
      <c r="G644" s="835" t="s">
        <v>3913</v>
      </c>
      <c r="H644" s="835" t="s">
        <v>3914</v>
      </c>
      <c r="I644" s="849">
        <v>35.090000152587891</v>
      </c>
      <c r="J644" s="849">
        <v>4</v>
      </c>
      <c r="K644" s="850">
        <v>140.36000061035156</v>
      </c>
    </row>
    <row r="645" spans="1:11" ht="14.4" customHeight="1" x14ac:dyDescent="0.3">
      <c r="A645" s="831" t="s">
        <v>577</v>
      </c>
      <c r="B645" s="832" t="s">
        <v>578</v>
      </c>
      <c r="C645" s="835" t="s">
        <v>602</v>
      </c>
      <c r="D645" s="863" t="s">
        <v>603</v>
      </c>
      <c r="E645" s="835" t="s">
        <v>3362</v>
      </c>
      <c r="F645" s="863" t="s">
        <v>3363</v>
      </c>
      <c r="G645" s="835" t="s">
        <v>3384</v>
      </c>
      <c r="H645" s="835" t="s">
        <v>3385</v>
      </c>
      <c r="I645" s="849">
        <v>0.4699999988079071</v>
      </c>
      <c r="J645" s="849">
        <v>6000</v>
      </c>
      <c r="K645" s="850">
        <v>2820</v>
      </c>
    </row>
    <row r="646" spans="1:11" ht="14.4" customHeight="1" x14ac:dyDescent="0.3">
      <c r="A646" s="831" t="s">
        <v>577</v>
      </c>
      <c r="B646" s="832" t="s">
        <v>578</v>
      </c>
      <c r="C646" s="835" t="s">
        <v>602</v>
      </c>
      <c r="D646" s="863" t="s">
        <v>603</v>
      </c>
      <c r="E646" s="835" t="s">
        <v>3362</v>
      </c>
      <c r="F646" s="863" t="s">
        <v>3363</v>
      </c>
      <c r="G646" s="835" t="s">
        <v>4218</v>
      </c>
      <c r="H646" s="835" t="s">
        <v>4219</v>
      </c>
      <c r="I646" s="849">
        <v>72.150001525878906</v>
      </c>
      <c r="J646" s="849">
        <v>125</v>
      </c>
      <c r="K646" s="850">
        <v>9019.05029296875</v>
      </c>
    </row>
    <row r="647" spans="1:11" ht="14.4" customHeight="1" x14ac:dyDescent="0.3">
      <c r="A647" s="831" t="s">
        <v>577</v>
      </c>
      <c r="B647" s="832" t="s">
        <v>578</v>
      </c>
      <c r="C647" s="835" t="s">
        <v>602</v>
      </c>
      <c r="D647" s="863" t="s">
        <v>603</v>
      </c>
      <c r="E647" s="835" t="s">
        <v>3362</v>
      </c>
      <c r="F647" s="863" t="s">
        <v>3363</v>
      </c>
      <c r="G647" s="835" t="s">
        <v>4356</v>
      </c>
      <c r="H647" s="835" t="s">
        <v>4357</v>
      </c>
      <c r="I647" s="849">
        <v>72.150001525878906</v>
      </c>
      <c r="J647" s="849">
        <v>25</v>
      </c>
      <c r="K647" s="850">
        <v>1803.81005859375</v>
      </c>
    </row>
    <row r="648" spans="1:11" ht="14.4" customHeight="1" x14ac:dyDescent="0.3">
      <c r="A648" s="831" t="s">
        <v>577</v>
      </c>
      <c r="B648" s="832" t="s">
        <v>578</v>
      </c>
      <c r="C648" s="835" t="s">
        <v>602</v>
      </c>
      <c r="D648" s="863" t="s">
        <v>603</v>
      </c>
      <c r="E648" s="835" t="s">
        <v>3362</v>
      </c>
      <c r="F648" s="863" t="s">
        <v>3363</v>
      </c>
      <c r="G648" s="835" t="s">
        <v>4220</v>
      </c>
      <c r="H648" s="835" t="s">
        <v>4221</v>
      </c>
      <c r="I648" s="849">
        <v>130.67999267578125</v>
      </c>
      <c r="J648" s="849">
        <v>20</v>
      </c>
      <c r="K648" s="850">
        <v>2613.60009765625</v>
      </c>
    </row>
    <row r="649" spans="1:11" ht="14.4" customHeight="1" x14ac:dyDescent="0.3">
      <c r="A649" s="831" t="s">
        <v>577</v>
      </c>
      <c r="B649" s="832" t="s">
        <v>578</v>
      </c>
      <c r="C649" s="835" t="s">
        <v>602</v>
      </c>
      <c r="D649" s="863" t="s">
        <v>603</v>
      </c>
      <c r="E649" s="835" t="s">
        <v>3386</v>
      </c>
      <c r="F649" s="863" t="s">
        <v>3387</v>
      </c>
      <c r="G649" s="835" t="s">
        <v>3388</v>
      </c>
      <c r="H649" s="835" t="s">
        <v>3389</v>
      </c>
      <c r="I649" s="849">
        <v>10.166666666666666</v>
      </c>
      <c r="J649" s="849">
        <v>5100</v>
      </c>
      <c r="K649" s="850">
        <v>51849</v>
      </c>
    </row>
    <row r="650" spans="1:11" ht="14.4" customHeight="1" x14ac:dyDescent="0.3">
      <c r="A650" s="831" t="s">
        <v>577</v>
      </c>
      <c r="B650" s="832" t="s">
        <v>578</v>
      </c>
      <c r="C650" s="835" t="s">
        <v>602</v>
      </c>
      <c r="D650" s="863" t="s">
        <v>603</v>
      </c>
      <c r="E650" s="835" t="s">
        <v>3386</v>
      </c>
      <c r="F650" s="863" t="s">
        <v>3387</v>
      </c>
      <c r="G650" s="835" t="s">
        <v>3965</v>
      </c>
      <c r="H650" s="835" t="s">
        <v>3966</v>
      </c>
      <c r="I650" s="849">
        <v>16.453749418258667</v>
      </c>
      <c r="J650" s="849">
        <v>550</v>
      </c>
      <c r="K650" s="850">
        <v>9050</v>
      </c>
    </row>
    <row r="651" spans="1:11" ht="14.4" customHeight="1" x14ac:dyDescent="0.3">
      <c r="A651" s="831" t="s">
        <v>577</v>
      </c>
      <c r="B651" s="832" t="s">
        <v>578</v>
      </c>
      <c r="C651" s="835" t="s">
        <v>602</v>
      </c>
      <c r="D651" s="863" t="s">
        <v>603</v>
      </c>
      <c r="E651" s="835" t="s">
        <v>3969</v>
      </c>
      <c r="F651" s="863" t="s">
        <v>3970</v>
      </c>
      <c r="G651" s="835" t="s">
        <v>4358</v>
      </c>
      <c r="H651" s="835" t="s">
        <v>4359</v>
      </c>
      <c r="I651" s="849">
        <v>27.253750085830688</v>
      </c>
      <c r="J651" s="849">
        <v>432</v>
      </c>
      <c r="K651" s="850">
        <v>11772.360046386719</v>
      </c>
    </row>
    <row r="652" spans="1:11" ht="14.4" customHeight="1" x14ac:dyDescent="0.3">
      <c r="A652" s="831" t="s">
        <v>577</v>
      </c>
      <c r="B652" s="832" t="s">
        <v>578</v>
      </c>
      <c r="C652" s="835" t="s">
        <v>602</v>
      </c>
      <c r="D652" s="863" t="s">
        <v>603</v>
      </c>
      <c r="E652" s="835" t="s">
        <v>3390</v>
      </c>
      <c r="F652" s="863" t="s">
        <v>3391</v>
      </c>
      <c r="G652" s="835" t="s">
        <v>4222</v>
      </c>
      <c r="H652" s="835" t="s">
        <v>4223</v>
      </c>
      <c r="I652" s="849">
        <v>180.44000244140625</v>
      </c>
      <c r="J652" s="849">
        <v>25</v>
      </c>
      <c r="K652" s="850">
        <v>4510.8798828125</v>
      </c>
    </row>
    <row r="653" spans="1:11" ht="14.4" customHeight="1" x14ac:dyDescent="0.3">
      <c r="A653" s="831" t="s">
        <v>577</v>
      </c>
      <c r="B653" s="832" t="s">
        <v>578</v>
      </c>
      <c r="C653" s="835" t="s">
        <v>602</v>
      </c>
      <c r="D653" s="863" t="s">
        <v>603</v>
      </c>
      <c r="E653" s="835" t="s">
        <v>3390</v>
      </c>
      <c r="F653" s="863" t="s">
        <v>3391</v>
      </c>
      <c r="G653" s="835" t="s">
        <v>3392</v>
      </c>
      <c r="H653" s="835" t="s">
        <v>3393</v>
      </c>
      <c r="I653" s="849">
        <v>0.30250000953674316</v>
      </c>
      <c r="J653" s="849">
        <v>1200</v>
      </c>
      <c r="K653" s="850">
        <v>363</v>
      </c>
    </row>
    <row r="654" spans="1:11" ht="14.4" customHeight="1" x14ac:dyDescent="0.3">
      <c r="A654" s="831" t="s">
        <v>577</v>
      </c>
      <c r="B654" s="832" t="s">
        <v>578</v>
      </c>
      <c r="C654" s="835" t="s">
        <v>602</v>
      </c>
      <c r="D654" s="863" t="s">
        <v>603</v>
      </c>
      <c r="E654" s="835" t="s">
        <v>3390</v>
      </c>
      <c r="F654" s="863" t="s">
        <v>3391</v>
      </c>
      <c r="G654" s="835" t="s">
        <v>3977</v>
      </c>
      <c r="H654" s="835" t="s">
        <v>3978</v>
      </c>
      <c r="I654" s="849">
        <v>0.29600000381469727</v>
      </c>
      <c r="J654" s="849">
        <v>1900</v>
      </c>
      <c r="K654" s="850">
        <v>561</v>
      </c>
    </row>
    <row r="655" spans="1:11" ht="14.4" customHeight="1" x14ac:dyDescent="0.3">
      <c r="A655" s="831" t="s">
        <v>577</v>
      </c>
      <c r="B655" s="832" t="s">
        <v>578</v>
      </c>
      <c r="C655" s="835" t="s">
        <v>602</v>
      </c>
      <c r="D655" s="863" t="s">
        <v>603</v>
      </c>
      <c r="E655" s="835" t="s">
        <v>3390</v>
      </c>
      <c r="F655" s="863" t="s">
        <v>3391</v>
      </c>
      <c r="G655" s="835" t="s">
        <v>3394</v>
      </c>
      <c r="H655" s="835" t="s">
        <v>3395</v>
      </c>
      <c r="I655" s="849">
        <v>0.54583334922790527</v>
      </c>
      <c r="J655" s="849">
        <v>8600</v>
      </c>
      <c r="K655" s="850">
        <v>4692</v>
      </c>
    </row>
    <row r="656" spans="1:11" ht="14.4" customHeight="1" x14ac:dyDescent="0.3">
      <c r="A656" s="831" t="s">
        <v>577</v>
      </c>
      <c r="B656" s="832" t="s">
        <v>578</v>
      </c>
      <c r="C656" s="835" t="s">
        <v>602</v>
      </c>
      <c r="D656" s="863" t="s">
        <v>603</v>
      </c>
      <c r="E656" s="835" t="s">
        <v>3390</v>
      </c>
      <c r="F656" s="863" t="s">
        <v>3391</v>
      </c>
      <c r="G656" s="835" t="s">
        <v>4360</v>
      </c>
      <c r="H656" s="835" t="s">
        <v>4361</v>
      </c>
      <c r="I656" s="849">
        <v>48.819999694824219</v>
      </c>
      <c r="J656" s="849">
        <v>25</v>
      </c>
      <c r="K656" s="850">
        <v>1220.5899658203125</v>
      </c>
    </row>
    <row r="657" spans="1:11" ht="14.4" customHeight="1" x14ac:dyDescent="0.3">
      <c r="A657" s="831" t="s">
        <v>577</v>
      </c>
      <c r="B657" s="832" t="s">
        <v>578</v>
      </c>
      <c r="C657" s="835" t="s">
        <v>602</v>
      </c>
      <c r="D657" s="863" t="s">
        <v>603</v>
      </c>
      <c r="E657" s="835" t="s">
        <v>3390</v>
      </c>
      <c r="F657" s="863" t="s">
        <v>3391</v>
      </c>
      <c r="G657" s="835" t="s">
        <v>4362</v>
      </c>
      <c r="H657" s="835" t="s">
        <v>4363</v>
      </c>
      <c r="I657" s="849">
        <v>48.819999694824219</v>
      </c>
      <c r="J657" s="849">
        <v>50</v>
      </c>
      <c r="K657" s="850">
        <v>2441.179931640625</v>
      </c>
    </row>
    <row r="658" spans="1:11" ht="14.4" customHeight="1" x14ac:dyDescent="0.3">
      <c r="A658" s="831" t="s">
        <v>577</v>
      </c>
      <c r="B658" s="832" t="s">
        <v>578</v>
      </c>
      <c r="C658" s="835" t="s">
        <v>602</v>
      </c>
      <c r="D658" s="863" t="s">
        <v>603</v>
      </c>
      <c r="E658" s="835" t="s">
        <v>3390</v>
      </c>
      <c r="F658" s="863" t="s">
        <v>3391</v>
      </c>
      <c r="G658" s="835" t="s">
        <v>4226</v>
      </c>
      <c r="H658" s="835" t="s">
        <v>4227</v>
      </c>
      <c r="I658" s="849">
        <v>48.819999694824219</v>
      </c>
      <c r="J658" s="849">
        <v>25</v>
      </c>
      <c r="K658" s="850">
        <v>1220.5899658203125</v>
      </c>
    </row>
    <row r="659" spans="1:11" ht="14.4" customHeight="1" x14ac:dyDescent="0.3">
      <c r="A659" s="831" t="s">
        <v>577</v>
      </c>
      <c r="B659" s="832" t="s">
        <v>578</v>
      </c>
      <c r="C659" s="835" t="s">
        <v>602</v>
      </c>
      <c r="D659" s="863" t="s">
        <v>603</v>
      </c>
      <c r="E659" s="835" t="s">
        <v>3390</v>
      </c>
      <c r="F659" s="863" t="s">
        <v>3391</v>
      </c>
      <c r="G659" s="835" t="s">
        <v>4228</v>
      </c>
      <c r="H659" s="835" t="s">
        <v>4229</v>
      </c>
      <c r="I659" s="849">
        <v>48.822500228881836</v>
      </c>
      <c r="J659" s="849">
        <v>100</v>
      </c>
      <c r="K659" s="850">
        <v>4882.3599853515625</v>
      </c>
    </row>
    <row r="660" spans="1:11" ht="14.4" customHeight="1" x14ac:dyDescent="0.3">
      <c r="A660" s="831" t="s">
        <v>577</v>
      </c>
      <c r="B660" s="832" t="s">
        <v>578</v>
      </c>
      <c r="C660" s="835" t="s">
        <v>602</v>
      </c>
      <c r="D660" s="863" t="s">
        <v>603</v>
      </c>
      <c r="E660" s="835" t="s">
        <v>3390</v>
      </c>
      <c r="F660" s="863" t="s">
        <v>3391</v>
      </c>
      <c r="G660" s="835" t="s">
        <v>4230</v>
      </c>
      <c r="H660" s="835" t="s">
        <v>4231</v>
      </c>
      <c r="I660" s="849">
        <v>48.825000762939453</v>
      </c>
      <c r="J660" s="849">
        <v>50</v>
      </c>
      <c r="K660" s="850">
        <v>2441.1800537109375</v>
      </c>
    </row>
    <row r="661" spans="1:11" ht="14.4" customHeight="1" x14ac:dyDescent="0.3">
      <c r="A661" s="831" t="s">
        <v>577</v>
      </c>
      <c r="B661" s="832" t="s">
        <v>578</v>
      </c>
      <c r="C661" s="835" t="s">
        <v>602</v>
      </c>
      <c r="D661" s="863" t="s">
        <v>603</v>
      </c>
      <c r="E661" s="835" t="s">
        <v>3390</v>
      </c>
      <c r="F661" s="863" t="s">
        <v>3391</v>
      </c>
      <c r="G661" s="835" t="s">
        <v>4364</v>
      </c>
      <c r="H661" s="835" t="s">
        <v>4365</v>
      </c>
      <c r="I661" s="849">
        <v>29.404999732971191</v>
      </c>
      <c r="J661" s="849">
        <v>50</v>
      </c>
      <c r="K661" s="850">
        <v>1470.2300415039062</v>
      </c>
    </row>
    <row r="662" spans="1:11" ht="14.4" customHeight="1" x14ac:dyDescent="0.3">
      <c r="A662" s="831" t="s">
        <v>577</v>
      </c>
      <c r="B662" s="832" t="s">
        <v>578</v>
      </c>
      <c r="C662" s="835" t="s">
        <v>602</v>
      </c>
      <c r="D662" s="863" t="s">
        <v>603</v>
      </c>
      <c r="E662" s="835" t="s">
        <v>3390</v>
      </c>
      <c r="F662" s="863" t="s">
        <v>3391</v>
      </c>
      <c r="G662" s="835" t="s">
        <v>4232</v>
      </c>
      <c r="H662" s="835" t="s">
        <v>4233</v>
      </c>
      <c r="I662" s="849">
        <v>1.5099999904632568</v>
      </c>
      <c r="J662" s="849">
        <v>400</v>
      </c>
      <c r="K662" s="850">
        <v>605</v>
      </c>
    </row>
    <row r="663" spans="1:11" ht="14.4" customHeight="1" x14ac:dyDescent="0.3">
      <c r="A663" s="831" t="s">
        <v>577</v>
      </c>
      <c r="B663" s="832" t="s">
        <v>578</v>
      </c>
      <c r="C663" s="835" t="s">
        <v>602</v>
      </c>
      <c r="D663" s="863" t="s">
        <v>603</v>
      </c>
      <c r="E663" s="835" t="s">
        <v>3390</v>
      </c>
      <c r="F663" s="863" t="s">
        <v>3391</v>
      </c>
      <c r="G663" s="835" t="s">
        <v>3398</v>
      </c>
      <c r="H663" s="835" t="s">
        <v>3399</v>
      </c>
      <c r="I663" s="849">
        <v>207.413330078125</v>
      </c>
      <c r="J663" s="849">
        <v>75</v>
      </c>
      <c r="K663" s="850">
        <v>15555.759765625</v>
      </c>
    </row>
    <row r="664" spans="1:11" ht="14.4" customHeight="1" x14ac:dyDescent="0.3">
      <c r="A664" s="831" t="s">
        <v>577</v>
      </c>
      <c r="B664" s="832" t="s">
        <v>578</v>
      </c>
      <c r="C664" s="835" t="s">
        <v>602</v>
      </c>
      <c r="D664" s="863" t="s">
        <v>603</v>
      </c>
      <c r="E664" s="835" t="s">
        <v>3400</v>
      </c>
      <c r="F664" s="863" t="s">
        <v>3401</v>
      </c>
      <c r="G664" s="835" t="s">
        <v>3987</v>
      </c>
      <c r="H664" s="835" t="s">
        <v>3988</v>
      </c>
      <c r="I664" s="849">
        <v>0.63333332538604736</v>
      </c>
      <c r="J664" s="849">
        <v>7000</v>
      </c>
      <c r="K664" s="850">
        <v>4430</v>
      </c>
    </row>
    <row r="665" spans="1:11" ht="14.4" customHeight="1" x14ac:dyDescent="0.3">
      <c r="A665" s="831" t="s">
        <v>577</v>
      </c>
      <c r="B665" s="832" t="s">
        <v>578</v>
      </c>
      <c r="C665" s="835" t="s">
        <v>602</v>
      </c>
      <c r="D665" s="863" t="s">
        <v>603</v>
      </c>
      <c r="E665" s="835" t="s">
        <v>3400</v>
      </c>
      <c r="F665" s="863" t="s">
        <v>3401</v>
      </c>
      <c r="G665" s="835" t="s">
        <v>3402</v>
      </c>
      <c r="H665" s="835" t="s">
        <v>3403</v>
      </c>
      <c r="I665" s="849">
        <v>0.62999999523162842</v>
      </c>
      <c r="J665" s="849">
        <v>18000</v>
      </c>
      <c r="K665" s="850">
        <v>11340</v>
      </c>
    </row>
    <row r="666" spans="1:11" ht="14.4" customHeight="1" x14ac:dyDescent="0.3">
      <c r="A666" s="831" t="s">
        <v>577</v>
      </c>
      <c r="B666" s="832" t="s">
        <v>578</v>
      </c>
      <c r="C666" s="835" t="s">
        <v>602</v>
      </c>
      <c r="D666" s="863" t="s">
        <v>603</v>
      </c>
      <c r="E666" s="835" t="s">
        <v>3400</v>
      </c>
      <c r="F666" s="863" t="s">
        <v>3401</v>
      </c>
      <c r="G666" s="835" t="s">
        <v>3989</v>
      </c>
      <c r="H666" s="835" t="s">
        <v>3990</v>
      </c>
      <c r="I666" s="849">
        <v>0.62999999523162842</v>
      </c>
      <c r="J666" s="849">
        <v>9800</v>
      </c>
      <c r="K666" s="850">
        <v>6174</v>
      </c>
    </row>
    <row r="667" spans="1:11" ht="14.4" customHeight="1" x14ac:dyDescent="0.3">
      <c r="A667" s="831" t="s">
        <v>577</v>
      </c>
      <c r="B667" s="832" t="s">
        <v>578</v>
      </c>
      <c r="C667" s="835" t="s">
        <v>602</v>
      </c>
      <c r="D667" s="863" t="s">
        <v>603</v>
      </c>
      <c r="E667" s="835" t="s">
        <v>3400</v>
      </c>
      <c r="F667" s="863" t="s">
        <v>3401</v>
      </c>
      <c r="G667" s="835" t="s">
        <v>3987</v>
      </c>
      <c r="H667" s="835" t="s">
        <v>4005</v>
      </c>
      <c r="I667" s="849">
        <v>0.62999999523162842</v>
      </c>
      <c r="J667" s="849">
        <v>7000</v>
      </c>
      <c r="K667" s="850">
        <v>4410</v>
      </c>
    </row>
    <row r="668" spans="1:11" ht="14.4" customHeight="1" x14ac:dyDescent="0.3">
      <c r="A668" s="831" t="s">
        <v>577</v>
      </c>
      <c r="B668" s="832" t="s">
        <v>578</v>
      </c>
      <c r="C668" s="835" t="s">
        <v>602</v>
      </c>
      <c r="D668" s="863" t="s">
        <v>603</v>
      </c>
      <c r="E668" s="835" t="s">
        <v>3400</v>
      </c>
      <c r="F668" s="863" t="s">
        <v>3401</v>
      </c>
      <c r="G668" s="835" t="s">
        <v>3402</v>
      </c>
      <c r="H668" s="835" t="s">
        <v>4006</v>
      </c>
      <c r="I668" s="849">
        <v>0.62999999523162842</v>
      </c>
      <c r="J668" s="849">
        <v>4000</v>
      </c>
      <c r="K668" s="850">
        <v>2520</v>
      </c>
    </row>
    <row r="669" spans="1:11" ht="14.4" customHeight="1" x14ac:dyDescent="0.3">
      <c r="A669" s="831" t="s">
        <v>577</v>
      </c>
      <c r="B669" s="832" t="s">
        <v>578</v>
      </c>
      <c r="C669" s="835" t="s">
        <v>602</v>
      </c>
      <c r="D669" s="863" t="s">
        <v>603</v>
      </c>
      <c r="E669" s="835" t="s">
        <v>3400</v>
      </c>
      <c r="F669" s="863" t="s">
        <v>3401</v>
      </c>
      <c r="G669" s="835" t="s">
        <v>3402</v>
      </c>
      <c r="H669" s="835" t="s">
        <v>4007</v>
      </c>
      <c r="I669" s="849">
        <v>0.62999999523162842</v>
      </c>
      <c r="J669" s="849">
        <v>3000</v>
      </c>
      <c r="K669" s="850">
        <v>1890</v>
      </c>
    </row>
    <row r="670" spans="1:11" ht="14.4" customHeight="1" x14ac:dyDescent="0.3">
      <c r="A670" s="831" t="s">
        <v>577</v>
      </c>
      <c r="B670" s="832" t="s">
        <v>578</v>
      </c>
      <c r="C670" s="835" t="s">
        <v>602</v>
      </c>
      <c r="D670" s="863" t="s">
        <v>603</v>
      </c>
      <c r="E670" s="835" t="s">
        <v>4012</v>
      </c>
      <c r="F670" s="863" t="s">
        <v>4013</v>
      </c>
      <c r="G670" s="835" t="s">
        <v>4014</v>
      </c>
      <c r="H670" s="835" t="s">
        <v>4015</v>
      </c>
      <c r="I670" s="849">
        <v>319.91000366210937</v>
      </c>
      <c r="J670" s="849">
        <v>100</v>
      </c>
      <c r="K670" s="850">
        <v>31991.201171875</v>
      </c>
    </row>
    <row r="671" spans="1:11" ht="14.4" customHeight="1" x14ac:dyDescent="0.3">
      <c r="A671" s="831" t="s">
        <v>577</v>
      </c>
      <c r="B671" s="832" t="s">
        <v>578</v>
      </c>
      <c r="C671" s="835" t="s">
        <v>602</v>
      </c>
      <c r="D671" s="863" t="s">
        <v>603</v>
      </c>
      <c r="E671" s="835" t="s">
        <v>4012</v>
      </c>
      <c r="F671" s="863" t="s">
        <v>4013</v>
      </c>
      <c r="G671" s="835" t="s">
        <v>4014</v>
      </c>
      <c r="H671" s="835" t="s">
        <v>4021</v>
      </c>
      <c r="I671" s="849">
        <v>319.91000366210937</v>
      </c>
      <c r="J671" s="849">
        <v>40</v>
      </c>
      <c r="K671" s="850">
        <v>12796.4697265625</v>
      </c>
    </row>
    <row r="672" spans="1:11" ht="14.4" customHeight="1" x14ac:dyDescent="0.3">
      <c r="A672" s="831" t="s">
        <v>577</v>
      </c>
      <c r="B672" s="832" t="s">
        <v>578</v>
      </c>
      <c r="C672" s="835" t="s">
        <v>602</v>
      </c>
      <c r="D672" s="863" t="s">
        <v>603</v>
      </c>
      <c r="E672" s="835" t="s">
        <v>4053</v>
      </c>
      <c r="F672" s="863" t="s">
        <v>4054</v>
      </c>
      <c r="G672" s="835" t="s">
        <v>4366</v>
      </c>
      <c r="H672" s="835" t="s">
        <v>4367</v>
      </c>
      <c r="I672" s="849">
        <v>15.210000038146973</v>
      </c>
      <c r="J672" s="849">
        <v>50</v>
      </c>
      <c r="K672" s="850">
        <v>760.40997314453125</v>
      </c>
    </row>
    <row r="673" spans="1:11" ht="14.4" customHeight="1" x14ac:dyDescent="0.3">
      <c r="A673" s="831" t="s">
        <v>577</v>
      </c>
      <c r="B673" s="832" t="s">
        <v>578</v>
      </c>
      <c r="C673" s="835" t="s">
        <v>602</v>
      </c>
      <c r="D673" s="863" t="s">
        <v>603</v>
      </c>
      <c r="E673" s="835" t="s">
        <v>4053</v>
      </c>
      <c r="F673" s="863" t="s">
        <v>4054</v>
      </c>
      <c r="G673" s="835" t="s">
        <v>4063</v>
      </c>
      <c r="H673" s="835" t="s">
        <v>4064</v>
      </c>
      <c r="I673" s="849">
        <v>36.831819707697086</v>
      </c>
      <c r="J673" s="849">
        <v>325</v>
      </c>
      <c r="K673" s="850">
        <v>11970.559982299805</v>
      </c>
    </row>
    <row r="674" spans="1:11" ht="14.4" customHeight="1" x14ac:dyDescent="0.3">
      <c r="A674" s="831" t="s">
        <v>577</v>
      </c>
      <c r="B674" s="832" t="s">
        <v>578</v>
      </c>
      <c r="C674" s="835" t="s">
        <v>602</v>
      </c>
      <c r="D674" s="863" t="s">
        <v>603</v>
      </c>
      <c r="E674" s="835" t="s">
        <v>4053</v>
      </c>
      <c r="F674" s="863" t="s">
        <v>4054</v>
      </c>
      <c r="G674" s="835" t="s">
        <v>4240</v>
      </c>
      <c r="H674" s="835" t="s">
        <v>4241</v>
      </c>
      <c r="I674" s="849">
        <v>36.83091076937589</v>
      </c>
      <c r="J674" s="849">
        <v>340</v>
      </c>
      <c r="K674" s="850">
        <v>12523.059936523438</v>
      </c>
    </row>
    <row r="675" spans="1:11" ht="14.4" customHeight="1" x14ac:dyDescent="0.3">
      <c r="A675" s="831" t="s">
        <v>577</v>
      </c>
      <c r="B675" s="832" t="s">
        <v>578</v>
      </c>
      <c r="C675" s="835" t="s">
        <v>602</v>
      </c>
      <c r="D675" s="863" t="s">
        <v>603</v>
      </c>
      <c r="E675" s="835" t="s">
        <v>4053</v>
      </c>
      <c r="F675" s="863" t="s">
        <v>4054</v>
      </c>
      <c r="G675" s="835" t="s">
        <v>4368</v>
      </c>
      <c r="H675" s="835" t="s">
        <v>4369</v>
      </c>
      <c r="I675" s="849">
        <v>36.830001831054687</v>
      </c>
      <c r="J675" s="849">
        <v>10</v>
      </c>
      <c r="K675" s="850">
        <v>368.32000732421875</v>
      </c>
    </row>
    <row r="676" spans="1:11" ht="14.4" customHeight="1" x14ac:dyDescent="0.3">
      <c r="A676" s="831" t="s">
        <v>577</v>
      </c>
      <c r="B676" s="832" t="s">
        <v>578</v>
      </c>
      <c r="C676" s="835" t="s">
        <v>602</v>
      </c>
      <c r="D676" s="863" t="s">
        <v>603</v>
      </c>
      <c r="E676" s="835" t="s">
        <v>4053</v>
      </c>
      <c r="F676" s="863" t="s">
        <v>4054</v>
      </c>
      <c r="G676" s="835" t="s">
        <v>4250</v>
      </c>
      <c r="H676" s="835" t="s">
        <v>4251</v>
      </c>
      <c r="I676" s="849">
        <v>15.609999656677246</v>
      </c>
      <c r="J676" s="849">
        <v>130</v>
      </c>
      <c r="K676" s="850">
        <v>2029.3000183105469</v>
      </c>
    </row>
    <row r="677" spans="1:11" ht="14.4" customHeight="1" x14ac:dyDescent="0.3">
      <c r="A677" s="831" t="s">
        <v>577</v>
      </c>
      <c r="B677" s="832" t="s">
        <v>578</v>
      </c>
      <c r="C677" s="835" t="s">
        <v>602</v>
      </c>
      <c r="D677" s="863" t="s">
        <v>603</v>
      </c>
      <c r="E677" s="835" t="s">
        <v>4053</v>
      </c>
      <c r="F677" s="863" t="s">
        <v>4054</v>
      </c>
      <c r="G677" s="835" t="s">
        <v>4252</v>
      </c>
      <c r="H677" s="835" t="s">
        <v>4253</v>
      </c>
      <c r="I677" s="849">
        <v>104.05999755859375</v>
      </c>
      <c r="J677" s="849">
        <v>40</v>
      </c>
      <c r="K677" s="850">
        <v>4162.39990234375</v>
      </c>
    </row>
    <row r="678" spans="1:11" ht="14.4" customHeight="1" x14ac:dyDescent="0.3">
      <c r="A678" s="831" t="s">
        <v>577</v>
      </c>
      <c r="B678" s="832" t="s">
        <v>578</v>
      </c>
      <c r="C678" s="835" t="s">
        <v>602</v>
      </c>
      <c r="D678" s="863" t="s">
        <v>603</v>
      </c>
      <c r="E678" s="835" t="s">
        <v>4053</v>
      </c>
      <c r="F678" s="863" t="s">
        <v>4054</v>
      </c>
      <c r="G678" s="835" t="s">
        <v>4254</v>
      </c>
      <c r="H678" s="835" t="s">
        <v>4255</v>
      </c>
      <c r="I678" s="849">
        <v>104.05999755859375</v>
      </c>
      <c r="J678" s="849">
        <v>490</v>
      </c>
      <c r="K678" s="850">
        <v>50989.399291992188</v>
      </c>
    </row>
    <row r="679" spans="1:11" ht="14.4" customHeight="1" x14ac:dyDescent="0.3">
      <c r="A679" s="831" t="s">
        <v>577</v>
      </c>
      <c r="B679" s="832" t="s">
        <v>578</v>
      </c>
      <c r="C679" s="835" t="s">
        <v>602</v>
      </c>
      <c r="D679" s="863" t="s">
        <v>603</v>
      </c>
      <c r="E679" s="835" t="s">
        <v>4053</v>
      </c>
      <c r="F679" s="863" t="s">
        <v>4054</v>
      </c>
      <c r="G679" s="835" t="s">
        <v>4256</v>
      </c>
      <c r="H679" s="835" t="s">
        <v>4257</v>
      </c>
      <c r="I679" s="849">
        <v>104.05999755859375</v>
      </c>
      <c r="J679" s="849">
        <v>470</v>
      </c>
      <c r="K679" s="850">
        <v>48908.19970703125</v>
      </c>
    </row>
    <row r="680" spans="1:11" ht="14.4" customHeight="1" x14ac:dyDescent="0.3">
      <c r="A680" s="831" t="s">
        <v>577</v>
      </c>
      <c r="B680" s="832" t="s">
        <v>578</v>
      </c>
      <c r="C680" s="835" t="s">
        <v>602</v>
      </c>
      <c r="D680" s="863" t="s">
        <v>603</v>
      </c>
      <c r="E680" s="835" t="s">
        <v>4053</v>
      </c>
      <c r="F680" s="863" t="s">
        <v>4054</v>
      </c>
      <c r="G680" s="835" t="s">
        <v>4258</v>
      </c>
      <c r="H680" s="835" t="s">
        <v>4259</v>
      </c>
      <c r="I680" s="849">
        <v>104.05999755859375</v>
      </c>
      <c r="J680" s="849">
        <v>110</v>
      </c>
      <c r="K680" s="850">
        <v>11446.599975585938</v>
      </c>
    </row>
    <row r="681" spans="1:11" ht="14.4" customHeight="1" x14ac:dyDescent="0.3">
      <c r="A681" s="831" t="s">
        <v>577</v>
      </c>
      <c r="B681" s="832" t="s">
        <v>578</v>
      </c>
      <c r="C681" s="835" t="s">
        <v>602</v>
      </c>
      <c r="D681" s="863" t="s">
        <v>603</v>
      </c>
      <c r="E681" s="835" t="s">
        <v>4053</v>
      </c>
      <c r="F681" s="863" t="s">
        <v>4054</v>
      </c>
      <c r="G681" s="835" t="s">
        <v>4266</v>
      </c>
      <c r="H681" s="835" t="s">
        <v>4267</v>
      </c>
      <c r="I681" s="849">
        <v>209.36499786376953</v>
      </c>
      <c r="J681" s="849">
        <v>10</v>
      </c>
      <c r="K681" s="850">
        <v>2093.6400146484375</v>
      </c>
    </row>
    <row r="682" spans="1:11" ht="14.4" customHeight="1" x14ac:dyDescent="0.3">
      <c r="A682" s="831" t="s">
        <v>577</v>
      </c>
      <c r="B682" s="832" t="s">
        <v>578</v>
      </c>
      <c r="C682" s="835" t="s">
        <v>602</v>
      </c>
      <c r="D682" s="863" t="s">
        <v>603</v>
      </c>
      <c r="E682" s="835" t="s">
        <v>4053</v>
      </c>
      <c r="F682" s="863" t="s">
        <v>4054</v>
      </c>
      <c r="G682" s="835" t="s">
        <v>4268</v>
      </c>
      <c r="H682" s="835" t="s">
        <v>4269</v>
      </c>
      <c r="I682" s="849">
        <v>209.3699951171875</v>
      </c>
      <c r="J682" s="849">
        <v>50</v>
      </c>
      <c r="K682" s="850">
        <v>10468.299560546875</v>
      </c>
    </row>
    <row r="683" spans="1:11" ht="14.4" customHeight="1" x14ac:dyDescent="0.3">
      <c r="A683" s="831" t="s">
        <v>577</v>
      </c>
      <c r="B683" s="832" t="s">
        <v>578</v>
      </c>
      <c r="C683" s="835" t="s">
        <v>602</v>
      </c>
      <c r="D683" s="863" t="s">
        <v>603</v>
      </c>
      <c r="E683" s="835" t="s">
        <v>4053</v>
      </c>
      <c r="F683" s="863" t="s">
        <v>4054</v>
      </c>
      <c r="G683" s="835" t="s">
        <v>4270</v>
      </c>
      <c r="H683" s="835" t="s">
        <v>4271</v>
      </c>
      <c r="I683" s="849">
        <v>209.3699951171875</v>
      </c>
      <c r="J683" s="849">
        <v>45</v>
      </c>
      <c r="K683" s="850">
        <v>9421.4696044921875</v>
      </c>
    </row>
    <row r="684" spans="1:11" ht="14.4" customHeight="1" x14ac:dyDescent="0.3">
      <c r="A684" s="831" t="s">
        <v>577</v>
      </c>
      <c r="B684" s="832" t="s">
        <v>578</v>
      </c>
      <c r="C684" s="835" t="s">
        <v>602</v>
      </c>
      <c r="D684" s="863" t="s">
        <v>603</v>
      </c>
      <c r="E684" s="835" t="s">
        <v>4053</v>
      </c>
      <c r="F684" s="863" t="s">
        <v>4054</v>
      </c>
      <c r="G684" s="835" t="s">
        <v>4272</v>
      </c>
      <c r="H684" s="835" t="s">
        <v>4273</v>
      </c>
      <c r="I684" s="849">
        <v>119.99615302452675</v>
      </c>
      <c r="J684" s="849">
        <v>515</v>
      </c>
      <c r="K684" s="850">
        <v>61797.810302734375</v>
      </c>
    </row>
    <row r="685" spans="1:11" ht="14.4" customHeight="1" x14ac:dyDescent="0.3">
      <c r="A685" s="831" t="s">
        <v>577</v>
      </c>
      <c r="B685" s="832" t="s">
        <v>578</v>
      </c>
      <c r="C685" s="835" t="s">
        <v>602</v>
      </c>
      <c r="D685" s="863" t="s">
        <v>603</v>
      </c>
      <c r="E685" s="835" t="s">
        <v>4053</v>
      </c>
      <c r="F685" s="863" t="s">
        <v>4054</v>
      </c>
      <c r="G685" s="835" t="s">
        <v>4276</v>
      </c>
      <c r="H685" s="835" t="s">
        <v>4277</v>
      </c>
      <c r="I685" s="849">
        <v>199</v>
      </c>
      <c r="J685" s="849">
        <v>10</v>
      </c>
      <c r="K685" s="850">
        <v>1989.969970703125</v>
      </c>
    </row>
    <row r="686" spans="1:11" ht="14.4" customHeight="1" x14ac:dyDescent="0.3">
      <c r="A686" s="831" t="s">
        <v>577</v>
      </c>
      <c r="B686" s="832" t="s">
        <v>578</v>
      </c>
      <c r="C686" s="835" t="s">
        <v>602</v>
      </c>
      <c r="D686" s="863" t="s">
        <v>603</v>
      </c>
      <c r="E686" s="835" t="s">
        <v>4053</v>
      </c>
      <c r="F686" s="863" t="s">
        <v>4054</v>
      </c>
      <c r="G686" s="835" t="s">
        <v>4075</v>
      </c>
      <c r="H686" s="835" t="s">
        <v>4076</v>
      </c>
      <c r="I686" s="849">
        <v>290.80332438151044</v>
      </c>
      <c r="J686" s="849">
        <v>140</v>
      </c>
      <c r="K686" s="850">
        <v>41406.19970703125</v>
      </c>
    </row>
    <row r="687" spans="1:11" ht="14.4" customHeight="1" x14ac:dyDescent="0.3">
      <c r="A687" s="831" t="s">
        <v>577</v>
      </c>
      <c r="B687" s="832" t="s">
        <v>578</v>
      </c>
      <c r="C687" s="835" t="s">
        <v>605</v>
      </c>
      <c r="D687" s="863" t="s">
        <v>606</v>
      </c>
      <c r="E687" s="835" t="s">
        <v>3348</v>
      </c>
      <c r="F687" s="863" t="s">
        <v>3349</v>
      </c>
      <c r="G687" s="835" t="s">
        <v>3551</v>
      </c>
      <c r="H687" s="835" t="s">
        <v>3552</v>
      </c>
      <c r="I687" s="849">
        <v>1.3799999952316284</v>
      </c>
      <c r="J687" s="849">
        <v>50</v>
      </c>
      <c r="K687" s="850">
        <v>69</v>
      </c>
    </row>
    <row r="688" spans="1:11" ht="14.4" customHeight="1" x14ac:dyDescent="0.3">
      <c r="A688" s="831" t="s">
        <v>577</v>
      </c>
      <c r="B688" s="832" t="s">
        <v>578</v>
      </c>
      <c r="C688" s="835" t="s">
        <v>605</v>
      </c>
      <c r="D688" s="863" t="s">
        <v>606</v>
      </c>
      <c r="E688" s="835" t="s">
        <v>3348</v>
      </c>
      <c r="F688" s="863" t="s">
        <v>3349</v>
      </c>
      <c r="G688" s="835" t="s">
        <v>3350</v>
      </c>
      <c r="H688" s="835" t="s">
        <v>3351</v>
      </c>
      <c r="I688" s="849">
        <v>0.86000001430511475</v>
      </c>
      <c r="J688" s="849">
        <v>100</v>
      </c>
      <c r="K688" s="850">
        <v>86</v>
      </c>
    </row>
    <row r="689" spans="1:11" ht="14.4" customHeight="1" x14ac:dyDescent="0.3">
      <c r="A689" s="831" t="s">
        <v>577</v>
      </c>
      <c r="B689" s="832" t="s">
        <v>578</v>
      </c>
      <c r="C689" s="835" t="s">
        <v>605</v>
      </c>
      <c r="D689" s="863" t="s">
        <v>606</v>
      </c>
      <c r="E689" s="835" t="s">
        <v>3348</v>
      </c>
      <c r="F689" s="863" t="s">
        <v>3349</v>
      </c>
      <c r="G689" s="835" t="s">
        <v>3352</v>
      </c>
      <c r="H689" s="835" t="s">
        <v>3353</v>
      </c>
      <c r="I689" s="849">
        <v>23.920000076293945</v>
      </c>
      <c r="J689" s="849">
        <v>3</v>
      </c>
      <c r="K689" s="850">
        <v>71.760002136230469</v>
      </c>
    </row>
    <row r="690" spans="1:11" ht="14.4" customHeight="1" x14ac:dyDescent="0.3">
      <c r="A690" s="831" t="s">
        <v>577</v>
      </c>
      <c r="B690" s="832" t="s">
        <v>578</v>
      </c>
      <c r="C690" s="835" t="s">
        <v>605</v>
      </c>
      <c r="D690" s="863" t="s">
        <v>606</v>
      </c>
      <c r="E690" s="835" t="s">
        <v>3348</v>
      </c>
      <c r="F690" s="863" t="s">
        <v>3349</v>
      </c>
      <c r="G690" s="835" t="s">
        <v>3581</v>
      </c>
      <c r="H690" s="835" t="s">
        <v>3582</v>
      </c>
      <c r="I690" s="849">
        <v>8.3999996185302734</v>
      </c>
      <c r="J690" s="849">
        <v>6</v>
      </c>
      <c r="K690" s="850">
        <v>50.400001525878906</v>
      </c>
    </row>
    <row r="691" spans="1:11" ht="14.4" customHeight="1" x14ac:dyDescent="0.3">
      <c r="A691" s="831" t="s">
        <v>577</v>
      </c>
      <c r="B691" s="832" t="s">
        <v>578</v>
      </c>
      <c r="C691" s="835" t="s">
        <v>605</v>
      </c>
      <c r="D691" s="863" t="s">
        <v>606</v>
      </c>
      <c r="E691" s="835" t="s">
        <v>3348</v>
      </c>
      <c r="F691" s="863" t="s">
        <v>3349</v>
      </c>
      <c r="G691" s="835" t="s">
        <v>3644</v>
      </c>
      <c r="H691" s="835" t="s">
        <v>3645</v>
      </c>
      <c r="I691" s="849">
        <v>0.66833335161209106</v>
      </c>
      <c r="J691" s="849">
        <v>425</v>
      </c>
      <c r="K691" s="850">
        <v>284.25</v>
      </c>
    </row>
    <row r="692" spans="1:11" ht="14.4" customHeight="1" x14ac:dyDescent="0.3">
      <c r="A692" s="831" t="s">
        <v>577</v>
      </c>
      <c r="B692" s="832" t="s">
        <v>578</v>
      </c>
      <c r="C692" s="835" t="s">
        <v>605</v>
      </c>
      <c r="D692" s="863" t="s">
        <v>606</v>
      </c>
      <c r="E692" s="835" t="s">
        <v>3348</v>
      </c>
      <c r="F692" s="863" t="s">
        <v>3349</v>
      </c>
      <c r="G692" s="835" t="s">
        <v>3652</v>
      </c>
      <c r="H692" s="835" t="s">
        <v>3653</v>
      </c>
      <c r="I692" s="849">
        <v>28.737999725341798</v>
      </c>
      <c r="J692" s="849">
        <v>10</v>
      </c>
      <c r="K692" s="850">
        <v>287.37999725341797</v>
      </c>
    </row>
    <row r="693" spans="1:11" ht="14.4" customHeight="1" x14ac:dyDescent="0.3">
      <c r="A693" s="831" t="s">
        <v>577</v>
      </c>
      <c r="B693" s="832" t="s">
        <v>578</v>
      </c>
      <c r="C693" s="835" t="s">
        <v>605</v>
      </c>
      <c r="D693" s="863" t="s">
        <v>606</v>
      </c>
      <c r="E693" s="835" t="s">
        <v>3348</v>
      </c>
      <c r="F693" s="863" t="s">
        <v>3349</v>
      </c>
      <c r="G693" s="835" t="s">
        <v>3654</v>
      </c>
      <c r="H693" s="835" t="s">
        <v>3655</v>
      </c>
      <c r="I693" s="849">
        <v>9.3199996948242187</v>
      </c>
      <c r="J693" s="849">
        <v>1</v>
      </c>
      <c r="K693" s="850">
        <v>9.3199996948242187</v>
      </c>
    </row>
    <row r="694" spans="1:11" ht="14.4" customHeight="1" x14ac:dyDescent="0.3">
      <c r="A694" s="831" t="s">
        <v>577</v>
      </c>
      <c r="B694" s="832" t="s">
        <v>578</v>
      </c>
      <c r="C694" s="835" t="s">
        <v>605</v>
      </c>
      <c r="D694" s="863" t="s">
        <v>606</v>
      </c>
      <c r="E694" s="835" t="s">
        <v>3362</v>
      </c>
      <c r="F694" s="863" t="s">
        <v>3363</v>
      </c>
      <c r="G694" s="835" t="s">
        <v>4370</v>
      </c>
      <c r="H694" s="835" t="s">
        <v>4371</v>
      </c>
      <c r="I694" s="849">
        <v>6.0525001287460327</v>
      </c>
      <c r="J694" s="849">
        <v>240</v>
      </c>
      <c r="K694" s="850">
        <v>1452.6000061035156</v>
      </c>
    </row>
    <row r="695" spans="1:11" ht="14.4" customHeight="1" x14ac:dyDescent="0.3">
      <c r="A695" s="831" t="s">
        <v>577</v>
      </c>
      <c r="B695" s="832" t="s">
        <v>578</v>
      </c>
      <c r="C695" s="835" t="s">
        <v>605</v>
      </c>
      <c r="D695" s="863" t="s">
        <v>606</v>
      </c>
      <c r="E695" s="835" t="s">
        <v>3362</v>
      </c>
      <c r="F695" s="863" t="s">
        <v>3363</v>
      </c>
      <c r="G695" s="835" t="s">
        <v>3678</v>
      </c>
      <c r="H695" s="835" t="s">
        <v>3679</v>
      </c>
      <c r="I695" s="849">
        <v>1.9319999694824219</v>
      </c>
      <c r="J695" s="849">
        <v>600</v>
      </c>
      <c r="K695" s="850">
        <v>1159</v>
      </c>
    </row>
    <row r="696" spans="1:11" ht="14.4" customHeight="1" x14ac:dyDescent="0.3">
      <c r="A696" s="831" t="s">
        <v>577</v>
      </c>
      <c r="B696" s="832" t="s">
        <v>578</v>
      </c>
      <c r="C696" s="835" t="s">
        <v>605</v>
      </c>
      <c r="D696" s="863" t="s">
        <v>606</v>
      </c>
      <c r="E696" s="835" t="s">
        <v>3362</v>
      </c>
      <c r="F696" s="863" t="s">
        <v>3363</v>
      </c>
      <c r="G696" s="835" t="s">
        <v>3680</v>
      </c>
      <c r="H696" s="835" t="s">
        <v>3681</v>
      </c>
      <c r="I696" s="849">
        <v>33.880001068115234</v>
      </c>
      <c r="J696" s="849">
        <v>1</v>
      </c>
      <c r="K696" s="850">
        <v>33.880001068115234</v>
      </c>
    </row>
    <row r="697" spans="1:11" ht="14.4" customHeight="1" x14ac:dyDescent="0.3">
      <c r="A697" s="831" t="s">
        <v>577</v>
      </c>
      <c r="B697" s="832" t="s">
        <v>578</v>
      </c>
      <c r="C697" s="835" t="s">
        <v>605</v>
      </c>
      <c r="D697" s="863" t="s">
        <v>606</v>
      </c>
      <c r="E697" s="835" t="s">
        <v>3362</v>
      </c>
      <c r="F697" s="863" t="s">
        <v>3363</v>
      </c>
      <c r="G697" s="835" t="s">
        <v>3698</v>
      </c>
      <c r="H697" s="835" t="s">
        <v>3699</v>
      </c>
      <c r="I697" s="849">
        <v>6.1499998569488525</v>
      </c>
      <c r="J697" s="849">
        <v>120</v>
      </c>
      <c r="K697" s="850">
        <v>738.39999389648437</v>
      </c>
    </row>
    <row r="698" spans="1:11" ht="14.4" customHeight="1" x14ac:dyDescent="0.3">
      <c r="A698" s="831" t="s">
        <v>577</v>
      </c>
      <c r="B698" s="832" t="s">
        <v>578</v>
      </c>
      <c r="C698" s="835" t="s">
        <v>605</v>
      </c>
      <c r="D698" s="863" t="s">
        <v>606</v>
      </c>
      <c r="E698" s="835" t="s">
        <v>3362</v>
      </c>
      <c r="F698" s="863" t="s">
        <v>3363</v>
      </c>
      <c r="G698" s="835" t="s">
        <v>3368</v>
      </c>
      <c r="H698" s="835" t="s">
        <v>3369</v>
      </c>
      <c r="I698" s="849">
        <v>3.4566667079925537</v>
      </c>
      <c r="J698" s="849">
        <v>600</v>
      </c>
      <c r="K698" s="850">
        <v>2074.4000244140625</v>
      </c>
    </row>
    <row r="699" spans="1:11" ht="14.4" customHeight="1" x14ac:dyDescent="0.3">
      <c r="A699" s="831" t="s">
        <v>577</v>
      </c>
      <c r="B699" s="832" t="s">
        <v>578</v>
      </c>
      <c r="C699" s="835" t="s">
        <v>605</v>
      </c>
      <c r="D699" s="863" t="s">
        <v>606</v>
      </c>
      <c r="E699" s="835" t="s">
        <v>3362</v>
      </c>
      <c r="F699" s="863" t="s">
        <v>3363</v>
      </c>
      <c r="G699" s="835" t="s">
        <v>3370</v>
      </c>
      <c r="H699" s="835" t="s">
        <v>3371</v>
      </c>
      <c r="I699" s="849">
        <v>3.3850001096725464</v>
      </c>
      <c r="J699" s="849">
        <v>360</v>
      </c>
      <c r="K699" s="850">
        <v>1218.4000244140625</v>
      </c>
    </row>
    <row r="700" spans="1:11" ht="14.4" customHeight="1" x14ac:dyDescent="0.3">
      <c r="A700" s="831" t="s">
        <v>577</v>
      </c>
      <c r="B700" s="832" t="s">
        <v>578</v>
      </c>
      <c r="C700" s="835" t="s">
        <v>605</v>
      </c>
      <c r="D700" s="863" t="s">
        <v>606</v>
      </c>
      <c r="E700" s="835" t="s">
        <v>3362</v>
      </c>
      <c r="F700" s="863" t="s">
        <v>3363</v>
      </c>
      <c r="G700" s="835" t="s">
        <v>3744</v>
      </c>
      <c r="H700" s="835" t="s">
        <v>3745</v>
      </c>
      <c r="I700" s="849">
        <v>8.4700002670288086</v>
      </c>
      <c r="J700" s="849">
        <v>180</v>
      </c>
      <c r="K700" s="850">
        <v>1524.6100311279297</v>
      </c>
    </row>
    <row r="701" spans="1:11" ht="14.4" customHeight="1" x14ac:dyDescent="0.3">
      <c r="A701" s="831" t="s">
        <v>577</v>
      </c>
      <c r="B701" s="832" t="s">
        <v>578</v>
      </c>
      <c r="C701" s="835" t="s">
        <v>605</v>
      </c>
      <c r="D701" s="863" t="s">
        <v>606</v>
      </c>
      <c r="E701" s="835" t="s">
        <v>3362</v>
      </c>
      <c r="F701" s="863" t="s">
        <v>3363</v>
      </c>
      <c r="G701" s="835" t="s">
        <v>3378</v>
      </c>
      <c r="H701" s="835" t="s">
        <v>3379</v>
      </c>
      <c r="I701" s="849">
        <v>11.739999771118164</v>
      </c>
      <c r="J701" s="849">
        <v>10</v>
      </c>
      <c r="K701" s="850">
        <v>117.40000152587891</v>
      </c>
    </row>
    <row r="702" spans="1:11" ht="14.4" customHeight="1" x14ac:dyDescent="0.3">
      <c r="A702" s="831" t="s">
        <v>577</v>
      </c>
      <c r="B702" s="832" t="s">
        <v>578</v>
      </c>
      <c r="C702" s="835" t="s">
        <v>605</v>
      </c>
      <c r="D702" s="863" t="s">
        <v>606</v>
      </c>
      <c r="E702" s="835" t="s">
        <v>3362</v>
      </c>
      <c r="F702" s="863" t="s">
        <v>3363</v>
      </c>
      <c r="G702" s="835" t="s">
        <v>3380</v>
      </c>
      <c r="H702" s="835" t="s">
        <v>3381</v>
      </c>
      <c r="I702" s="849">
        <v>13.310000419616699</v>
      </c>
      <c r="J702" s="849">
        <v>10</v>
      </c>
      <c r="K702" s="850">
        <v>133.10000610351562</v>
      </c>
    </row>
    <row r="703" spans="1:11" ht="14.4" customHeight="1" x14ac:dyDescent="0.3">
      <c r="A703" s="831" t="s">
        <v>577</v>
      </c>
      <c r="B703" s="832" t="s">
        <v>578</v>
      </c>
      <c r="C703" s="835" t="s">
        <v>605</v>
      </c>
      <c r="D703" s="863" t="s">
        <v>606</v>
      </c>
      <c r="E703" s="835" t="s">
        <v>3362</v>
      </c>
      <c r="F703" s="863" t="s">
        <v>3363</v>
      </c>
      <c r="G703" s="835" t="s">
        <v>4372</v>
      </c>
      <c r="H703" s="835" t="s">
        <v>4373</v>
      </c>
      <c r="I703" s="849">
        <v>9.1999998092651367</v>
      </c>
      <c r="J703" s="849">
        <v>100</v>
      </c>
      <c r="K703" s="850">
        <v>920</v>
      </c>
    </row>
    <row r="704" spans="1:11" ht="14.4" customHeight="1" x14ac:dyDescent="0.3">
      <c r="A704" s="831" t="s">
        <v>577</v>
      </c>
      <c r="B704" s="832" t="s">
        <v>578</v>
      </c>
      <c r="C704" s="835" t="s">
        <v>605</v>
      </c>
      <c r="D704" s="863" t="s">
        <v>606</v>
      </c>
      <c r="E704" s="835" t="s">
        <v>3362</v>
      </c>
      <c r="F704" s="863" t="s">
        <v>3363</v>
      </c>
      <c r="G704" s="835" t="s">
        <v>3875</v>
      </c>
      <c r="H704" s="835" t="s">
        <v>3876</v>
      </c>
      <c r="I704" s="849">
        <v>1.0900000333786011</v>
      </c>
      <c r="J704" s="849">
        <v>200</v>
      </c>
      <c r="K704" s="850">
        <v>218</v>
      </c>
    </row>
    <row r="705" spans="1:11" ht="14.4" customHeight="1" x14ac:dyDescent="0.3">
      <c r="A705" s="831" t="s">
        <v>577</v>
      </c>
      <c r="B705" s="832" t="s">
        <v>578</v>
      </c>
      <c r="C705" s="835" t="s">
        <v>605</v>
      </c>
      <c r="D705" s="863" t="s">
        <v>606</v>
      </c>
      <c r="E705" s="835" t="s">
        <v>3362</v>
      </c>
      <c r="F705" s="863" t="s">
        <v>3363</v>
      </c>
      <c r="G705" s="835" t="s">
        <v>3877</v>
      </c>
      <c r="H705" s="835" t="s">
        <v>3878</v>
      </c>
      <c r="I705" s="849">
        <v>0.47499999403953552</v>
      </c>
      <c r="J705" s="849">
        <v>200</v>
      </c>
      <c r="K705" s="850">
        <v>95</v>
      </c>
    </row>
    <row r="706" spans="1:11" ht="14.4" customHeight="1" x14ac:dyDescent="0.3">
      <c r="A706" s="831" t="s">
        <v>577</v>
      </c>
      <c r="B706" s="832" t="s">
        <v>578</v>
      </c>
      <c r="C706" s="835" t="s">
        <v>605</v>
      </c>
      <c r="D706" s="863" t="s">
        <v>606</v>
      </c>
      <c r="E706" s="835" t="s">
        <v>3362</v>
      </c>
      <c r="F706" s="863" t="s">
        <v>3363</v>
      </c>
      <c r="G706" s="835" t="s">
        <v>3382</v>
      </c>
      <c r="H706" s="835" t="s">
        <v>3383</v>
      </c>
      <c r="I706" s="849">
        <v>1.6783332824707031</v>
      </c>
      <c r="J706" s="849">
        <v>1700</v>
      </c>
      <c r="K706" s="850">
        <v>2852</v>
      </c>
    </row>
    <row r="707" spans="1:11" ht="14.4" customHeight="1" x14ac:dyDescent="0.3">
      <c r="A707" s="831" t="s">
        <v>577</v>
      </c>
      <c r="B707" s="832" t="s">
        <v>578</v>
      </c>
      <c r="C707" s="835" t="s">
        <v>605</v>
      </c>
      <c r="D707" s="863" t="s">
        <v>606</v>
      </c>
      <c r="E707" s="835" t="s">
        <v>3362</v>
      </c>
      <c r="F707" s="863" t="s">
        <v>3363</v>
      </c>
      <c r="G707" s="835" t="s">
        <v>3879</v>
      </c>
      <c r="H707" s="835" t="s">
        <v>3880</v>
      </c>
      <c r="I707" s="849">
        <v>0.67000001668930054</v>
      </c>
      <c r="J707" s="849">
        <v>400</v>
      </c>
      <c r="K707" s="850">
        <v>268</v>
      </c>
    </row>
    <row r="708" spans="1:11" ht="14.4" customHeight="1" x14ac:dyDescent="0.3">
      <c r="A708" s="831" t="s">
        <v>577</v>
      </c>
      <c r="B708" s="832" t="s">
        <v>578</v>
      </c>
      <c r="C708" s="835" t="s">
        <v>605</v>
      </c>
      <c r="D708" s="863" t="s">
        <v>606</v>
      </c>
      <c r="E708" s="835" t="s">
        <v>3362</v>
      </c>
      <c r="F708" s="863" t="s">
        <v>3363</v>
      </c>
      <c r="G708" s="835" t="s">
        <v>3895</v>
      </c>
      <c r="H708" s="835" t="s">
        <v>3896</v>
      </c>
      <c r="I708" s="849">
        <v>6.2300000190734863</v>
      </c>
      <c r="J708" s="849">
        <v>30</v>
      </c>
      <c r="K708" s="850">
        <v>186.89999771118164</v>
      </c>
    </row>
    <row r="709" spans="1:11" ht="14.4" customHeight="1" x14ac:dyDescent="0.3">
      <c r="A709" s="831" t="s">
        <v>577</v>
      </c>
      <c r="B709" s="832" t="s">
        <v>578</v>
      </c>
      <c r="C709" s="835" t="s">
        <v>605</v>
      </c>
      <c r="D709" s="863" t="s">
        <v>606</v>
      </c>
      <c r="E709" s="835" t="s">
        <v>3362</v>
      </c>
      <c r="F709" s="863" t="s">
        <v>3363</v>
      </c>
      <c r="G709" s="835" t="s">
        <v>3921</v>
      </c>
      <c r="H709" s="835" t="s">
        <v>3922</v>
      </c>
      <c r="I709" s="849">
        <v>1.0299999713897705</v>
      </c>
      <c r="J709" s="849">
        <v>750</v>
      </c>
      <c r="K709" s="850">
        <v>772.5</v>
      </c>
    </row>
    <row r="710" spans="1:11" ht="14.4" customHeight="1" x14ac:dyDescent="0.3">
      <c r="A710" s="831" t="s">
        <v>577</v>
      </c>
      <c r="B710" s="832" t="s">
        <v>578</v>
      </c>
      <c r="C710" s="835" t="s">
        <v>605</v>
      </c>
      <c r="D710" s="863" t="s">
        <v>606</v>
      </c>
      <c r="E710" s="835" t="s">
        <v>3362</v>
      </c>
      <c r="F710" s="863" t="s">
        <v>3363</v>
      </c>
      <c r="G710" s="835" t="s">
        <v>3931</v>
      </c>
      <c r="H710" s="835" t="s">
        <v>3932</v>
      </c>
      <c r="I710" s="849">
        <v>0.47499999403953552</v>
      </c>
      <c r="J710" s="849">
        <v>300</v>
      </c>
      <c r="K710" s="850">
        <v>142</v>
      </c>
    </row>
    <row r="711" spans="1:11" ht="14.4" customHeight="1" x14ac:dyDescent="0.3">
      <c r="A711" s="831" t="s">
        <v>577</v>
      </c>
      <c r="B711" s="832" t="s">
        <v>578</v>
      </c>
      <c r="C711" s="835" t="s">
        <v>605</v>
      </c>
      <c r="D711" s="863" t="s">
        <v>606</v>
      </c>
      <c r="E711" s="835" t="s">
        <v>3390</v>
      </c>
      <c r="F711" s="863" t="s">
        <v>3391</v>
      </c>
      <c r="G711" s="835" t="s">
        <v>3394</v>
      </c>
      <c r="H711" s="835" t="s">
        <v>3395</v>
      </c>
      <c r="I711" s="849">
        <v>0.54750001430511475</v>
      </c>
      <c r="J711" s="849">
        <v>900</v>
      </c>
      <c r="K711" s="850">
        <v>493</v>
      </c>
    </row>
    <row r="712" spans="1:11" ht="14.4" customHeight="1" x14ac:dyDescent="0.3">
      <c r="A712" s="831" t="s">
        <v>577</v>
      </c>
      <c r="B712" s="832" t="s">
        <v>578</v>
      </c>
      <c r="C712" s="835" t="s">
        <v>605</v>
      </c>
      <c r="D712" s="863" t="s">
        <v>606</v>
      </c>
      <c r="E712" s="835" t="s">
        <v>3400</v>
      </c>
      <c r="F712" s="863" t="s">
        <v>3401</v>
      </c>
      <c r="G712" s="835" t="s">
        <v>3987</v>
      </c>
      <c r="H712" s="835" t="s">
        <v>3988</v>
      </c>
      <c r="I712" s="849">
        <v>0.62999999523162842</v>
      </c>
      <c r="J712" s="849">
        <v>800</v>
      </c>
      <c r="K712" s="850">
        <v>504</v>
      </c>
    </row>
    <row r="713" spans="1:11" ht="14.4" customHeight="1" x14ac:dyDescent="0.3">
      <c r="A713" s="831" t="s">
        <v>577</v>
      </c>
      <c r="B713" s="832" t="s">
        <v>578</v>
      </c>
      <c r="C713" s="835" t="s">
        <v>605</v>
      </c>
      <c r="D713" s="863" t="s">
        <v>606</v>
      </c>
      <c r="E713" s="835" t="s">
        <v>3400</v>
      </c>
      <c r="F713" s="863" t="s">
        <v>3401</v>
      </c>
      <c r="G713" s="835" t="s">
        <v>3402</v>
      </c>
      <c r="H713" s="835" t="s">
        <v>3403</v>
      </c>
      <c r="I713" s="849">
        <v>0.62999999523162842</v>
      </c>
      <c r="J713" s="849">
        <v>4600</v>
      </c>
      <c r="K713" s="850">
        <v>2898</v>
      </c>
    </row>
    <row r="714" spans="1:11" ht="14.4" customHeight="1" x14ac:dyDescent="0.3">
      <c r="A714" s="831" t="s">
        <v>577</v>
      </c>
      <c r="B714" s="832" t="s">
        <v>578</v>
      </c>
      <c r="C714" s="835" t="s">
        <v>605</v>
      </c>
      <c r="D714" s="863" t="s">
        <v>606</v>
      </c>
      <c r="E714" s="835" t="s">
        <v>3400</v>
      </c>
      <c r="F714" s="863" t="s">
        <v>3401</v>
      </c>
      <c r="G714" s="835" t="s">
        <v>3989</v>
      </c>
      <c r="H714" s="835" t="s">
        <v>3990</v>
      </c>
      <c r="I714" s="849">
        <v>0.62999999523162842</v>
      </c>
      <c r="J714" s="849">
        <v>1600</v>
      </c>
      <c r="K714" s="850">
        <v>1008</v>
      </c>
    </row>
    <row r="715" spans="1:11" ht="14.4" customHeight="1" x14ac:dyDescent="0.3">
      <c r="A715" s="831" t="s">
        <v>577</v>
      </c>
      <c r="B715" s="832" t="s">
        <v>578</v>
      </c>
      <c r="C715" s="835" t="s">
        <v>605</v>
      </c>
      <c r="D715" s="863" t="s">
        <v>606</v>
      </c>
      <c r="E715" s="835" t="s">
        <v>3400</v>
      </c>
      <c r="F715" s="863" t="s">
        <v>3401</v>
      </c>
      <c r="G715" s="835" t="s">
        <v>3987</v>
      </c>
      <c r="H715" s="835" t="s">
        <v>4005</v>
      </c>
      <c r="I715" s="849">
        <v>0.62999999523162842</v>
      </c>
      <c r="J715" s="849">
        <v>800</v>
      </c>
      <c r="K715" s="850">
        <v>504</v>
      </c>
    </row>
    <row r="716" spans="1:11" ht="14.4" customHeight="1" x14ac:dyDescent="0.3">
      <c r="A716" s="831" t="s">
        <v>577</v>
      </c>
      <c r="B716" s="832" t="s">
        <v>578</v>
      </c>
      <c r="C716" s="835" t="s">
        <v>605</v>
      </c>
      <c r="D716" s="863" t="s">
        <v>606</v>
      </c>
      <c r="E716" s="835" t="s">
        <v>3400</v>
      </c>
      <c r="F716" s="863" t="s">
        <v>3401</v>
      </c>
      <c r="G716" s="835" t="s">
        <v>3402</v>
      </c>
      <c r="H716" s="835" t="s">
        <v>4006</v>
      </c>
      <c r="I716" s="849">
        <v>0.62999999523162842</v>
      </c>
      <c r="J716" s="849">
        <v>600</v>
      </c>
      <c r="K716" s="850">
        <v>378</v>
      </c>
    </row>
    <row r="717" spans="1:11" ht="14.4" customHeight="1" x14ac:dyDescent="0.3">
      <c r="A717" s="831" t="s">
        <v>577</v>
      </c>
      <c r="B717" s="832" t="s">
        <v>578</v>
      </c>
      <c r="C717" s="835" t="s">
        <v>605</v>
      </c>
      <c r="D717" s="863" t="s">
        <v>606</v>
      </c>
      <c r="E717" s="835" t="s">
        <v>3400</v>
      </c>
      <c r="F717" s="863" t="s">
        <v>3401</v>
      </c>
      <c r="G717" s="835" t="s">
        <v>3402</v>
      </c>
      <c r="H717" s="835" t="s">
        <v>4007</v>
      </c>
      <c r="I717" s="849">
        <v>0.62999999523162842</v>
      </c>
      <c r="J717" s="849">
        <v>1200</v>
      </c>
      <c r="K717" s="850">
        <v>756</v>
      </c>
    </row>
    <row r="718" spans="1:11" ht="14.4" customHeight="1" x14ac:dyDescent="0.3">
      <c r="A718" s="831" t="s">
        <v>577</v>
      </c>
      <c r="B718" s="832" t="s">
        <v>578</v>
      </c>
      <c r="C718" s="835" t="s">
        <v>605</v>
      </c>
      <c r="D718" s="863" t="s">
        <v>606</v>
      </c>
      <c r="E718" s="835" t="s">
        <v>4053</v>
      </c>
      <c r="F718" s="863" t="s">
        <v>4054</v>
      </c>
      <c r="G718" s="835" t="s">
        <v>4250</v>
      </c>
      <c r="H718" s="835" t="s">
        <v>4251</v>
      </c>
      <c r="I718" s="849">
        <v>15.609999656677246</v>
      </c>
      <c r="J718" s="849">
        <v>290</v>
      </c>
      <c r="K718" s="850">
        <v>4526.8999633789062</v>
      </c>
    </row>
    <row r="719" spans="1:11" ht="14.4" customHeight="1" x14ac:dyDescent="0.3">
      <c r="A719" s="831" t="s">
        <v>577</v>
      </c>
      <c r="B719" s="832" t="s">
        <v>578</v>
      </c>
      <c r="C719" s="835" t="s">
        <v>608</v>
      </c>
      <c r="D719" s="863" t="s">
        <v>609</v>
      </c>
      <c r="E719" s="835" t="s">
        <v>3348</v>
      </c>
      <c r="F719" s="863" t="s">
        <v>3349</v>
      </c>
      <c r="G719" s="835" t="s">
        <v>4374</v>
      </c>
      <c r="H719" s="835" t="s">
        <v>4375</v>
      </c>
      <c r="I719" s="849">
        <v>8.0100002288818359</v>
      </c>
      <c r="J719" s="849">
        <v>150</v>
      </c>
      <c r="K719" s="850">
        <v>1201.5</v>
      </c>
    </row>
    <row r="720" spans="1:11" ht="14.4" customHeight="1" x14ac:dyDescent="0.3">
      <c r="A720" s="831" t="s">
        <v>577</v>
      </c>
      <c r="B720" s="832" t="s">
        <v>578</v>
      </c>
      <c r="C720" s="835" t="s">
        <v>608</v>
      </c>
      <c r="D720" s="863" t="s">
        <v>609</v>
      </c>
      <c r="E720" s="835" t="s">
        <v>3348</v>
      </c>
      <c r="F720" s="863" t="s">
        <v>3349</v>
      </c>
      <c r="G720" s="835" t="s">
        <v>3551</v>
      </c>
      <c r="H720" s="835" t="s">
        <v>3552</v>
      </c>
      <c r="I720" s="849">
        <v>1.3799999952316284</v>
      </c>
      <c r="J720" s="849">
        <v>600</v>
      </c>
      <c r="K720" s="850">
        <v>828</v>
      </c>
    </row>
    <row r="721" spans="1:11" ht="14.4" customHeight="1" x14ac:dyDescent="0.3">
      <c r="A721" s="831" t="s">
        <v>577</v>
      </c>
      <c r="B721" s="832" t="s">
        <v>578</v>
      </c>
      <c r="C721" s="835" t="s">
        <v>608</v>
      </c>
      <c r="D721" s="863" t="s">
        <v>609</v>
      </c>
      <c r="E721" s="835" t="s">
        <v>3348</v>
      </c>
      <c r="F721" s="863" t="s">
        <v>3349</v>
      </c>
      <c r="G721" s="835" t="s">
        <v>3350</v>
      </c>
      <c r="H721" s="835" t="s">
        <v>3351</v>
      </c>
      <c r="I721" s="849">
        <v>0.8566666841506958</v>
      </c>
      <c r="J721" s="849">
        <v>300</v>
      </c>
      <c r="K721" s="850">
        <v>257</v>
      </c>
    </row>
    <row r="722" spans="1:11" ht="14.4" customHeight="1" x14ac:dyDescent="0.3">
      <c r="A722" s="831" t="s">
        <v>577</v>
      </c>
      <c r="B722" s="832" t="s">
        <v>578</v>
      </c>
      <c r="C722" s="835" t="s">
        <v>608</v>
      </c>
      <c r="D722" s="863" t="s">
        <v>609</v>
      </c>
      <c r="E722" s="835" t="s">
        <v>3348</v>
      </c>
      <c r="F722" s="863" t="s">
        <v>3349</v>
      </c>
      <c r="G722" s="835" t="s">
        <v>3563</v>
      </c>
      <c r="H722" s="835" t="s">
        <v>3564</v>
      </c>
      <c r="I722" s="849">
        <v>5.8299999237060547</v>
      </c>
      <c r="J722" s="849">
        <v>24</v>
      </c>
      <c r="K722" s="850">
        <v>139.91999816894531</v>
      </c>
    </row>
    <row r="723" spans="1:11" ht="14.4" customHeight="1" x14ac:dyDescent="0.3">
      <c r="A723" s="831" t="s">
        <v>577</v>
      </c>
      <c r="B723" s="832" t="s">
        <v>578</v>
      </c>
      <c r="C723" s="835" t="s">
        <v>608</v>
      </c>
      <c r="D723" s="863" t="s">
        <v>609</v>
      </c>
      <c r="E723" s="835" t="s">
        <v>3348</v>
      </c>
      <c r="F723" s="863" t="s">
        <v>3349</v>
      </c>
      <c r="G723" s="835" t="s">
        <v>3354</v>
      </c>
      <c r="H723" s="835" t="s">
        <v>3355</v>
      </c>
      <c r="I723" s="849">
        <v>8.8199996948242187</v>
      </c>
      <c r="J723" s="849">
        <v>24</v>
      </c>
      <c r="K723" s="850">
        <v>211.67999267578125</v>
      </c>
    </row>
    <row r="724" spans="1:11" ht="14.4" customHeight="1" x14ac:dyDescent="0.3">
      <c r="A724" s="831" t="s">
        <v>577</v>
      </c>
      <c r="B724" s="832" t="s">
        <v>578</v>
      </c>
      <c r="C724" s="835" t="s">
        <v>608</v>
      </c>
      <c r="D724" s="863" t="s">
        <v>609</v>
      </c>
      <c r="E724" s="835" t="s">
        <v>3348</v>
      </c>
      <c r="F724" s="863" t="s">
        <v>3349</v>
      </c>
      <c r="G724" s="835" t="s">
        <v>3356</v>
      </c>
      <c r="H724" s="835" t="s">
        <v>3357</v>
      </c>
      <c r="I724" s="849">
        <v>18.87999979654948</v>
      </c>
      <c r="J724" s="849">
        <v>36</v>
      </c>
      <c r="K724" s="850">
        <v>679.74000549316406</v>
      </c>
    </row>
    <row r="725" spans="1:11" ht="14.4" customHeight="1" x14ac:dyDescent="0.3">
      <c r="A725" s="831" t="s">
        <v>577</v>
      </c>
      <c r="B725" s="832" t="s">
        <v>578</v>
      </c>
      <c r="C725" s="835" t="s">
        <v>608</v>
      </c>
      <c r="D725" s="863" t="s">
        <v>609</v>
      </c>
      <c r="E725" s="835" t="s">
        <v>3348</v>
      </c>
      <c r="F725" s="863" t="s">
        <v>3349</v>
      </c>
      <c r="G725" s="835" t="s">
        <v>3644</v>
      </c>
      <c r="H725" s="835" t="s">
        <v>3645</v>
      </c>
      <c r="I725" s="849">
        <v>0.67000001668930054</v>
      </c>
      <c r="J725" s="849">
        <v>450</v>
      </c>
      <c r="K725" s="850">
        <v>301.5</v>
      </c>
    </row>
    <row r="726" spans="1:11" ht="14.4" customHeight="1" x14ac:dyDescent="0.3">
      <c r="A726" s="831" t="s">
        <v>577</v>
      </c>
      <c r="B726" s="832" t="s">
        <v>578</v>
      </c>
      <c r="C726" s="835" t="s">
        <v>608</v>
      </c>
      <c r="D726" s="863" t="s">
        <v>609</v>
      </c>
      <c r="E726" s="835" t="s">
        <v>3362</v>
      </c>
      <c r="F726" s="863" t="s">
        <v>3363</v>
      </c>
      <c r="G726" s="835" t="s">
        <v>4083</v>
      </c>
      <c r="H726" s="835" t="s">
        <v>4084</v>
      </c>
      <c r="I726" s="849">
        <v>2.9100000858306885</v>
      </c>
      <c r="J726" s="849">
        <v>50</v>
      </c>
      <c r="K726" s="850">
        <v>145.5</v>
      </c>
    </row>
    <row r="727" spans="1:11" ht="14.4" customHeight="1" x14ac:dyDescent="0.3">
      <c r="A727" s="831" t="s">
        <v>577</v>
      </c>
      <c r="B727" s="832" t="s">
        <v>578</v>
      </c>
      <c r="C727" s="835" t="s">
        <v>608</v>
      </c>
      <c r="D727" s="863" t="s">
        <v>609</v>
      </c>
      <c r="E727" s="835" t="s">
        <v>3362</v>
      </c>
      <c r="F727" s="863" t="s">
        <v>3363</v>
      </c>
      <c r="G727" s="835" t="s">
        <v>3662</v>
      </c>
      <c r="H727" s="835" t="s">
        <v>3663</v>
      </c>
      <c r="I727" s="849">
        <v>2.9000000953674316</v>
      </c>
      <c r="J727" s="849">
        <v>50</v>
      </c>
      <c r="K727" s="850">
        <v>145</v>
      </c>
    </row>
    <row r="728" spans="1:11" ht="14.4" customHeight="1" x14ac:dyDescent="0.3">
      <c r="A728" s="831" t="s">
        <v>577</v>
      </c>
      <c r="B728" s="832" t="s">
        <v>578</v>
      </c>
      <c r="C728" s="835" t="s">
        <v>608</v>
      </c>
      <c r="D728" s="863" t="s">
        <v>609</v>
      </c>
      <c r="E728" s="835" t="s">
        <v>3362</v>
      </c>
      <c r="F728" s="863" t="s">
        <v>3363</v>
      </c>
      <c r="G728" s="835" t="s">
        <v>4376</v>
      </c>
      <c r="H728" s="835" t="s">
        <v>4377</v>
      </c>
      <c r="I728" s="849">
        <v>2.9000000953674316</v>
      </c>
      <c r="J728" s="849">
        <v>50</v>
      </c>
      <c r="K728" s="850">
        <v>145.19999694824219</v>
      </c>
    </row>
    <row r="729" spans="1:11" ht="14.4" customHeight="1" x14ac:dyDescent="0.3">
      <c r="A729" s="831" t="s">
        <v>577</v>
      </c>
      <c r="B729" s="832" t="s">
        <v>578</v>
      </c>
      <c r="C729" s="835" t="s">
        <v>608</v>
      </c>
      <c r="D729" s="863" t="s">
        <v>609</v>
      </c>
      <c r="E729" s="835" t="s">
        <v>3362</v>
      </c>
      <c r="F729" s="863" t="s">
        <v>3363</v>
      </c>
      <c r="G729" s="835" t="s">
        <v>4089</v>
      </c>
      <c r="H729" s="835" t="s">
        <v>4090</v>
      </c>
      <c r="I729" s="849">
        <v>2.9000000953674316</v>
      </c>
      <c r="J729" s="849">
        <v>50</v>
      </c>
      <c r="K729" s="850">
        <v>145</v>
      </c>
    </row>
    <row r="730" spans="1:11" ht="14.4" customHeight="1" x14ac:dyDescent="0.3">
      <c r="A730" s="831" t="s">
        <v>577</v>
      </c>
      <c r="B730" s="832" t="s">
        <v>578</v>
      </c>
      <c r="C730" s="835" t="s">
        <v>608</v>
      </c>
      <c r="D730" s="863" t="s">
        <v>609</v>
      </c>
      <c r="E730" s="835" t="s">
        <v>3362</v>
      </c>
      <c r="F730" s="863" t="s">
        <v>3363</v>
      </c>
      <c r="G730" s="835" t="s">
        <v>4091</v>
      </c>
      <c r="H730" s="835" t="s">
        <v>4092</v>
      </c>
      <c r="I730" s="849">
        <v>2.3957143851688931</v>
      </c>
      <c r="J730" s="849">
        <v>1440</v>
      </c>
      <c r="K730" s="850">
        <v>3449.5999755859375</v>
      </c>
    </row>
    <row r="731" spans="1:11" ht="14.4" customHeight="1" x14ac:dyDescent="0.3">
      <c r="A731" s="831" t="s">
        <v>577</v>
      </c>
      <c r="B731" s="832" t="s">
        <v>578</v>
      </c>
      <c r="C731" s="835" t="s">
        <v>608</v>
      </c>
      <c r="D731" s="863" t="s">
        <v>609</v>
      </c>
      <c r="E731" s="835" t="s">
        <v>3362</v>
      </c>
      <c r="F731" s="863" t="s">
        <v>3363</v>
      </c>
      <c r="G731" s="835" t="s">
        <v>3676</v>
      </c>
      <c r="H731" s="835" t="s">
        <v>3677</v>
      </c>
      <c r="I731" s="849">
        <v>4.3600001335144043</v>
      </c>
      <c r="J731" s="849">
        <v>500</v>
      </c>
      <c r="K731" s="850">
        <v>2178</v>
      </c>
    </row>
    <row r="732" spans="1:11" ht="14.4" customHeight="1" x14ac:dyDescent="0.3">
      <c r="A732" s="831" t="s">
        <v>577</v>
      </c>
      <c r="B732" s="832" t="s">
        <v>578</v>
      </c>
      <c r="C732" s="835" t="s">
        <v>608</v>
      </c>
      <c r="D732" s="863" t="s">
        <v>609</v>
      </c>
      <c r="E732" s="835" t="s">
        <v>3362</v>
      </c>
      <c r="F732" s="863" t="s">
        <v>3363</v>
      </c>
      <c r="G732" s="835" t="s">
        <v>3678</v>
      </c>
      <c r="H732" s="835" t="s">
        <v>3679</v>
      </c>
      <c r="I732" s="849">
        <v>1.9324999749660492</v>
      </c>
      <c r="J732" s="849">
        <v>600</v>
      </c>
      <c r="K732" s="850">
        <v>1160</v>
      </c>
    </row>
    <row r="733" spans="1:11" ht="14.4" customHeight="1" x14ac:dyDescent="0.3">
      <c r="A733" s="831" t="s">
        <v>577</v>
      </c>
      <c r="B733" s="832" t="s">
        <v>578</v>
      </c>
      <c r="C733" s="835" t="s">
        <v>608</v>
      </c>
      <c r="D733" s="863" t="s">
        <v>609</v>
      </c>
      <c r="E733" s="835" t="s">
        <v>3362</v>
      </c>
      <c r="F733" s="863" t="s">
        <v>3363</v>
      </c>
      <c r="G733" s="835" t="s">
        <v>3680</v>
      </c>
      <c r="H733" s="835" t="s">
        <v>3681</v>
      </c>
      <c r="I733" s="849">
        <v>33.880001068115234</v>
      </c>
      <c r="J733" s="849">
        <v>3</v>
      </c>
      <c r="K733" s="850">
        <v>101.6400032043457</v>
      </c>
    </row>
    <row r="734" spans="1:11" ht="14.4" customHeight="1" x14ac:dyDescent="0.3">
      <c r="A734" s="831" t="s">
        <v>577</v>
      </c>
      <c r="B734" s="832" t="s">
        <v>578</v>
      </c>
      <c r="C734" s="835" t="s">
        <v>608</v>
      </c>
      <c r="D734" s="863" t="s">
        <v>609</v>
      </c>
      <c r="E734" s="835" t="s">
        <v>3362</v>
      </c>
      <c r="F734" s="863" t="s">
        <v>3363</v>
      </c>
      <c r="G734" s="835" t="s">
        <v>3682</v>
      </c>
      <c r="H734" s="835" t="s">
        <v>3683</v>
      </c>
      <c r="I734" s="849">
        <v>11.497999954223634</v>
      </c>
      <c r="J734" s="849">
        <v>210</v>
      </c>
      <c r="K734" s="850">
        <v>2414.0999984741211</v>
      </c>
    </row>
    <row r="735" spans="1:11" ht="14.4" customHeight="1" x14ac:dyDescent="0.3">
      <c r="A735" s="831" t="s">
        <v>577</v>
      </c>
      <c r="B735" s="832" t="s">
        <v>578</v>
      </c>
      <c r="C735" s="835" t="s">
        <v>608</v>
      </c>
      <c r="D735" s="863" t="s">
        <v>609</v>
      </c>
      <c r="E735" s="835" t="s">
        <v>3362</v>
      </c>
      <c r="F735" s="863" t="s">
        <v>3363</v>
      </c>
      <c r="G735" s="835" t="s">
        <v>4284</v>
      </c>
      <c r="H735" s="835" t="s">
        <v>4285</v>
      </c>
      <c r="I735" s="849">
        <v>11.5</v>
      </c>
      <c r="J735" s="849">
        <v>75</v>
      </c>
      <c r="K735" s="850">
        <v>862.1300048828125</v>
      </c>
    </row>
    <row r="736" spans="1:11" ht="14.4" customHeight="1" x14ac:dyDescent="0.3">
      <c r="A736" s="831" t="s">
        <v>577</v>
      </c>
      <c r="B736" s="832" t="s">
        <v>578</v>
      </c>
      <c r="C736" s="835" t="s">
        <v>608</v>
      </c>
      <c r="D736" s="863" t="s">
        <v>609</v>
      </c>
      <c r="E736" s="835" t="s">
        <v>3362</v>
      </c>
      <c r="F736" s="863" t="s">
        <v>3363</v>
      </c>
      <c r="G736" s="835" t="s">
        <v>4095</v>
      </c>
      <c r="H736" s="835" t="s">
        <v>4096</v>
      </c>
      <c r="I736" s="849">
        <v>38.5</v>
      </c>
      <c r="J736" s="849">
        <v>750</v>
      </c>
      <c r="K736" s="850">
        <v>28876.64990234375</v>
      </c>
    </row>
    <row r="737" spans="1:11" ht="14.4" customHeight="1" x14ac:dyDescent="0.3">
      <c r="A737" s="831" t="s">
        <v>577</v>
      </c>
      <c r="B737" s="832" t="s">
        <v>578</v>
      </c>
      <c r="C737" s="835" t="s">
        <v>608</v>
      </c>
      <c r="D737" s="863" t="s">
        <v>609</v>
      </c>
      <c r="E737" s="835" t="s">
        <v>3362</v>
      </c>
      <c r="F737" s="863" t="s">
        <v>3363</v>
      </c>
      <c r="G737" s="835" t="s">
        <v>3686</v>
      </c>
      <c r="H737" s="835" t="s">
        <v>3687</v>
      </c>
      <c r="I737" s="849">
        <v>11.142500162124634</v>
      </c>
      <c r="J737" s="849">
        <v>200</v>
      </c>
      <c r="K737" s="850">
        <v>2228.5</v>
      </c>
    </row>
    <row r="738" spans="1:11" ht="14.4" customHeight="1" x14ac:dyDescent="0.3">
      <c r="A738" s="831" t="s">
        <v>577</v>
      </c>
      <c r="B738" s="832" t="s">
        <v>578</v>
      </c>
      <c r="C738" s="835" t="s">
        <v>608</v>
      </c>
      <c r="D738" s="863" t="s">
        <v>609</v>
      </c>
      <c r="E738" s="835" t="s">
        <v>3362</v>
      </c>
      <c r="F738" s="863" t="s">
        <v>3363</v>
      </c>
      <c r="G738" s="835" t="s">
        <v>4097</v>
      </c>
      <c r="H738" s="835" t="s">
        <v>4098</v>
      </c>
      <c r="I738" s="849">
        <v>41</v>
      </c>
      <c r="J738" s="849">
        <v>60</v>
      </c>
      <c r="K738" s="850">
        <v>2459.7000732421875</v>
      </c>
    </row>
    <row r="739" spans="1:11" ht="14.4" customHeight="1" x14ac:dyDescent="0.3">
      <c r="A739" s="831" t="s">
        <v>577</v>
      </c>
      <c r="B739" s="832" t="s">
        <v>578</v>
      </c>
      <c r="C739" s="835" t="s">
        <v>608</v>
      </c>
      <c r="D739" s="863" t="s">
        <v>609</v>
      </c>
      <c r="E739" s="835" t="s">
        <v>3362</v>
      </c>
      <c r="F739" s="863" t="s">
        <v>3363</v>
      </c>
      <c r="G739" s="835" t="s">
        <v>4286</v>
      </c>
      <c r="H739" s="835" t="s">
        <v>4287</v>
      </c>
      <c r="I739" s="849">
        <v>90.75</v>
      </c>
      <c r="J739" s="849">
        <v>25</v>
      </c>
      <c r="K739" s="850">
        <v>2268.75</v>
      </c>
    </row>
    <row r="740" spans="1:11" ht="14.4" customHeight="1" x14ac:dyDescent="0.3">
      <c r="A740" s="831" t="s">
        <v>577</v>
      </c>
      <c r="B740" s="832" t="s">
        <v>578</v>
      </c>
      <c r="C740" s="835" t="s">
        <v>608</v>
      </c>
      <c r="D740" s="863" t="s">
        <v>609</v>
      </c>
      <c r="E740" s="835" t="s">
        <v>3362</v>
      </c>
      <c r="F740" s="863" t="s">
        <v>3363</v>
      </c>
      <c r="G740" s="835" t="s">
        <v>3368</v>
      </c>
      <c r="H740" s="835" t="s">
        <v>3369</v>
      </c>
      <c r="I740" s="849">
        <v>3.4600000381469727</v>
      </c>
      <c r="J740" s="849">
        <v>840</v>
      </c>
      <c r="K740" s="850">
        <v>2906.4000244140625</v>
      </c>
    </row>
    <row r="741" spans="1:11" ht="14.4" customHeight="1" x14ac:dyDescent="0.3">
      <c r="A741" s="831" t="s">
        <v>577</v>
      </c>
      <c r="B741" s="832" t="s">
        <v>578</v>
      </c>
      <c r="C741" s="835" t="s">
        <v>608</v>
      </c>
      <c r="D741" s="863" t="s">
        <v>609</v>
      </c>
      <c r="E741" s="835" t="s">
        <v>3362</v>
      </c>
      <c r="F741" s="863" t="s">
        <v>3363</v>
      </c>
      <c r="G741" s="835" t="s">
        <v>3370</v>
      </c>
      <c r="H741" s="835" t="s">
        <v>3371</v>
      </c>
      <c r="I741" s="849">
        <v>3.3900001049041748</v>
      </c>
      <c r="J741" s="849">
        <v>400</v>
      </c>
      <c r="K741" s="850">
        <v>1356</v>
      </c>
    </row>
    <row r="742" spans="1:11" ht="14.4" customHeight="1" x14ac:dyDescent="0.3">
      <c r="A742" s="831" t="s">
        <v>577</v>
      </c>
      <c r="B742" s="832" t="s">
        <v>578</v>
      </c>
      <c r="C742" s="835" t="s">
        <v>608</v>
      </c>
      <c r="D742" s="863" t="s">
        <v>609</v>
      </c>
      <c r="E742" s="835" t="s">
        <v>3362</v>
      </c>
      <c r="F742" s="863" t="s">
        <v>3363</v>
      </c>
      <c r="G742" s="835" t="s">
        <v>4302</v>
      </c>
      <c r="H742" s="835" t="s">
        <v>4303</v>
      </c>
      <c r="I742" s="849">
        <v>17.909999847412109</v>
      </c>
      <c r="J742" s="849">
        <v>40</v>
      </c>
      <c r="K742" s="850">
        <v>716.4000244140625</v>
      </c>
    </row>
    <row r="743" spans="1:11" ht="14.4" customHeight="1" x14ac:dyDescent="0.3">
      <c r="A743" s="831" t="s">
        <v>577</v>
      </c>
      <c r="B743" s="832" t="s">
        <v>578</v>
      </c>
      <c r="C743" s="835" t="s">
        <v>608</v>
      </c>
      <c r="D743" s="863" t="s">
        <v>609</v>
      </c>
      <c r="E743" s="835" t="s">
        <v>3362</v>
      </c>
      <c r="F743" s="863" t="s">
        <v>3363</v>
      </c>
      <c r="G743" s="835" t="s">
        <v>4378</v>
      </c>
      <c r="H743" s="835" t="s">
        <v>4379</v>
      </c>
      <c r="I743" s="849">
        <v>26.600000381469727</v>
      </c>
      <c r="J743" s="849">
        <v>20</v>
      </c>
      <c r="K743" s="850">
        <v>532</v>
      </c>
    </row>
    <row r="744" spans="1:11" ht="14.4" customHeight="1" x14ac:dyDescent="0.3">
      <c r="A744" s="831" t="s">
        <v>577</v>
      </c>
      <c r="B744" s="832" t="s">
        <v>578</v>
      </c>
      <c r="C744" s="835" t="s">
        <v>608</v>
      </c>
      <c r="D744" s="863" t="s">
        <v>609</v>
      </c>
      <c r="E744" s="835" t="s">
        <v>3362</v>
      </c>
      <c r="F744" s="863" t="s">
        <v>3363</v>
      </c>
      <c r="G744" s="835" t="s">
        <v>4113</v>
      </c>
      <c r="H744" s="835" t="s">
        <v>4114</v>
      </c>
      <c r="I744" s="849">
        <v>47.189998626708984</v>
      </c>
      <c r="J744" s="849">
        <v>80</v>
      </c>
      <c r="K744" s="850">
        <v>3775.199951171875</v>
      </c>
    </row>
    <row r="745" spans="1:11" ht="14.4" customHeight="1" x14ac:dyDescent="0.3">
      <c r="A745" s="831" t="s">
        <v>577</v>
      </c>
      <c r="B745" s="832" t="s">
        <v>578</v>
      </c>
      <c r="C745" s="835" t="s">
        <v>608</v>
      </c>
      <c r="D745" s="863" t="s">
        <v>609</v>
      </c>
      <c r="E745" s="835" t="s">
        <v>3362</v>
      </c>
      <c r="F745" s="863" t="s">
        <v>3363</v>
      </c>
      <c r="G745" s="835" t="s">
        <v>4380</v>
      </c>
      <c r="H745" s="835" t="s">
        <v>4381</v>
      </c>
      <c r="I745" s="849">
        <v>53.290000915527344</v>
      </c>
      <c r="J745" s="849">
        <v>40</v>
      </c>
      <c r="K745" s="850">
        <v>2131.52001953125</v>
      </c>
    </row>
    <row r="746" spans="1:11" ht="14.4" customHeight="1" x14ac:dyDescent="0.3">
      <c r="A746" s="831" t="s">
        <v>577</v>
      </c>
      <c r="B746" s="832" t="s">
        <v>578</v>
      </c>
      <c r="C746" s="835" t="s">
        <v>608</v>
      </c>
      <c r="D746" s="863" t="s">
        <v>609</v>
      </c>
      <c r="E746" s="835" t="s">
        <v>3362</v>
      </c>
      <c r="F746" s="863" t="s">
        <v>3363</v>
      </c>
      <c r="G746" s="835" t="s">
        <v>4382</v>
      </c>
      <c r="H746" s="835" t="s">
        <v>4383</v>
      </c>
      <c r="I746" s="849">
        <v>26.620000839233398</v>
      </c>
      <c r="J746" s="849">
        <v>10</v>
      </c>
      <c r="K746" s="850">
        <v>266.20001220703125</v>
      </c>
    </row>
    <row r="747" spans="1:11" ht="14.4" customHeight="1" x14ac:dyDescent="0.3">
      <c r="A747" s="831" t="s">
        <v>577</v>
      </c>
      <c r="B747" s="832" t="s">
        <v>578</v>
      </c>
      <c r="C747" s="835" t="s">
        <v>608</v>
      </c>
      <c r="D747" s="863" t="s">
        <v>609</v>
      </c>
      <c r="E747" s="835" t="s">
        <v>3362</v>
      </c>
      <c r="F747" s="863" t="s">
        <v>3363</v>
      </c>
      <c r="G747" s="835" t="s">
        <v>4115</v>
      </c>
      <c r="H747" s="835" t="s">
        <v>4116</v>
      </c>
      <c r="I747" s="849">
        <v>17.909999847412109</v>
      </c>
      <c r="J747" s="849">
        <v>50</v>
      </c>
      <c r="K747" s="850">
        <v>895.50003051757813</v>
      </c>
    </row>
    <row r="748" spans="1:11" ht="14.4" customHeight="1" x14ac:dyDescent="0.3">
      <c r="A748" s="831" t="s">
        <v>577</v>
      </c>
      <c r="B748" s="832" t="s">
        <v>578</v>
      </c>
      <c r="C748" s="835" t="s">
        <v>608</v>
      </c>
      <c r="D748" s="863" t="s">
        <v>609</v>
      </c>
      <c r="E748" s="835" t="s">
        <v>3362</v>
      </c>
      <c r="F748" s="863" t="s">
        <v>3363</v>
      </c>
      <c r="G748" s="835" t="s">
        <v>4117</v>
      </c>
      <c r="H748" s="835" t="s">
        <v>4118</v>
      </c>
      <c r="I748" s="849">
        <v>17.90749979019165</v>
      </c>
      <c r="J748" s="849">
        <v>40</v>
      </c>
      <c r="K748" s="850">
        <v>716.30001831054687</v>
      </c>
    </row>
    <row r="749" spans="1:11" ht="14.4" customHeight="1" x14ac:dyDescent="0.3">
      <c r="A749" s="831" t="s">
        <v>577</v>
      </c>
      <c r="B749" s="832" t="s">
        <v>578</v>
      </c>
      <c r="C749" s="835" t="s">
        <v>608</v>
      </c>
      <c r="D749" s="863" t="s">
        <v>609</v>
      </c>
      <c r="E749" s="835" t="s">
        <v>3362</v>
      </c>
      <c r="F749" s="863" t="s">
        <v>3363</v>
      </c>
      <c r="G749" s="835" t="s">
        <v>4119</v>
      </c>
      <c r="H749" s="835" t="s">
        <v>4120</v>
      </c>
      <c r="I749" s="849">
        <v>17.909999847412109</v>
      </c>
      <c r="J749" s="849">
        <v>20</v>
      </c>
      <c r="K749" s="850">
        <v>358.20001220703125</v>
      </c>
    </row>
    <row r="750" spans="1:11" ht="14.4" customHeight="1" x14ac:dyDescent="0.3">
      <c r="A750" s="831" t="s">
        <v>577</v>
      </c>
      <c r="B750" s="832" t="s">
        <v>578</v>
      </c>
      <c r="C750" s="835" t="s">
        <v>608</v>
      </c>
      <c r="D750" s="863" t="s">
        <v>609</v>
      </c>
      <c r="E750" s="835" t="s">
        <v>3362</v>
      </c>
      <c r="F750" s="863" t="s">
        <v>3363</v>
      </c>
      <c r="G750" s="835" t="s">
        <v>3714</v>
      </c>
      <c r="H750" s="835" t="s">
        <v>3715</v>
      </c>
      <c r="I750" s="849">
        <v>21.899999618530273</v>
      </c>
      <c r="J750" s="849">
        <v>350</v>
      </c>
      <c r="K750" s="850">
        <v>7665.4501953125</v>
      </c>
    </row>
    <row r="751" spans="1:11" ht="14.4" customHeight="1" x14ac:dyDescent="0.3">
      <c r="A751" s="831" t="s">
        <v>577</v>
      </c>
      <c r="B751" s="832" t="s">
        <v>578</v>
      </c>
      <c r="C751" s="835" t="s">
        <v>608</v>
      </c>
      <c r="D751" s="863" t="s">
        <v>609</v>
      </c>
      <c r="E751" s="835" t="s">
        <v>3362</v>
      </c>
      <c r="F751" s="863" t="s">
        <v>3363</v>
      </c>
      <c r="G751" s="835" t="s">
        <v>4304</v>
      </c>
      <c r="H751" s="835" t="s">
        <v>4305</v>
      </c>
      <c r="I751" s="849">
        <v>21.899999618530273</v>
      </c>
      <c r="J751" s="849">
        <v>300</v>
      </c>
      <c r="K751" s="850">
        <v>6570.2001953125</v>
      </c>
    </row>
    <row r="752" spans="1:11" ht="14.4" customHeight="1" x14ac:dyDescent="0.3">
      <c r="A752" s="831" t="s">
        <v>577</v>
      </c>
      <c r="B752" s="832" t="s">
        <v>578</v>
      </c>
      <c r="C752" s="835" t="s">
        <v>608</v>
      </c>
      <c r="D752" s="863" t="s">
        <v>609</v>
      </c>
      <c r="E752" s="835" t="s">
        <v>3362</v>
      </c>
      <c r="F752" s="863" t="s">
        <v>3363</v>
      </c>
      <c r="G752" s="835" t="s">
        <v>3374</v>
      </c>
      <c r="H752" s="835" t="s">
        <v>3375</v>
      </c>
      <c r="I752" s="849">
        <v>17.979999542236328</v>
      </c>
      <c r="J752" s="849">
        <v>200</v>
      </c>
      <c r="K752" s="850">
        <v>3596</v>
      </c>
    </row>
    <row r="753" spans="1:11" ht="14.4" customHeight="1" x14ac:dyDescent="0.3">
      <c r="A753" s="831" t="s">
        <v>577</v>
      </c>
      <c r="B753" s="832" t="s">
        <v>578</v>
      </c>
      <c r="C753" s="835" t="s">
        <v>608</v>
      </c>
      <c r="D753" s="863" t="s">
        <v>609</v>
      </c>
      <c r="E753" s="835" t="s">
        <v>3362</v>
      </c>
      <c r="F753" s="863" t="s">
        <v>3363</v>
      </c>
      <c r="G753" s="835" t="s">
        <v>3376</v>
      </c>
      <c r="H753" s="835" t="s">
        <v>3377</v>
      </c>
      <c r="I753" s="849">
        <v>4.0300002098083496</v>
      </c>
      <c r="J753" s="849">
        <v>150</v>
      </c>
      <c r="K753" s="850">
        <v>604.5</v>
      </c>
    </row>
    <row r="754" spans="1:11" ht="14.4" customHeight="1" x14ac:dyDescent="0.3">
      <c r="A754" s="831" t="s">
        <v>577</v>
      </c>
      <c r="B754" s="832" t="s">
        <v>578</v>
      </c>
      <c r="C754" s="835" t="s">
        <v>608</v>
      </c>
      <c r="D754" s="863" t="s">
        <v>609</v>
      </c>
      <c r="E754" s="835" t="s">
        <v>3362</v>
      </c>
      <c r="F754" s="863" t="s">
        <v>3363</v>
      </c>
      <c r="G754" s="835" t="s">
        <v>4156</v>
      </c>
      <c r="H754" s="835" t="s">
        <v>4157</v>
      </c>
      <c r="I754" s="849">
        <v>105.02999877929687</v>
      </c>
      <c r="J754" s="849">
        <v>10</v>
      </c>
      <c r="K754" s="850">
        <v>1050.300048828125</v>
      </c>
    </row>
    <row r="755" spans="1:11" ht="14.4" customHeight="1" x14ac:dyDescent="0.3">
      <c r="A755" s="831" t="s">
        <v>577</v>
      </c>
      <c r="B755" s="832" t="s">
        <v>578</v>
      </c>
      <c r="C755" s="835" t="s">
        <v>608</v>
      </c>
      <c r="D755" s="863" t="s">
        <v>609</v>
      </c>
      <c r="E755" s="835" t="s">
        <v>3362</v>
      </c>
      <c r="F755" s="863" t="s">
        <v>3363</v>
      </c>
      <c r="G755" s="835" t="s">
        <v>4384</v>
      </c>
      <c r="H755" s="835" t="s">
        <v>4385</v>
      </c>
      <c r="I755" s="849">
        <v>105.02999877929687</v>
      </c>
      <c r="J755" s="849">
        <v>20</v>
      </c>
      <c r="K755" s="850">
        <v>2100.580078125</v>
      </c>
    </row>
    <row r="756" spans="1:11" ht="14.4" customHeight="1" x14ac:dyDescent="0.3">
      <c r="A756" s="831" t="s">
        <v>577</v>
      </c>
      <c r="B756" s="832" t="s">
        <v>578</v>
      </c>
      <c r="C756" s="835" t="s">
        <v>608</v>
      </c>
      <c r="D756" s="863" t="s">
        <v>609</v>
      </c>
      <c r="E756" s="835" t="s">
        <v>3362</v>
      </c>
      <c r="F756" s="863" t="s">
        <v>3363</v>
      </c>
      <c r="G756" s="835" t="s">
        <v>4386</v>
      </c>
      <c r="H756" s="835" t="s">
        <v>4387</v>
      </c>
      <c r="I756" s="849">
        <v>1712.800048828125</v>
      </c>
      <c r="J756" s="849">
        <v>1</v>
      </c>
      <c r="K756" s="850">
        <v>1712.800048828125</v>
      </c>
    </row>
    <row r="757" spans="1:11" ht="14.4" customHeight="1" x14ac:dyDescent="0.3">
      <c r="A757" s="831" t="s">
        <v>577</v>
      </c>
      <c r="B757" s="832" t="s">
        <v>578</v>
      </c>
      <c r="C757" s="835" t="s">
        <v>608</v>
      </c>
      <c r="D757" s="863" t="s">
        <v>609</v>
      </c>
      <c r="E757" s="835" t="s">
        <v>3362</v>
      </c>
      <c r="F757" s="863" t="s">
        <v>3363</v>
      </c>
      <c r="G757" s="835" t="s">
        <v>4164</v>
      </c>
      <c r="H757" s="835" t="s">
        <v>4165</v>
      </c>
      <c r="I757" s="849">
        <v>68.970001220703125</v>
      </c>
      <c r="J757" s="849">
        <v>5</v>
      </c>
      <c r="K757" s="850">
        <v>344.85000610351562</v>
      </c>
    </row>
    <row r="758" spans="1:11" ht="14.4" customHeight="1" x14ac:dyDescent="0.3">
      <c r="A758" s="831" t="s">
        <v>577</v>
      </c>
      <c r="B758" s="832" t="s">
        <v>578</v>
      </c>
      <c r="C758" s="835" t="s">
        <v>608</v>
      </c>
      <c r="D758" s="863" t="s">
        <v>609</v>
      </c>
      <c r="E758" s="835" t="s">
        <v>3362</v>
      </c>
      <c r="F758" s="863" t="s">
        <v>3363</v>
      </c>
      <c r="G758" s="835" t="s">
        <v>3378</v>
      </c>
      <c r="H758" s="835" t="s">
        <v>3379</v>
      </c>
      <c r="I758" s="849">
        <v>11.736666361490885</v>
      </c>
      <c r="J758" s="849">
        <v>70</v>
      </c>
      <c r="K758" s="850">
        <v>821.60001373291016</v>
      </c>
    </row>
    <row r="759" spans="1:11" ht="14.4" customHeight="1" x14ac:dyDescent="0.3">
      <c r="A759" s="831" t="s">
        <v>577</v>
      </c>
      <c r="B759" s="832" t="s">
        <v>578</v>
      </c>
      <c r="C759" s="835" t="s">
        <v>608</v>
      </c>
      <c r="D759" s="863" t="s">
        <v>609</v>
      </c>
      <c r="E759" s="835" t="s">
        <v>3362</v>
      </c>
      <c r="F759" s="863" t="s">
        <v>3363</v>
      </c>
      <c r="G759" s="835" t="s">
        <v>4388</v>
      </c>
      <c r="H759" s="835" t="s">
        <v>4389</v>
      </c>
      <c r="I759" s="849">
        <v>717.530029296875</v>
      </c>
      <c r="J759" s="849">
        <v>10</v>
      </c>
      <c r="K759" s="850">
        <v>7175.2998046875</v>
      </c>
    </row>
    <row r="760" spans="1:11" ht="14.4" customHeight="1" x14ac:dyDescent="0.3">
      <c r="A760" s="831" t="s">
        <v>577</v>
      </c>
      <c r="B760" s="832" t="s">
        <v>578</v>
      </c>
      <c r="C760" s="835" t="s">
        <v>608</v>
      </c>
      <c r="D760" s="863" t="s">
        <v>609</v>
      </c>
      <c r="E760" s="835" t="s">
        <v>3362</v>
      </c>
      <c r="F760" s="863" t="s">
        <v>3363</v>
      </c>
      <c r="G760" s="835" t="s">
        <v>4388</v>
      </c>
      <c r="H760" s="835" t="s">
        <v>4390</v>
      </c>
      <c r="I760" s="849">
        <v>717.530029296875</v>
      </c>
      <c r="J760" s="849">
        <v>10</v>
      </c>
      <c r="K760" s="850">
        <v>7175.2998046875</v>
      </c>
    </row>
    <row r="761" spans="1:11" ht="14.4" customHeight="1" x14ac:dyDescent="0.3">
      <c r="A761" s="831" t="s">
        <v>577</v>
      </c>
      <c r="B761" s="832" t="s">
        <v>578</v>
      </c>
      <c r="C761" s="835" t="s">
        <v>608</v>
      </c>
      <c r="D761" s="863" t="s">
        <v>609</v>
      </c>
      <c r="E761" s="835" t="s">
        <v>3362</v>
      </c>
      <c r="F761" s="863" t="s">
        <v>3363</v>
      </c>
      <c r="G761" s="835" t="s">
        <v>3875</v>
      </c>
      <c r="H761" s="835" t="s">
        <v>3876</v>
      </c>
      <c r="I761" s="849">
        <v>1.0900000333786011</v>
      </c>
      <c r="J761" s="849">
        <v>1100</v>
      </c>
      <c r="K761" s="850">
        <v>1199</v>
      </c>
    </row>
    <row r="762" spans="1:11" ht="14.4" customHeight="1" x14ac:dyDescent="0.3">
      <c r="A762" s="831" t="s">
        <v>577</v>
      </c>
      <c r="B762" s="832" t="s">
        <v>578</v>
      </c>
      <c r="C762" s="835" t="s">
        <v>608</v>
      </c>
      <c r="D762" s="863" t="s">
        <v>609</v>
      </c>
      <c r="E762" s="835" t="s">
        <v>3362</v>
      </c>
      <c r="F762" s="863" t="s">
        <v>3363</v>
      </c>
      <c r="G762" s="835" t="s">
        <v>3877</v>
      </c>
      <c r="H762" s="835" t="s">
        <v>3878</v>
      </c>
      <c r="I762" s="849">
        <v>0.47999998927116394</v>
      </c>
      <c r="J762" s="849">
        <v>200</v>
      </c>
      <c r="K762" s="850">
        <v>96</v>
      </c>
    </row>
    <row r="763" spans="1:11" ht="14.4" customHeight="1" x14ac:dyDescent="0.3">
      <c r="A763" s="831" t="s">
        <v>577</v>
      </c>
      <c r="B763" s="832" t="s">
        <v>578</v>
      </c>
      <c r="C763" s="835" t="s">
        <v>608</v>
      </c>
      <c r="D763" s="863" t="s">
        <v>609</v>
      </c>
      <c r="E763" s="835" t="s">
        <v>3362</v>
      </c>
      <c r="F763" s="863" t="s">
        <v>3363</v>
      </c>
      <c r="G763" s="835" t="s">
        <v>3382</v>
      </c>
      <c r="H763" s="835" t="s">
        <v>3383</v>
      </c>
      <c r="I763" s="849">
        <v>1.6749999523162842</v>
      </c>
      <c r="J763" s="849">
        <v>800</v>
      </c>
      <c r="K763" s="850">
        <v>1340</v>
      </c>
    </row>
    <row r="764" spans="1:11" ht="14.4" customHeight="1" x14ac:dyDescent="0.3">
      <c r="A764" s="831" t="s">
        <v>577</v>
      </c>
      <c r="B764" s="832" t="s">
        <v>578</v>
      </c>
      <c r="C764" s="835" t="s">
        <v>608</v>
      </c>
      <c r="D764" s="863" t="s">
        <v>609</v>
      </c>
      <c r="E764" s="835" t="s">
        <v>3362</v>
      </c>
      <c r="F764" s="863" t="s">
        <v>3363</v>
      </c>
      <c r="G764" s="835" t="s">
        <v>3879</v>
      </c>
      <c r="H764" s="835" t="s">
        <v>3880</v>
      </c>
      <c r="I764" s="849">
        <v>0.67000001668930054</v>
      </c>
      <c r="J764" s="849">
        <v>600</v>
      </c>
      <c r="K764" s="850">
        <v>402</v>
      </c>
    </row>
    <row r="765" spans="1:11" ht="14.4" customHeight="1" x14ac:dyDescent="0.3">
      <c r="A765" s="831" t="s">
        <v>577</v>
      </c>
      <c r="B765" s="832" t="s">
        <v>578</v>
      </c>
      <c r="C765" s="835" t="s">
        <v>608</v>
      </c>
      <c r="D765" s="863" t="s">
        <v>609</v>
      </c>
      <c r="E765" s="835" t="s">
        <v>3362</v>
      </c>
      <c r="F765" s="863" t="s">
        <v>3363</v>
      </c>
      <c r="G765" s="835" t="s">
        <v>3913</v>
      </c>
      <c r="H765" s="835" t="s">
        <v>3914</v>
      </c>
      <c r="I765" s="849">
        <v>35.090000152587891</v>
      </c>
      <c r="J765" s="849">
        <v>2</v>
      </c>
      <c r="K765" s="850">
        <v>70.180000305175781</v>
      </c>
    </row>
    <row r="766" spans="1:11" ht="14.4" customHeight="1" x14ac:dyDescent="0.3">
      <c r="A766" s="831" t="s">
        <v>577</v>
      </c>
      <c r="B766" s="832" t="s">
        <v>578</v>
      </c>
      <c r="C766" s="835" t="s">
        <v>608</v>
      </c>
      <c r="D766" s="863" t="s">
        <v>609</v>
      </c>
      <c r="E766" s="835" t="s">
        <v>3362</v>
      </c>
      <c r="F766" s="863" t="s">
        <v>3363</v>
      </c>
      <c r="G766" s="835" t="s">
        <v>4391</v>
      </c>
      <c r="H766" s="835" t="s">
        <v>4392</v>
      </c>
      <c r="I766" s="849">
        <v>154.89999389648437</v>
      </c>
      <c r="J766" s="849">
        <v>2</v>
      </c>
      <c r="K766" s="850">
        <v>309.79998779296875</v>
      </c>
    </row>
    <row r="767" spans="1:11" ht="14.4" customHeight="1" x14ac:dyDescent="0.3">
      <c r="A767" s="831" t="s">
        <v>577</v>
      </c>
      <c r="B767" s="832" t="s">
        <v>578</v>
      </c>
      <c r="C767" s="835" t="s">
        <v>608</v>
      </c>
      <c r="D767" s="863" t="s">
        <v>609</v>
      </c>
      <c r="E767" s="835" t="s">
        <v>3362</v>
      </c>
      <c r="F767" s="863" t="s">
        <v>3363</v>
      </c>
      <c r="G767" s="835" t="s">
        <v>3384</v>
      </c>
      <c r="H767" s="835" t="s">
        <v>3385</v>
      </c>
      <c r="I767" s="849">
        <v>0.4699999988079071</v>
      </c>
      <c r="J767" s="849">
        <v>1400</v>
      </c>
      <c r="K767" s="850">
        <v>658</v>
      </c>
    </row>
    <row r="768" spans="1:11" ht="14.4" customHeight="1" x14ac:dyDescent="0.3">
      <c r="A768" s="831" t="s">
        <v>577</v>
      </c>
      <c r="B768" s="832" t="s">
        <v>578</v>
      </c>
      <c r="C768" s="835" t="s">
        <v>608</v>
      </c>
      <c r="D768" s="863" t="s">
        <v>609</v>
      </c>
      <c r="E768" s="835" t="s">
        <v>3362</v>
      </c>
      <c r="F768" s="863" t="s">
        <v>3363</v>
      </c>
      <c r="G768" s="835" t="s">
        <v>4356</v>
      </c>
      <c r="H768" s="835" t="s">
        <v>4357</v>
      </c>
      <c r="I768" s="849">
        <v>72.150001525878906</v>
      </c>
      <c r="J768" s="849">
        <v>25</v>
      </c>
      <c r="K768" s="850">
        <v>1803.81005859375</v>
      </c>
    </row>
    <row r="769" spans="1:11" ht="14.4" customHeight="1" x14ac:dyDescent="0.3">
      <c r="A769" s="831" t="s">
        <v>577</v>
      </c>
      <c r="B769" s="832" t="s">
        <v>578</v>
      </c>
      <c r="C769" s="835" t="s">
        <v>608</v>
      </c>
      <c r="D769" s="863" t="s">
        <v>609</v>
      </c>
      <c r="E769" s="835" t="s">
        <v>3386</v>
      </c>
      <c r="F769" s="863" t="s">
        <v>3387</v>
      </c>
      <c r="G769" s="835" t="s">
        <v>3388</v>
      </c>
      <c r="H769" s="835" t="s">
        <v>3389</v>
      </c>
      <c r="I769" s="849">
        <v>10.168000030517579</v>
      </c>
      <c r="J769" s="849">
        <v>190</v>
      </c>
      <c r="K769" s="850">
        <v>1931.8999938964844</v>
      </c>
    </row>
    <row r="770" spans="1:11" ht="14.4" customHeight="1" x14ac:dyDescent="0.3">
      <c r="A770" s="831" t="s">
        <v>577</v>
      </c>
      <c r="B770" s="832" t="s">
        <v>578</v>
      </c>
      <c r="C770" s="835" t="s">
        <v>608</v>
      </c>
      <c r="D770" s="863" t="s">
        <v>609</v>
      </c>
      <c r="E770" s="835" t="s">
        <v>3390</v>
      </c>
      <c r="F770" s="863" t="s">
        <v>3391</v>
      </c>
      <c r="G770" s="835" t="s">
        <v>3392</v>
      </c>
      <c r="H770" s="835" t="s">
        <v>3393</v>
      </c>
      <c r="I770" s="849">
        <v>0.30500000715255737</v>
      </c>
      <c r="J770" s="849">
        <v>400</v>
      </c>
      <c r="K770" s="850">
        <v>122</v>
      </c>
    </row>
    <row r="771" spans="1:11" ht="14.4" customHeight="1" x14ac:dyDescent="0.3">
      <c r="A771" s="831" t="s">
        <v>577</v>
      </c>
      <c r="B771" s="832" t="s">
        <v>578</v>
      </c>
      <c r="C771" s="835" t="s">
        <v>608</v>
      </c>
      <c r="D771" s="863" t="s">
        <v>609</v>
      </c>
      <c r="E771" s="835" t="s">
        <v>3390</v>
      </c>
      <c r="F771" s="863" t="s">
        <v>3391</v>
      </c>
      <c r="G771" s="835" t="s">
        <v>3977</v>
      </c>
      <c r="H771" s="835" t="s">
        <v>3978</v>
      </c>
      <c r="I771" s="849">
        <v>0.30000001192092896</v>
      </c>
      <c r="J771" s="849">
        <v>100</v>
      </c>
      <c r="K771" s="850">
        <v>30</v>
      </c>
    </row>
    <row r="772" spans="1:11" ht="14.4" customHeight="1" x14ac:dyDescent="0.3">
      <c r="A772" s="831" t="s">
        <v>577</v>
      </c>
      <c r="B772" s="832" t="s">
        <v>578</v>
      </c>
      <c r="C772" s="835" t="s">
        <v>608</v>
      </c>
      <c r="D772" s="863" t="s">
        <v>609</v>
      </c>
      <c r="E772" s="835" t="s">
        <v>3390</v>
      </c>
      <c r="F772" s="863" t="s">
        <v>3391</v>
      </c>
      <c r="G772" s="835" t="s">
        <v>3394</v>
      </c>
      <c r="H772" s="835" t="s">
        <v>3395</v>
      </c>
      <c r="I772" s="849">
        <v>0.54333335161209106</v>
      </c>
      <c r="J772" s="849">
        <v>1100</v>
      </c>
      <c r="K772" s="850">
        <v>597</v>
      </c>
    </row>
    <row r="773" spans="1:11" ht="14.4" customHeight="1" x14ac:dyDescent="0.3">
      <c r="A773" s="831" t="s">
        <v>577</v>
      </c>
      <c r="B773" s="832" t="s">
        <v>578</v>
      </c>
      <c r="C773" s="835" t="s">
        <v>608</v>
      </c>
      <c r="D773" s="863" t="s">
        <v>609</v>
      </c>
      <c r="E773" s="835" t="s">
        <v>3390</v>
      </c>
      <c r="F773" s="863" t="s">
        <v>3391</v>
      </c>
      <c r="G773" s="835" t="s">
        <v>4360</v>
      </c>
      <c r="H773" s="835" t="s">
        <v>4361</v>
      </c>
      <c r="I773" s="849">
        <v>48.819999694824219</v>
      </c>
      <c r="J773" s="849">
        <v>25</v>
      </c>
      <c r="K773" s="850">
        <v>1220.5899658203125</v>
      </c>
    </row>
    <row r="774" spans="1:11" ht="14.4" customHeight="1" x14ac:dyDescent="0.3">
      <c r="A774" s="831" t="s">
        <v>577</v>
      </c>
      <c r="B774" s="832" t="s">
        <v>578</v>
      </c>
      <c r="C774" s="835" t="s">
        <v>608</v>
      </c>
      <c r="D774" s="863" t="s">
        <v>609</v>
      </c>
      <c r="E774" s="835" t="s">
        <v>3390</v>
      </c>
      <c r="F774" s="863" t="s">
        <v>3391</v>
      </c>
      <c r="G774" s="835" t="s">
        <v>4364</v>
      </c>
      <c r="H774" s="835" t="s">
        <v>4365</v>
      </c>
      <c r="I774" s="849">
        <v>29.399999618530273</v>
      </c>
      <c r="J774" s="849">
        <v>150</v>
      </c>
      <c r="K774" s="850">
        <v>4410.3800659179687</v>
      </c>
    </row>
    <row r="775" spans="1:11" ht="14.4" customHeight="1" x14ac:dyDescent="0.3">
      <c r="A775" s="831" t="s">
        <v>577</v>
      </c>
      <c r="B775" s="832" t="s">
        <v>578</v>
      </c>
      <c r="C775" s="835" t="s">
        <v>608</v>
      </c>
      <c r="D775" s="863" t="s">
        <v>609</v>
      </c>
      <c r="E775" s="835" t="s">
        <v>3390</v>
      </c>
      <c r="F775" s="863" t="s">
        <v>3391</v>
      </c>
      <c r="G775" s="835" t="s">
        <v>4232</v>
      </c>
      <c r="H775" s="835" t="s">
        <v>4233</v>
      </c>
      <c r="I775" s="849">
        <v>1.5199999809265137</v>
      </c>
      <c r="J775" s="849">
        <v>100</v>
      </c>
      <c r="K775" s="850">
        <v>152.25</v>
      </c>
    </row>
    <row r="776" spans="1:11" ht="14.4" customHeight="1" x14ac:dyDescent="0.3">
      <c r="A776" s="831" t="s">
        <v>577</v>
      </c>
      <c r="B776" s="832" t="s">
        <v>578</v>
      </c>
      <c r="C776" s="835" t="s">
        <v>608</v>
      </c>
      <c r="D776" s="863" t="s">
        <v>609</v>
      </c>
      <c r="E776" s="835" t="s">
        <v>3390</v>
      </c>
      <c r="F776" s="863" t="s">
        <v>3391</v>
      </c>
      <c r="G776" s="835" t="s">
        <v>4232</v>
      </c>
      <c r="H776" s="835" t="s">
        <v>4234</v>
      </c>
      <c r="I776" s="849">
        <v>1.5099999904632568</v>
      </c>
      <c r="J776" s="849">
        <v>100</v>
      </c>
      <c r="K776" s="850">
        <v>151</v>
      </c>
    </row>
    <row r="777" spans="1:11" ht="14.4" customHeight="1" x14ac:dyDescent="0.3">
      <c r="A777" s="831" t="s">
        <v>577</v>
      </c>
      <c r="B777" s="832" t="s">
        <v>578</v>
      </c>
      <c r="C777" s="835" t="s">
        <v>608</v>
      </c>
      <c r="D777" s="863" t="s">
        <v>609</v>
      </c>
      <c r="E777" s="835" t="s">
        <v>3400</v>
      </c>
      <c r="F777" s="863" t="s">
        <v>3401</v>
      </c>
      <c r="G777" s="835" t="s">
        <v>3987</v>
      </c>
      <c r="H777" s="835" t="s">
        <v>3988</v>
      </c>
      <c r="I777" s="849">
        <v>0.63499999046325684</v>
      </c>
      <c r="J777" s="849">
        <v>600</v>
      </c>
      <c r="K777" s="850">
        <v>382</v>
      </c>
    </row>
    <row r="778" spans="1:11" ht="14.4" customHeight="1" x14ac:dyDescent="0.3">
      <c r="A778" s="831" t="s">
        <v>577</v>
      </c>
      <c r="B778" s="832" t="s">
        <v>578</v>
      </c>
      <c r="C778" s="835" t="s">
        <v>608</v>
      </c>
      <c r="D778" s="863" t="s">
        <v>609</v>
      </c>
      <c r="E778" s="835" t="s">
        <v>3400</v>
      </c>
      <c r="F778" s="863" t="s">
        <v>3401</v>
      </c>
      <c r="G778" s="835" t="s">
        <v>3402</v>
      </c>
      <c r="H778" s="835" t="s">
        <v>3403</v>
      </c>
      <c r="I778" s="849">
        <v>0.62999999523162842</v>
      </c>
      <c r="J778" s="849">
        <v>600</v>
      </c>
      <c r="K778" s="850">
        <v>378</v>
      </c>
    </row>
    <row r="779" spans="1:11" ht="14.4" customHeight="1" x14ac:dyDescent="0.3">
      <c r="A779" s="831" t="s">
        <v>577</v>
      </c>
      <c r="B779" s="832" t="s">
        <v>578</v>
      </c>
      <c r="C779" s="835" t="s">
        <v>608</v>
      </c>
      <c r="D779" s="863" t="s">
        <v>609</v>
      </c>
      <c r="E779" s="835" t="s">
        <v>3400</v>
      </c>
      <c r="F779" s="863" t="s">
        <v>3401</v>
      </c>
      <c r="G779" s="835" t="s">
        <v>3987</v>
      </c>
      <c r="H779" s="835" t="s">
        <v>4005</v>
      </c>
      <c r="I779" s="849">
        <v>0.62999999523162842</v>
      </c>
      <c r="J779" s="849">
        <v>200</v>
      </c>
      <c r="K779" s="850">
        <v>126</v>
      </c>
    </row>
    <row r="780" spans="1:11" ht="14.4" customHeight="1" x14ac:dyDescent="0.3">
      <c r="A780" s="831" t="s">
        <v>577</v>
      </c>
      <c r="B780" s="832" t="s">
        <v>578</v>
      </c>
      <c r="C780" s="835" t="s">
        <v>608</v>
      </c>
      <c r="D780" s="863" t="s">
        <v>609</v>
      </c>
      <c r="E780" s="835" t="s">
        <v>3400</v>
      </c>
      <c r="F780" s="863" t="s">
        <v>3401</v>
      </c>
      <c r="G780" s="835" t="s">
        <v>3402</v>
      </c>
      <c r="H780" s="835" t="s">
        <v>4006</v>
      </c>
      <c r="I780" s="849">
        <v>0.62999999523162842</v>
      </c>
      <c r="J780" s="849">
        <v>800</v>
      </c>
      <c r="K780" s="850">
        <v>504</v>
      </c>
    </row>
    <row r="781" spans="1:11" ht="14.4" customHeight="1" x14ac:dyDescent="0.3">
      <c r="A781" s="831" t="s">
        <v>577</v>
      </c>
      <c r="B781" s="832" t="s">
        <v>578</v>
      </c>
      <c r="C781" s="835" t="s">
        <v>608</v>
      </c>
      <c r="D781" s="863" t="s">
        <v>609</v>
      </c>
      <c r="E781" s="835" t="s">
        <v>4053</v>
      </c>
      <c r="F781" s="863" t="s">
        <v>4054</v>
      </c>
      <c r="G781" s="835" t="s">
        <v>4393</v>
      </c>
      <c r="H781" s="835" t="s">
        <v>4394</v>
      </c>
      <c r="I781" s="849">
        <v>36.830001831054687</v>
      </c>
      <c r="J781" s="849">
        <v>60</v>
      </c>
      <c r="K781" s="850">
        <v>2209.9300537109375</v>
      </c>
    </row>
    <row r="782" spans="1:11" ht="14.4" customHeight="1" x14ac:dyDescent="0.3">
      <c r="A782" s="831" t="s">
        <v>577</v>
      </c>
      <c r="B782" s="832" t="s">
        <v>578</v>
      </c>
      <c r="C782" s="835" t="s">
        <v>608</v>
      </c>
      <c r="D782" s="863" t="s">
        <v>609</v>
      </c>
      <c r="E782" s="835" t="s">
        <v>4053</v>
      </c>
      <c r="F782" s="863" t="s">
        <v>4054</v>
      </c>
      <c r="G782" s="835" t="s">
        <v>4236</v>
      </c>
      <c r="H782" s="835" t="s">
        <v>4237</v>
      </c>
      <c r="I782" s="849">
        <v>36.830001831054687</v>
      </c>
      <c r="J782" s="849">
        <v>80</v>
      </c>
      <c r="K782" s="850">
        <v>2946.580078125</v>
      </c>
    </row>
    <row r="783" spans="1:11" ht="14.4" customHeight="1" x14ac:dyDescent="0.3">
      <c r="A783" s="831" t="s">
        <v>577</v>
      </c>
      <c r="B783" s="832" t="s">
        <v>578</v>
      </c>
      <c r="C783" s="835" t="s">
        <v>608</v>
      </c>
      <c r="D783" s="863" t="s">
        <v>609</v>
      </c>
      <c r="E783" s="835" t="s">
        <v>4053</v>
      </c>
      <c r="F783" s="863" t="s">
        <v>4054</v>
      </c>
      <c r="G783" s="835" t="s">
        <v>4238</v>
      </c>
      <c r="H783" s="835" t="s">
        <v>4239</v>
      </c>
      <c r="I783" s="849">
        <v>36.830001831054687</v>
      </c>
      <c r="J783" s="849">
        <v>70</v>
      </c>
      <c r="K783" s="850">
        <v>2578.2600708007813</v>
      </c>
    </row>
    <row r="784" spans="1:11" ht="14.4" customHeight="1" x14ac:dyDescent="0.3">
      <c r="A784" s="831" t="s">
        <v>577</v>
      </c>
      <c r="B784" s="832" t="s">
        <v>578</v>
      </c>
      <c r="C784" s="835" t="s">
        <v>608</v>
      </c>
      <c r="D784" s="863" t="s">
        <v>609</v>
      </c>
      <c r="E784" s="835" t="s">
        <v>4053</v>
      </c>
      <c r="F784" s="863" t="s">
        <v>4054</v>
      </c>
      <c r="G784" s="835" t="s">
        <v>4063</v>
      </c>
      <c r="H784" s="835" t="s">
        <v>4064</v>
      </c>
      <c r="I784" s="849">
        <v>36.830001831054687</v>
      </c>
      <c r="J784" s="849">
        <v>45</v>
      </c>
      <c r="K784" s="850">
        <v>1657.3699645996094</v>
      </c>
    </row>
    <row r="785" spans="1:11" ht="14.4" customHeight="1" x14ac:dyDescent="0.3">
      <c r="A785" s="831" t="s">
        <v>577</v>
      </c>
      <c r="B785" s="832" t="s">
        <v>578</v>
      </c>
      <c r="C785" s="835" t="s">
        <v>608</v>
      </c>
      <c r="D785" s="863" t="s">
        <v>609</v>
      </c>
      <c r="E785" s="835" t="s">
        <v>4053</v>
      </c>
      <c r="F785" s="863" t="s">
        <v>4054</v>
      </c>
      <c r="G785" s="835" t="s">
        <v>4240</v>
      </c>
      <c r="H785" s="835" t="s">
        <v>4241</v>
      </c>
      <c r="I785" s="849">
        <v>36.830001831054687</v>
      </c>
      <c r="J785" s="849">
        <v>15</v>
      </c>
      <c r="K785" s="850">
        <v>552.47000122070312</v>
      </c>
    </row>
    <row r="786" spans="1:11" ht="14.4" customHeight="1" x14ac:dyDescent="0.3">
      <c r="A786" s="831" t="s">
        <v>577</v>
      </c>
      <c r="B786" s="832" t="s">
        <v>578</v>
      </c>
      <c r="C786" s="835" t="s">
        <v>608</v>
      </c>
      <c r="D786" s="863" t="s">
        <v>609</v>
      </c>
      <c r="E786" s="835" t="s">
        <v>4053</v>
      </c>
      <c r="F786" s="863" t="s">
        <v>4054</v>
      </c>
      <c r="G786" s="835" t="s">
        <v>4246</v>
      </c>
      <c r="H786" s="835" t="s">
        <v>4247</v>
      </c>
      <c r="I786" s="849">
        <v>372.07998657226562</v>
      </c>
      <c r="J786" s="849">
        <v>3</v>
      </c>
      <c r="K786" s="850">
        <v>1116.239990234375</v>
      </c>
    </row>
    <row r="787" spans="1:11" ht="14.4" customHeight="1" x14ac:dyDescent="0.3">
      <c r="A787" s="831" t="s">
        <v>577</v>
      </c>
      <c r="B787" s="832" t="s">
        <v>578</v>
      </c>
      <c r="C787" s="835" t="s">
        <v>608</v>
      </c>
      <c r="D787" s="863" t="s">
        <v>609</v>
      </c>
      <c r="E787" s="835" t="s">
        <v>4053</v>
      </c>
      <c r="F787" s="863" t="s">
        <v>4054</v>
      </c>
      <c r="G787" s="835" t="s">
        <v>4248</v>
      </c>
      <c r="H787" s="835" t="s">
        <v>4249</v>
      </c>
      <c r="I787" s="849">
        <v>369.04998779296875</v>
      </c>
      <c r="J787" s="849">
        <v>3</v>
      </c>
      <c r="K787" s="850">
        <v>1107.1500244140625</v>
      </c>
    </row>
    <row r="788" spans="1:11" ht="14.4" customHeight="1" x14ac:dyDescent="0.3">
      <c r="A788" s="831" t="s">
        <v>577</v>
      </c>
      <c r="B788" s="832" t="s">
        <v>578</v>
      </c>
      <c r="C788" s="835" t="s">
        <v>608</v>
      </c>
      <c r="D788" s="863" t="s">
        <v>609</v>
      </c>
      <c r="E788" s="835" t="s">
        <v>4053</v>
      </c>
      <c r="F788" s="863" t="s">
        <v>4054</v>
      </c>
      <c r="G788" s="835" t="s">
        <v>4395</v>
      </c>
      <c r="H788" s="835" t="s">
        <v>4396</v>
      </c>
      <c r="I788" s="849">
        <v>199</v>
      </c>
      <c r="J788" s="849">
        <v>10</v>
      </c>
      <c r="K788" s="850">
        <v>1989.969970703125</v>
      </c>
    </row>
    <row r="789" spans="1:11" ht="14.4" customHeight="1" x14ac:dyDescent="0.3">
      <c r="A789" s="831" t="s">
        <v>577</v>
      </c>
      <c r="B789" s="832" t="s">
        <v>578</v>
      </c>
      <c r="C789" s="835" t="s">
        <v>608</v>
      </c>
      <c r="D789" s="863" t="s">
        <v>609</v>
      </c>
      <c r="E789" s="835" t="s">
        <v>4053</v>
      </c>
      <c r="F789" s="863" t="s">
        <v>4054</v>
      </c>
      <c r="G789" s="835" t="s">
        <v>4397</v>
      </c>
      <c r="H789" s="835" t="s">
        <v>4398</v>
      </c>
      <c r="I789" s="849">
        <v>199</v>
      </c>
      <c r="J789" s="849">
        <v>10</v>
      </c>
      <c r="K789" s="850">
        <v>1989.969970703125</v>
      </c>
    </row>
    <row r="790" spans="1:11" ht="14.4" customHeight="1" x14ac:dyDescent="0.3">
      <c r="A790" s="831" t="s">
        <v>577</v>
      </c>
      <c r="B790" s="832" t="s">
        <v>578</v>
      </c>
      <c r="C790" s="835" t="s">
        <v>608</v>
      </c>
      <c r="D790" s="863" t="s">
        <v>609</v>
      </c>
      <c r="E790" s="835" t="s">
        <v>4053</v>
      </c>
      <c r="F790" s="863" t="s">
        <v>4054</v>
      </c>
      <c r="G790" s="835" t="s">
        <v>4399</v>
      </c>
      <c r="H790" s="835" t="s">
        <v>4400</v>
      </c>
      <c r="I790" s="849">
        <v>199</v>
      </c>
      <c r="J790" s="849">
        <v>10</v>
      </c>
      <c r="K790" s="850">
        <v>1989.969970703125</v>
      </c>
    </row>
    <row r="791" spans="1:11" ht="14.4" customHeight="1" x14ac:dyDescent="0.3">
      <c r="A791" s="831" t="s">
        <v>577</v>
      </c>
      <c r="B791" s="832" t="s">
        <v>578</v>
      </c>
      <c r="C791" s="835" t="s">
        <v>608</v>
      </c>
      <c r="D791" s="863" t="s">
        <v>609</v>
      </c>
      <c r="E791" s="835" t="s">
        <v>4053</v>
      </c>
      <c r="F791" s="863" t="s">
        <v>4054</v>
      </c>
      <c r="G791" s="835" t="s">
        <v>4401</v>
      </c>
      <c r="H791" s="835" t="s">
        <v>4402</v>
      </c>
      <c r="I791" s="849">
        <v>199</v>
      </c>
      <c r="J791" s="849">
        <v>10</v>
      </c>
      <c r="K791" s="850">
        <v>1989.969970703125</v>
      </c>
    </row>
    <row r="792" spans="1:11" ht="14.4" customHeight="1" x14ac:dyDescent="0.3">
      <c r="A792" s="831" t="s">
        <v>577</v>
      </c>
      <c r="B792" s="832" t="s">
        <v>578</v>
      </c>
      <c r="C792" s="835" t="s">
        <v>608</v>
      </c>
      <c r="D792" s="863" t="s">
        <v>609</v>
      </c>
      <c r="E792" s="835" t="s">
        <v>4053</v>
      </c>
      <c r="F792" s="863" t="s">
        <v>4054</v>
      </c>
      <c r="G792" s="835" t="s">
        <v>4397</v>
      </c>
      <c r="H792" s="835" t="s">
        <v>4403</v>
      </c>
      <c r="I792" s="849">
        <v>199</v>
      </c>
      <c r="J792" s="849">
        <v>10</v>
      </c>
      <c r="K792" s="850">
        <v>1989.969970703125</v>
      </c>
    </row>
    <row r="793" spans="1:11" ht="14.4" customHeight="1" x14ac:dyDescent="0.3">
      <c r="A793" s="831" t="s">
        <v>577</v>
      </c>
      <c r="B793" s="832" t="s">
        <v>578</v>
      </c>
      <c r="C793" s="835" t="s">
        <v>608</v>
      </c>
      <c r="D793" s="863" t="s">
        <v>609</v>
      </c>
      <c r="E793" s="835" t="s">
        <v>4053</v>
      </c>
      <c r="F793" s="863" t="s">
        <v>4054</v>
      </c>
      <c r="G793" s="835" t="s">
        <v>4404</v>
      </c>
      <c r="H793" s="835" t="s">
        <v>4405</v>
      </c>
      <c r="I793" s="849">
        <v>132</v>
      </c>
      <c r="J793" s="849">
        <v>20</v>
      </c>
      <c r="K793" s="850">
        <v>2639.97998046875</v>
      </c>
    </row>
    <row r="794" spans="1:11" ht="14.4" customHeight="1" x14ac:dyDescent="0.3">
      <c r="A794" s="831" t="s">
        <v>577</v>
      </c>
      <c r="B794" s="832" t="s">
        <v>578</v>
      </c>
      <c r="C794" s="835" t="s">
        <v>608</v>
      </c>
      <c r="D794" s="863" t="s">
        <v>609</v>
      </c>
      <c r="E794" s="835" t="s">
        <v>4053</v>
      </c>
      <c r="F794" s="863" t="s">
        <v>4054</v>
      </c>
      <c r="G794" s="835" t="s">
        <v>4406</v>
      </c>
      <c r="H794" s="835" t="s">
        <v>4407</v>
      </c>
      <c r="I794" s="849">
        <v>132</v>
      </c>
      <c r="J794" s="849">
        <v>30</v>
      </c>
      <c r="K794" s="850">
        <v>3959.969970703125</v>
      </c>
    </row>
    <row r="795" spans="1:11" ht="14.4" customHeight="1" x14ac:dyDescent="0.3">
      <c r="A795" s="831" t="s">
        <v>577</v>
      </c>
      <c r="B795" s="832" t="s">
        <v>578</v>
      </c>
      <c r="C795" s="835" t="s">
        <v>608</v>
      </c>
      <c r="D795" s="863" t="s">
        <v>609</v>
      </c>
      <c r="E795" s="835" t="s">
        <v>4053</v>
      </c>
      <c r="F795" s="863" t="s">
        <v>4054</v>
      </c>
      <c r="G795" s="835" t="s">
        <v>4408</v>
      </c>
      <c r="H795" s="835" t="s">
        <v>4409</v>
      </c>
      <c r="I795" s="849">
        <v>240.94000244140625</v>
      </c>
      <c r="J795" s="849">
        <v>10</v>
      </c>
      <c r="K795" s="850">
        <v>2409.35009765625</v>
      </c>
    </row>
    <row r="796" spans="1:11" ht="14.4" customHeight="1" x14ac:dyDescent="0.3">
      <c r="A796" s="831" t="s">
        <v>577</v>
      </c>
      <c r="B796" s="832" t="s">
        <v>578</v>
      </c>
      <c r="C796" s="835" t="s">
        <v>608</v>
      </c>
      <c r="D796" s="863" t="s">
        <v>609</v>
      </c>
      <c r="E796" s="835" t="s">
        <v>4053</v>
      </c>
      <c r="F796" s="863" t="s">
        <v>4054</v>
      </c>
      <c r="G796" s="835" t="s">
        <v>4262</v>
      </c>
      <c r="H796" s="835" t="s">
        <v>4263</v>
      </c>
      <c r="I796" s="849">
        <v>240.94000244140625</v>
      </c>
      <c r="J796" s="849">
        <v>25</v>
      </c>
      <c r="K796" s="850">
        <v>6023.380126953125</v>
      </c>
    </row>
    <row r="797" spans="1:11" ht="14.4" customHeight="1" x14ac:dyDescent="0.3">
      <c r="A797" s="831" t="s">
        <v>577</v>
      </c>
      <c r="B797" s="832" t="s">
        <v>578</v>
      </c>
      <c r="C797" s="835" t="s">
        <v>608</v>
      </c>
      <c r="D797" s="863" t="s">
        <v>609</v>
      </c>
      <c r="E797" s="835" t="s">
        <v>4053</v>
      </c>
      <c r="F797" s="863" t="s">
        <v>4054</v>
      </c>
      <c r="G797" s="835" t="s">
        <v>4264</v>
      </c>
      <c r="H797" s="835" t="s">
        <v>4265</v>
      </c>
      <c r="I797" s="849">
        <v>240.94000244140625</v>
      </c>
      <c r="J797" s="849">
        <v>15</v>
      </c>
      <c r="K797" s="850">
        <v>3614.0301513671875</v>
      </c>
    </row>
    <row r="798" spans="1:11" ht="14.4" customHeight="1" x14ac:dyDescent="0.3">
      <c r="A798" s="831" t="s">
        <v>577</v>
      </c>
      <c r="B798" s="832" t="s">
        <v>578</v>
      </c>
      <c r="C798" s="835" t="s">
        <v>608</v>
      </c>
      <c r="D798" s="863" t="s">
        <v>609</v>
      </c>
      <c r="E798" s="835" t="s">
        <v>4053</v>
      </c>
      <c r="F798" s="863" t="s">
        <v>4054</v>
      </c>
      <c r="G798" s="835" t="s">
        <v>4266</v>
      </c>
      <c r="H798" s="835" t="s">
        <v>4267</v>
      </c>
      <c r="I798" s="849">
        <v>209.3699951171875</v>
      </c>
      <c r="J798" s="849">
        <v>5</v>
      </c>
      <c r="K798" s="850">
        <v>1046.8299560546875</v>
      </c>
    </row>
    <row r="799" spans="1:11" ht="14.4" customHeight="1" x14ac:dyDescent="0.3">
      <c r="A799" s="831" t="s">
        <v>577</v>
      </c>
      <c r="B799" s="832" t="s">
        <v>578</v>
      </c>
      <c r="C799" s="835" t="s">
        <v>608</v>
      </c>
      <c r="D799" s="863" t="s">
        <v>609</v>
      </c>
      <c r="E799" s="835" t="s">
        <v>4053</v>
      </c>
      <c r="F799" s="863" t="s">
        <v>4054</v>
      </c>
      <c r="G799" s="835" t="s">
        <v>4272</v>
      </c>
      <c r="H799" s="835" t="s">
        <v>4273</v>
      </c>
      <c r="I799" s="849">
        <v>119.99333190917969</v>
      </c>
      <c r="J799" s="849">
        <v>30</v>
      </c>
      <c r="K799" s="850">
        <v>3599.7099609375</v>
      </c>
    </row>
    <row r="800" spans="1:11" ht="14.4" customHeight="1" x14ac:dyDescent="0.3">
      <c r="A800" s="831" t="s">
        <v>577</v>
      </c>
      <c r="B800" s="832" t="s">
        <v>578</v>
      </c>
      <c r="C800" s="835" t="s">
        <v>608</v>
      </c>
      <c r="D800" s="863" t="s">
        <v>609</v>
      </c>
      <c r="E800" s="835" t="s">
        <v>4053</v>
      </c>
      <c r="F800" s="863" t="s">
        <v>4054</v>
      </c>
      <c r="G800" s="835" t="s">
        <v>4410</v>
      </c>
      <c r="H800" s="835" t="s">
        <v>4411</v>
      </c>
      <c r="I800" s="849">
        <v>82.610000610351563</v>
      </c>
      <c r="J800" s="849">
        <v>20</v>
      </c>
      <c r="K800" s="850">
        <v>1652.1300048828125</v>
      </c>
    </row>
    <row r="801" spans="1:11" ht="14.4" customHeight="1" x14ac:dyDescent="0.3">
      <c r="A801" s="831" t="s">
        <v>577</v>
      </c>
      <c r="B801" s="832" t="s">
        <v>578</v>
      </c>
      <c r="C801" s="835" t="s">
        <v>608</v>
      </c>
      <c r="D801" s="863" t="s">
        <v>609</v>
      </c>
      <c r="E801" s="835" t="s">
        <v>4053</v>
      </c>
      <c r="F801" s="863" t="s">
        <v>4054</v>
      </c>
      <c r="G801" s="835" t="s">
        <v>4274</v>
      </c>
      <c r="H801" s="835" t="s">
        <v>4275</v>
      </c>
      <c r="I801" s="849">
        <v>188.32000732421875</v>
      </c>
      <c r="J801" s="849">
        <v>30</v>
      </c>
      <c r="K801" s="850">
        <v>5649.719970703125</v>
      </c>
    </row>
    <row r="802" spans="1:11" ht="14.4" customHeight="1" thickBot="1" x14ac:dyDescent="0.35">
      <c r="A802" s="839" t="s">
        <v>577</v>
      </c>
      <c r="B802" s="840" t="s">
        <v>578</v>
      </c>
      <c r="C802" s="843" t="s">
        <v>608</v>
      </c>
      <c r="D802" s="864" t="s">
        <v>609</v>
      </c>
      <c r="E802" s="843" t="s">
        <v>4053</v>
      </c>
      <c r="F802" s="864" t="s">
        <v>4054</v>
      </c>
      <c r="G802" s="843" t="s">
        <v>4276</v>
      </c>
      <c r="H802" s="843" t="s">
        <v>4277</v>
      </c>
      <c r="I802" s="851">
        <v>199</v>
      </c>
      <c r="J802" s="851">
        <v>50</v>
      </c>
      <c r="K802" s="852">
        <v>9949.829833984375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166.66666666666669</v>
      </c>
      <c r="D6" s="491"/>
      <c r="E6" s="491"/>
      <c r="F6" s="490"/>
      <c r="G6" s="492">
        <f ca="1">SUM(Tabulka[05 h_vram])/2</f>
        <v>146095.80000000002</v>
      </c>
      <c r="H6" s="491">
        <f ca="1">SUM(Tabulka[06 h_naduv])/2</f>
        <v>11967.630000000001</v>
      </c>
      <c r="I6" s="491">
        <f ca="1">SUM(Tabulka[07 h_nadzk])/2</f>
        <v>2313.27</v>
      </c>
      <c r="J6" s="490">
        <f ca="1">SUM(Tabulka[08 h_oon])/2</f>
        <v>695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320816</v>
      </c>
      <c r="N6" s="491">
        <f ca="1">SUM(Tabulka[12 m_oc])/2</f>
        <v>320816</v>
      </c>
      <c r="O6" s="490">
        <f ca="1">SUM(Tabulka[13 m_sk])/2</f>
        <v>54493351</v>
      </c>
      <c r="P6" s="489">
        <f ca="1">SUM(Tabulka[14_vzsk])/2</f>
        <v>82857</v>
      </c>
      <c r="Q6" s="489">
        <f ca="1">SUM(Tabulka[15_vzpl])/2</f>
        <v>171051.74106890312</v>
      </c>
      <c r="R6" s="488">
        <f ca="1">IF(Q6=0,0,P6/Q6)</f>
        <v>0.48439729103151025</v>
      </c>
      <c r="S6" s="487">
        <f ca="1">Q6-P6</f>
        <v>88194.741068903124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54.95000000000001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51729.2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8270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43126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43126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28155111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47170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81051.741068903124</v>
      </c>
      <c r="R8" s="471">
        <f ca="1">IF(Tabulka[[#This Row],[15_vzpl]]=0,"",Tabulka[[#This Row],[14_vzsk]]/Tabulka[[#This Row],[15_vzpl]])</f>
        <v>0.58197392650578816</v>
      </c>
      <c r="S8" s="470">
        <f ca="1">IF(Tabulka[[#This Row],[15_vzpl]]-Tabulka[[#This Row],[14_vzsk]]=0,"",Tabulka[[#This Row],[15_vzpl]]-Tabulka[[#This Row],[14_vzsk]])</f>
        <v>33881.741068903124</v>
      </c>
    </row>
    <row r="9" spans="1:19" x14ac:dyDescent="0.3">
      <c r="A9" s="469">
        <v>99</v>
      </c>
      <c r="B9" s="468" t="s">
        <v>4422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6.7333333333333334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1692371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47170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81051.741068903124</v>
      </c>
      <c r="R9" s="471">
        <f ca="1">IF(Tabulka[[#This Row],[15_vzpl]]=0,"",Tabulka[[#This Row],[14_vzsk]]/Tabulka[[#This Row],[15_vzpl]])</f>
        <v>0.58197392650578816</v>
      </c>
      <c r="S9" s="470">
        <f ca="1">IF(Tabulka[[#This Row],[15_vzpl]]-Tabulka[[#This Row],[14_vzsk]]=0,"",Tabulka[[#This Row],[15_vzpl]]-Tabulka[[#This Row],[14_vzsk]])</f>
        <v>33881.741068903124</v>
      </c>
    </row>
    <row r="10" spans="1:19" x14ac:dyDescent="0.3">
      <c r="A10" s="469">
        <v>100</v>
      </c>
      <c r="B10" s="468" t="s">
        <v>4423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1633628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4424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42.916666666666664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40669.199999999997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24829112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4413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109.71666666666665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92510.6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3697.63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1692.27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273520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273520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26010972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35687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90000</v>
      </c>
      <c r="R12" s="471">
        <f ca="1">IF(Tabulka[[#This Row],[15_vzpl]]=0,"",Tabulka[[#This Row],[14_vzsk]]/Tabulka[[#This Row],[15_vzpl]])</f>
        <v>0.39652222222222222</v>
      </c>
      <c r="S12" s="470">
        <f ca="1">IF(Tabulka[[#This Row],[15_vzpl]]-Tabulka[[#This Row],[14_vzsk]]=0,"",Tabulka[[#This Row],[15_vzpl]]-Tabulka[[#This Row],[14_vzsk]])</f>
        <v>54313</v>
      </c>
    </row>
    <row r="13" spans="1:19" x14ac:dyDescent="0.3">
      <c r="A13" s="469">
        <v>303</v>
      </c>
      <c r="B13" s="468" t="s">
        <v>4425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24.150000000000002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19160.2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288.05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4689036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35687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90000</v>
      </c>
      <c r="R13" s="471">
        <f ca="1">IF(Tabulka[[#This Row],[15_vzpl]]=0,"",Tabulka[[#This Row],[14_vzsk]]/Tabulka[[#This Row],[15_vzpl]])</f>
        <v>0.39652222222222222</v>
      </c>
      <c r="S13" s="470">
        <f ca="1">IF(Tabulka[[#This Row],[15_vzpl]]-Tabulka[[#This Row],[14_vzsk]]=0,"",Tabulka[[#This Row],[15_vzpl]]-Tabulka[[#This Row],[14_vzsk]])</f>
        <v>54313</v>
      </c>
    </row>
    <row r="14" spans="1:19" x14ac:dyDescent="0.3">
      <c r="A14" s="469">
        <v>304</v>
      </c>
      <c r="B14" s="468" t="s">
        <v>4426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55.274999999999999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47484.15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1800.38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1016.39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119802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119802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14523641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4427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18.291666666666668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16023.25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387.83000000000004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79891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79891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4943756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4428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178788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4429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21710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21710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1675751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4414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327268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4430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327268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4421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55.75</v>
      </c>
      <c r="F4" s="498"/>
      <c r="G4" s="498"/>
      <c r="H4" s="498"/>
      <c r="I4" s="498">
        <v>9441.2000000000007</v>
      </c>
      <c r="J4" s="498">
        <v>1231.5</v>
      </c>
      <c r="K4" s="498">
        <v>23.2</v>
      </c>
      <c r="L4" s="498">
        <v>150.5</v>
      </c>
      <c r="M4" s="498"/>
      <c r="N4" s="498"/>
      <c r="O4" s="498"/>
      <c r="P4" s="498"/>
      <c r="Q4" s="498">
        <v>4569227</v>
      </c>
      <c r="R4" s="498"/>
      <c r="S4" s="498">
        <v>13508.623511483855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7.4</v>
      </c>
      <c r="I5">
        <v>1296</v>
      </c>
      <c r="J5">
        <v>110</v>
      </c>
      <c r="Q5">
        <v>313251</v>
      </c>
      <c r="S5">
        <v>13508.623511483855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5</v>
      </c>
      <c r="I6">
        <v>744</v>
      </c>
      <c r="J6">
        <v>115.5</v>
      </c>
      <c r="Q6">
        <v>224155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43.35</v>
      </c>
      <c r="I7">
        <v>7401.2</v>
      </c>
      <c r="J7">
        <v>1006</v>
      </c>
      <c r="K7">
        <v>23.2</v>
      </c>
      <c r="L7">
        <v>150.5</v>
      </c>
      <c r="Q7">
        <v>4031821</v>
      </c>
    </row>
    <row r="8" spans="1:19" x14ac:dyDescent="0.3">
      <c r="A8" s="505" t="s">
        <v>215</v>
      </c>
      <c r="B8" s="504">
        <v>5</v>
      </c>
      <c r="C8">
        <v>1</v>
      </c>
      <c r="D8" t="s">
        <v>4413</v>
      </c>
      <c r="E8">
        <v>109.85</v>
      </c>
      <c r="I8">
        <v>17347.599999999999</v>
      </c>
      <c r="J8">
        <v>97</v>
      </c>
      <c r="K8">
        <v>72.63</v>
      </c>
      <c r="O8">
        <v>6750</v>
      </c>
      <c r="P8">
        <v>6750</v>
      </c>
      <c r="Q8">
        <v>4244537</v>
      </c>
      <c r="R8">
        <v>3816</v>
      </c>
      <c r="S8">
        <v>15000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23.95</v>
      </c>
      <c r="I9">
        <v>3572.2</v>
      </c>
      <c r="J9">
        <v>18.5</v>
      </c>
      <c r="K9">
        <v>19.5</v>
      </c>
      <c r="O9">
        <v>4500</v>
      </c>
      <c r="P9">
        <v>4500</v>
      </c>
      <c r="Q9">
        <v>770209</v>
      </c>
      <c r="R9">
        <v>3816</v>
      </c>
      <c r="S9">
        <v>15000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55.4</v>
      </c>
      <c r="I10">
        <v>8825.4</v>
      </c>
      <c r="J10">
        <v>49</v>
      </c>
      <c r="K10">
        <v>35.5</v>
      </c>
      <c r="O10">
        <v>2250</v>
      </c>
      <c r="P10">
        <v>2250</v>
      </c>
      <c r="Q10">
        <v>2371544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18.5</v>
      </c>
      <c r="I11">
        <v>3181</v>
      </c>
      <c r="J11">
        <v>15</v>
      </c>
      <c r="K11">
        <v>17.63</v>
      </c>
      <c r="Q11">
        <v>801587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156</v>
      </c>
      <c r="Q12">
        <v>29944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1613</v>
      </c>
      <c r="J13">
        <v>14.5</v>
      </c>
      <c r="Q13">
        <v>271253</v>
      </c>
    </row>
    <row r="14" spans="1:19" x14ac:dyDescent="0.3">
      <c r="A14" s="505" t="s">
        <v>221</v>
      </c>
      <c r="B14" s="504">
        <v>11</v>
      </c>
      <c r="C14">
        <v>1</v>
      </c>
      <c r="D14" t="s">
        <v>4414</v>
      </c>
      <c r="E14">
        <v>2</v>
      </c>
      <c r="I14">
        <v>344</v>
      </c>
      <c r="Q14">
        <v>55853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344</v>
      </c>
      <c r="Q15">
        <v>55853</v>
      </c>
    </row>
    <row r="16" spans="1:19" x14ac:dyDescent="0.3">
      <c r="A16" s="501" t="s">
        <v>210</v>
      </c>
      <c r="B16" s="500">
        <v>2018</v>
      </c>
      <c r="C16" t="s">
        <v>4415</v>
      </c>
      <c r="E16">
        <v>167.6</v>
      </c>
      <c r="I16">
        <v>27132.800000000003</v>
      </c>
      <c r="J16">
        <v>1328.5</v>
      </c>
      <c r="K16">
        <v>95.83</v>
      </c>
      <c r="L16">
        <v>150.5</v>
      </c>
      <c r="O16">
        <v>6750</v>
      </c>
      <c r="P16">
        <v>6750</v>
      </c>
      <c r="Q16">
        <v>8869617</v>
      </c>
      <c r="R16">
        <v>3816</v>
      </c>
      <c r="S16">
        <v>28508.623511483856</v>
      </c>
    </row>
    <row r="17" spans="3:19" x14ac:dyDescent="0.3">
      <c r="C17">
        <v>2</v>
      </c>
      <c r="D17" t="s">
        <v>272</v>
      </c>
      <c r="E17">
        <v>55.75</v>
      </c>
      <c r="I17">
        <v>7880</v>
      </c>
      <c r="J17">
        <v>1391.5</v>
      </c>
      <c r="K17">
        <v>96.5</v>
      </c>
      <c r="L17">
        <v>135</v>
      </c>
      <c r="O17">
        <v>14626</v>
      </c>
      <c r="P17">
        <v>14626</v>
      </c>
      <c r="Q17">
        <v>4577536</v>
      </c>
      <c r="R17">
        <v>220</v>
      </c>
      <c r="S17">
        <v>13508.623511483855</v>
      </c>
    </row>
    <row r="18" spans="3:19" x14ac:dyDescent="0.3">
      <c r="C18">
        <v>2</v>
      </c>
      <c r="D18">
        <v>99</v>
      </c>
      <c r="E18">
        <v>7.4</v>
      </c>
      <c r="I18">
        <v>1184</v>
      </c>
      <c r="J18">
        <v>106</v>
      </c>
      <c r="K18">
        <v>0.5</v>
      </c>
      <c r="O18">
        <v>1876</v>
      </c>
      <c r="P18">
        <v>1876</v>
      </c>
      <c r="Q18">
        <v>312785</v>
      </c>
      <c r="R18">
        <v>220</v>
      </c>
      <c r="S18">
        <v>13508.623511483855</v>
      </c>
    </row>
    <row r="19" spans="3:19" x14ac:dyDescent="0.3">
      <c r="C19">
        <v>2</v>
      </c>
      <c r="D19">
        <v>100</v>
      </c>
      <c r="E19">
        <v>5</v>
      </c>
      <c r="I19">
        <v>536</v>
      </c>
      <c r="J19">
        <v>145</v>
      </c>
      <c r="O19">
        <v>3750</v>
      </c>
      <c r="P19">
        <v>3750</v>
      </c>
      <c r="Q19">
        <v>205136</v>
      </c>
    </row>
    <row r="20" spans="3:19" x14ac:dyDescent="0.3">
      <c r="C20">
        <v>2</v>
      </c>
      <c r="D20">
        <v>101</v>
      </c>
      <c r="E20">
        <v>43.35</v>
      </c>
      <c r="I20">
        <v>6160</v>
      </c>
      <c r="J20">
        <v>1140.5</v>
      </c>
      <c r="K20">
        <v>96</v>
      </c>
      <c r="L20">
        <v>135</v>
      </c>
      <c r="O20">
        <v>9000</v>
      </c>
      <c r="P20">
        <v>9000</v>
      </c>
      <c r="Q20">
        <v>4059615</v>
      </c>
    </row>
    <row r="21" spans="3:19" x14ac:dyDescent="0.3">
      <c r="C21">
        <v>2</v>
      </c>
      <c r="D21" t="s">
        <v>4413</v>
      </c>
      <c r="E21">
        <v>108.6</v>
      </c>
      <c r="I21">
        <v>14593.5</v>
      </c>
      <c r="J21">
        <v>679</v>
      </c>
      <c r="K21">
        <v>251.43</v>
      </c>
      <c r="O21">
        <v>30136</v>
      </c>
      <c r="P21">
        <v>30136</v>
      </c>
      <c r="Q21">
        <v>4248119</v>
      </c>
      <c r="R21">
        <v>2300</v>
      </c>
      <c r="S21">
        <v>15000</v>
      </c>
    </row>
    <row r="22" spans="3:19" x14ac:dyDescent="0.3">
      <c r="C22">
        <v>2</v>
      </c>
      <c r="D22">
        <v>303</v>
      </c>
      <c r="E22">
        <v>22.95</v>
      </c>
      <c r="I22">
        <v>3084.5</v>
      </c>
      <c r="J22">
        <v>180</v>
      </c>
      <c r="K22">
        <v>36.299999999999997</v>
      </c>
      <c r="O22">
        <v>6000</v>
      </c>
      <c r="P22">
        <v>6000</v>
      </c>
      <c r="Q22">
        <v>748596</v>
      </c>
      <c r="R22">
        <v>2300</v>
      </c>
      <c r="S22">
        <v>15000</v>
      </c>
    </row>
    <row r="23" spans="3:19" x14ac:dyDescent="0.3">
      <c r="C23">
        <v>2</v>
      </c>
      <c r="D23">
        <v>304</v>
      </c>
      <c r="E23">
        <v>55.4</v>
      </c>
      <c r="I23">
        <v>7569</v>
      </c>
      <c r="J23">
        <v>291</v>
      </c>
      <c r="K23">
        <v>156</v>
      </c>
      <c r="O23">
        <v>12186</v>
      </c>
      <c r="P23">
        <v>12186</v>
      </c>
      <c r="Q23">
        <v>2375506</v>
      </c>
    </row>
    <row r="24" spans="3:19" x14ac:dyDescent="0.3">
      <c r="C24">
        <v>2</v>
      </c>
      <c r="D24">
        <v>305</v>
      </c>
      <c r="E24">
        <v>18.25</v>
      </c>
      <c r="I24">
        <v>2470</v>
      </c>
      <c r="J24">
        <v>68.5</v>
      </c>
      <c r="K24">
        <v>59.13</v>
      </c>
      <c r="O24">
        <v>8950</v>
      </c>
      <c r="P24">
        <v>8950</v>
      </c>
      <c r="Q24">
        <v>820465</v>
      </c>
    </row>
    <row r="25" spans="3:19" x14ac:dyDescent="0.3">
      <c r="C25">
        <v>2</v>
      </c>
      <c r="D25">
        <v>418</v>
      </c>
      <c r="E25">
        <v>1</v>
      </c>
      <c r="I25">
        <v>144</v>
      </c>
      <c r="Q25">
        <v>32066</v>
      </c>
    </row>
    <row r="26" spans="3:19" x14ac:dyDescent="0.3">
      <c r="C26">
        <v>2</v>
      </c>
      <c r="D26">
        <v>642</v>
      </c>
      <c r="E26">
        <v>11</v>
      </c>
      <c r="I26">
        <v>1326</v>
      </c>
      <c r="J26">
        <v>139.5</v>
      </c>
      <c r="O26">
        <v>3000</v>
      </c>
      <c r="P26">
        <v>3000</v>
      </c>
      <c r="Q26">
        <v>271486</v>
      </c>
    </row>
    <row r="27" spans="3:19" x14ac:dyDescent="0.3">
      <c r="C27">
        <v>2</v>
      </c>
      <c r="D27" t="s">
        <v>4414</v>
      </c>
      <c r="E27">
        <v>2</v>
      </c>
      <c r="I27">
        <v>304</v>
      </c>
      <c r="Q27">
        <v>55392</v>
      </c>
    </row>
    <row r="28" spans="3:19" x14ac:dyDescent="0.3">
      <c r="C28">
        <v>2</v>
      </c>
      <c r="D28">
        <v>30</v>
      </c>
      <c r="E28">
        <v>2</v>
      </c>
      <c r="I28">
        <v>304</v>
      </c>
      <c r="Q28">
        <v>55392</v>
      </c>
    </row>
    <row r="29" spans="3:19" x14ac:dyDescent="0.3">
      <c r="C29" t="s">
        <v>4416</v>
      </c>
      <c r="E29">
        <v>166.35</v>
      </c>
      <c r="I29">
        <v>22777.5</v>
      </c>
      <c r="J29">
        <v>2070.5</v>
      </c>
      <c r="K29">
        <v>347.93</v>
      </c>
      <c r="L29">
        <v>135</v>
      </c>
      <c r="O29">
        <v>44762</v>
      </c>
      <c r="P29">
        <v>44762</v>
      </c>
      <c r="Q29">
        <v>8881047</v>
      </c>
      <c r="R29">
        <v>2520</v>
      </c>
      <c r="S29">
        <v>28508.623511483856</v>
      </c>
    </row>
    <row r="30" spans="3:19" x14ac:dyDescent="0.3">
      <c r="C30">
        <v>3</v>
      </c>
      <c r="D30" t="s">
        <v>272</v>
      </c>
      <c r="E30">
        <v>54.550000000000004</v>
      </c>
      <c r="I30">
        <v>8384</v>
      </c>
      <c r="J30">
        <v>1443.5</v>
      </c>
      <c r="K30">
        <v>110.8</v>
      </c>
      <c r="L30">
        <v>128</v>
      </c>
      <c r="O30">
        <v>27750</v>
      </c>
      <c r="P30">
        <v>27750</v>
      </c>
      <c r="Q30">
        <v>4648681</v>
      </c>
      <c r="R30">
        <v>5600</v>
      </c>
      <c r="S30">
        <v>13508.623511483855</v>
      </c>
    </row>
    <row r="31" spans="3:19" x14ac:dyDescent="0.3">
      <c r="C31">
        <v>3</v>
      </c>
      <c r="D31">
        <v>99</v>
      </c>
      <c r="E31">
        <v>6.4</v>
      </c>
      <c r="I31">
        <v>1056</v>
      </c>
      <c r="J31">
        <v>88</v>
      </c>
      <c r="K31">
        <v>0.5</v>
      </c>
      <c r="O31">
        <v>3000</v>
      </c>
      <c r="P31">
        <v>3000</v>
      </c>
      <c r="Q31">
        <v>270811</v>
      </c>
      <c r="R31">
        <v>5600</v>
      </c>
      <c r="S31">
        <v>13508.623511483855</v>
      </c>
    </row>
    <row r="32" spans="3:19" x14ac:dyDescent="0.3">
      <c r="C32">
        <v>3</v>
      </c>
      <c r="D32">
        <v>100</v>
      </c>
      <c r="E32">
        <v>5.2</v>
      </c>
      <c r="I32">
        <v>888</v>
      </c>
      <c r="J32">
        <v>197.5</v>
      </c>
      <c r="O32">
        <v>7000</v>
      </c>
      <c r="P32">
        <v>7000</v>
      </c>
      <c r="Q32">
        <v>299106</v>
      </c>
    </row>
    <row r="33" spans="3:19" x14ac:dyDescent="0.3">
      <c r="C33">
        <v>3</v>
      </c>
      <c r="D33">
        <v>101</v>
      </c>
      <c r="E33">
        <v>42.95</v>
      </c>
      <c r="I33">
        <v>6440</v>
      </c>
      <c r="J33">
        <v>1158</v>
      </c>
      <c r="K33">
        <v>110.3</v>
      </c>
      <c r="L33">
        <v>128</v>
      </c>
      <c r="O33">
        <v>17750</v>
      </c>
      <c r="P33">
        <v>17750</v>
      </c>
      <c r="Q33">
        <v>4078764</v>
      </c>
    </row>
    <row r="34" spans="3:19" x14ac:dyDescent="0.3">
      <c r="C34">
        <v>3</v>
      </c>
      <c r="D34" t="s">
        <v>4413</v>
      </c>
      <c r="E34">
        <v>109.6</v>
      </c>
      <c r="I34">
        <v>15265</v>
      </c>
      <c r="J34">
        <v>822.23</v>
      </c>
      <c r="K34">
        <v>372.13</v>
      </c>
      <c r="O34">
        <v>56500</v>
      </c>
      <c r="P34">
        <v>56500</v>
      </c>
      <c r="Q34">
        <v>4389244</v>
      </c>
      <c r="R34">
        <v>18154</v>
      </c>
      <c r="S34">
        <v>15000</v>
      </c>
    </row>
    <row r="35" spans="3:19" x14ac:dyDescent="0.3">
      <c r="C35">
        <v>3</v>
      </c>
      <c r="D35">
        <v>303</v>
      </c>
      <c r="E35">
        <v>23.95</v>
      </c>
      <c r="I35">
        <v>3125.5</v>
      </c>
      <c r="J35">
        <v>257.5</v>
      </c>
      <c r="K35">
        <v>74.25</v>
      </c>
      <c r="O35">
        <v>6742</v>
      </c>
      <c r="P35">
        <v>6742</v>
      </c>
      <c r="Q35">
        <v>799951</v>
      </c>
      <c r="R35">
        <v>18154</v>
      </c>
      <c r="S35">
        <v>15000</v>
      </c>
    </row>
    <row r="36" spans="3:19" x14ac:dyDescent="0.3">
      <c r="C36">
        <v>3</v>
      </c>
      <c r="D36">
        <v>304</v>
      </c>
      <c r="E36">
        <v>55.4</v>
      </c>
      <c r="I36">
        <v>7863</v>
      </c>
      <c r="J36">
        <v>402.23</v>
      </c>
      <c r="K36">
        <v>235.75</v>
      </c>
      <c r="O36">
        <v>29550</v>
      </c>
      <c r="P36">
        <v>29550</v>
      </c>
      <c r="Q36">
        <v>2460862</v>
      </c>
    </row>
    <row r="37" spans="3:19" x14ac:dyDescent="0.3">
      <c r="C37">
        <v>3</v>
      </c>
      <c r="D37">
        <v>305</v>
      </c>
      <c r="E37">
        <v>18.25</v>
      </c>
      <c r="I37">
        <v>2558</v>
      </c>
      <c r="J37">
        <v>87.5</v>
      </c>
      <c r="K37">
        <v>62.13</v>
      </c>
      <c r="O37">
        <v>18958</v>
      </c>
      <c r="P37">
        <v>18958</v>
      </c>
      <c r="Q37">
        <v>830074</v>
      </c>
    </row>
    <row r="38" spans="3:19" x14ac:dyDescent="0.3">
      <c r="C38">
        <v>3</v>
      </c>
      <c r="D38">
        <v>418</v>
      </c>
      <c r="E38">
        <v>1</v>
      </c>
      <c r="I38">
        <v>108</v>
      </c>
      <c r="Q38">
        <v>23471</v>
      </c>
    </row>
    <row r="39" spans="3:19" x14ac:dyDescent="0.3">
      <c r="C39">
        <v>3</v>
      </c>
      <c r="D39">
        <v>642</v>
      </c>
      <c r="E39">
        <v>11</v>
      </c>
      <c r="I39">
        <v>1610.5</v>
      </c>
      <c r="J39">
        <v>75</v>
      </c>
      <c r="O39">
        <v>1250</v>
      </c>
      <c r="P39">
        <v>1250</v>
      </c>
      <c r="Q39">
        <v>274886</v>
      </c>
    </row>
    <row r="40" spans="3:19" x14ac:dyDescent="0.3">
      <c r="C40">
        <v>3</v>
      </c>
      <c r="D40" t="s">
        <v>4414</v>
      </c>
      <c r="E40">
        <v>2</v>
      </c>
      <c r="I40">
        <v>264</v>
      </c>
      <c r="O40">
        <v>4170</v>
      </c>
      <c r="P40">
        <v>4170</v>
      </c>
      <c r="Q40">
        <v>50527</v>
      </c>
    </row>
    <row r="41" spans="3:19" x14ac:dyDescent="0.3">
      <c r="C41">
        <v>3</v>
      </c>
      <c r="D41">
        <v>30</v>
      </c>
      <c r="E41">
        <v>2</v>
      </c>
      <c r="I41">
        <v>264</v>
      </c>
      <c r="O41">
        <v>4170</v>
      </c>
      <c r="P41">
        <v>4170</v>
      </c>
      <c r="Q41">
        <v>50527</v>
      </c>
    </row>
    <row r="42" spans="3:19" x14ac:dyDescent="0.3">
      <c r="C42" t="s">
        <v>4417</v>
      </c>
      <c r="E42">
        <v>166.15</v>
      </c>
      <c r="I42">
        <v>23913</v>
      </c>
      <c r="J42">
        <v>2265.73</v>
      </c>
      <c r="K42">
        <v>482.93</v>
      </c>
      <c r="L42">
        <v>128</v>
      </c>
      <c r="O42">
        <v>88420</v>
      </c>
      <c r="P42">
        <v>88420</v>
      </c>
      <c r="Q42">
        <v>9088452</v>
      </c>
      <c r="R42">
        <v>23754</v>
      </c>
      <c r="S42">
        <v>28508.623511483856</v>
      </c>
    </row>
    <row r="43" spans="3:19" x14ac:dyDescent="0.3">
      <c r="C43">
        <v>4</v>
      </c>
      <c r="D43" t="s">
        <v>272</v>
      </c>
      <c r="E43">
        <v>54.550000000000004</v>
      </c>
      <c r="I43">
        <v>8788</v>
      </c>
      <c r="J43">
        <v>1290</v>
      </c>
      <c r="K43">
        <v>107.5</v>
      </c>
      <c r="L43">
        <v>139</v>
      </c>
      <c r="Q43">
        <v>4686316</v>
      </c>
      <c r="R43">
        <v>11410</v>
      </c>
      <c r="S43">
        <v>13508.623511483855</v>
      </c>
    </row>
    <row r="44" spans="3:19" x14ac:dyDescent="0.3">
      <c r="C44">
        <v>4</v>
      </c>
      <c r="D44">
        <v>99</v>
      </c>
      <c r="E44">
        <v>6.4</v>
      </c>
      <c r="I44">
        <v>972</v>
      </c>
      <c r="J44">
        <v>79</v>
      </c>
      <c r="K44">
        <v>0.5</v>
      </c>
      <c r="Q44">
        <v>265029</v>
      </c>
      <c r="R44">
        <v>11410</v>
      </c>
      <c r="S44">
        <v>13508.623511483855</v>
      </c>
    </row>
    <row r="45" spans="3:19" x14ac:dyDescent="0.3">
      <c r="C45">
        <v>4</v>
      </c>
      <c r="D45">
        <v>100</v>
      </c>
      <c r="E45">
        <v>5.2</v>
      </c>
      <c r="I45">
        <v>816</v>
      </c>
      <c r="J45">
        <v>144.5</v>
      </c>
      <c r="K45">
        <v>8</v>
      </c>
      <c r="Q45">
        <v>284712</v>
      </c>
    </row>
    <row r="46" spans="3:19" x14ac:dyDescent="0.3">
      <c r="C46">
        <v>4</v>
      </c>
      <c r="D46">
        <v>101</v>
      </c>
      <c r="E46">
        <v>42.95</v>
      </c>
      <c r="I46">
        <v>7000</v>
      </c>
      <c r="J46">
        <v>1066.5</v>
      </c>
      <c r="K46">
        <v>99</v>
      </c>
      <c r="L46">
        <v>139</v>
      </c>
      <c r="Q46">
        <v>4136575</v>
      </c>
    </row>
    <row r="47" spans="3:19" x14ac:dyDescent="0.3">
      <c r="C47">
        <v>4</v>
      </c>
      <c r="D47" t="s">
        <v>4413</v>
      </c>
      <c r="E47">
        <v>111.6</v>
      </c>
      <c r="I47">
        <v>14530</v>
      </c>
      <c r="J47">
        <v>907.5</v>
      </c>
      <c r="K47">
        <v>448.39</v>
      </c>
      <c r="O47">
        <v>44858</v>
      </c>
      <c r="P47">
        <v>44858</v>
      </c>
      <c r="Q47">
        <v>4489305</v>
      </c>
      <c r="R47">
        <v>8277</v>
      </c>
      <c r="S47">
        <v>15000</v>
      </c>
    </row>
    <row r="48" spans="3:19" x14ac:dyDescent="0.3">
      <c r="C48">
        <v>4</v>
      </c>
      <c r="D48">
        <v>303</v>
      </c>
      <c r="E48">
        <v>25.95</v>
      </c>
      <c r="I48">
        <v>3158.5</v>
      </c>
      <c r="J48">
        <v>116.5</v>
      </c>
      <c r="K48">
        <v>85</v>
      </c>
      <c r="O48">
        <v>9000</v>
      </c>
      <c r="P48">
        <v>9000</v>
      </c>
      <c r="Q48">
        <v>816830</v>
      </c>
      <c r="R48">
        <v>8277</v>
      </c>
      <c r="S48">
        <v>15000</v>
      </c>
    </row>
    <row r="49" spans="3:19" x14ac:dyDescent="0.3">
      <c r="C49">
        <v>4</v>
      </c>
      <c r="D49">
        <v>304</v>
      </c>
      <c r="E49">
        <v>55.4</v>
      </c>
      <c r="I49">
        <v>7435</v>
      </c>
      <c r="J49">
        <v>480</v>
      </c>
      <c r="K49">
        <v>254.63</v>
      </c>
      <c r="O49">
        <v>18608</v>
      </c>
      <c r="P49">
        <v>18608</v>
      </c>
      <c r="Q49">
        <v>2502457</v>
      </c>
    </row>
    <row r="50" spans="3:19" x14ac:dyDescent="0.3">
      <c r="C50">
        <v>4</v>
      </c>
      <c r="D50">
        <v>305</v>
      </c>
      <c r="E50">
        <v>18.25</v>
      </c>
      <c r="I50">
        <v>2522</v>
      </c>
      <c r="J50">
        <v>97</v>
      </c>
      <c r="K50">
        <v>108.76</v>
      </c>
      <c r="O50">
        <v>17250</v>
      </c>
      <c r="P50">
        <v>17250</v>
      </c>
      <c r="Q50">
        <v>843164</v>
      </c>
    </row>
    <row r="51" spans="3:19" x14ac:dyDescent="0.3">
      <c r="C51">
        <v>4</v>
      </c>
      <c r="D51">
        <v>418</v>
      </c>
      <c r="E51">
        <v>1</v>
      </c>
      <c r="I51">
        <v>84</v>
      </c>
      <c r="J51">
        <v>5</v>
      </c>
      <c r="Q51">
        <v>20340</v>
      </c>
    </row>
    <row r="52" spans="3:19" x14ac:dyDescent="0.3">
      <c r="C52">
        <v>4</v>
      </c>
      <c r="D52">
        <v>642</v>
      </c>
      <c r="E52">
        <v>11</v>
      </c>
      <c r="I52">
        <v>1330.5</v>
      </c>
      <c r="J52">
        <v>209</v>
      </c>
      <c r="Q52">
        <v>306514</v>
      </c>
    </row>
    <row r="53" spans="3:19" x14ac:dyDescent="0.3">
      <c r="C53">
        <v>4</v>
      </c>
      <c r="D53" t="s">
        <v>4414</v>
      </c>
      <c r="E53">
        <v>2</v>
      </c>
      <c r="I53">
        <v>312</v>
      </c>
      <c r="Q53">
        <v>53656</v>
      </c>
    </row>
    <row r="54" spans="3:19" x14ac:dyDescent="0.3">
      <c r="C54">
        <v>4</v>
      </c>
      <c r="D54">
        <v>30</v>
      </c>
      <c r="E54">
        <v>2</v>
      </c>
      <c r="I54">
        <v>312</v>
      </c>
      <c r="Q54">
        <v>53656</v>
      </c>
    </row>
    <row r="55" spans="3:19" x14ac:dyDescent="0.3">
      <c r="C55" t="s">
        <v>4418</v>
      </c>
      <c r="E55">
        <v>168.15</v>
      </c>
      <c r="I55">
        <v>23630</v>
      </c>
      <c r="J55">
        <v>2197.5</v>
      </c>
      <c r="K55">
        <v>555.89</v>
      </c>
      <c r="L55">
        <v>139</v>
      </c>
      <c r="O55">
        <v>44858</v>
      </c>
      <c r="P55">
        <v>44858</v>
      </c>
      <c r="Q55">
        <v>9229277</v>
      </c>
      <c r="R55">
        <v>19687</v>
      </c>
      <c r="S55">
        <v>28508.623511483856</v>
      </c>
    </row>
    <row r="56" spans="3:19" x14ac:dyDescent="0.3">
      <c r="C56">
        <v>5</v>
      </c>
      <c r="D56" t="s">
        <v>272</v>
      </c>
      <c r="E56">
        <v>54.550000000000004</v>
      </c>
      <c r="I56">
        <v>9132</v>
      </c>
      <c r="J56">
        <v>1457.5</v>
      </c>
      <c r="K56">
        <v>109</v>
      </c>
      <c r="L56">
        <v>127</v>
      </c>
      <c r="O56">
        <v>750</v>
      </c>
      <c r="P56">
        <v>750</v>
      </c>
      <c r="Q56">
        <v>4834346</v>
      </c>
      <c r="R56">
        <v>5500</v>
      </c>
      <c r="S56">
        <v>13508.623511483855</v>
      </c>
    </row>
    <row r="57" spans="3:19" x14ac:dyDescent="0.3">
      <c r="C57">
        <v>5</v>
      </c>
      <c r="D57">
        <v>99</v>
      </c>
      <c r="E57">
        <v>6.4</v>
      </c>
      <c r="I57">
        <v>1056</v>
      </c>
      <c r="J57">
        <v>66.5</v>
      </c>
      <c r="K57">
        <v>1</v>
      </c>
      <c r="Q57">
        <v>261646</v>
      </c>
      <c r="R57">
        <v>5500</v>
      </c>
      <c r="S57">
        <v>13508.623511483855</v>
      </c>
    </row>
    <row r="58" spans="3:19" x14ac:dyDescent="0.3">
      <c r="C58">
        <v>5</v>
      </c>
      <c r="D58">
        <v>100</v>
      </c>
      <c r="E58">
        <v>6.2</v>
      </c>
      <c r="I58">
        <v>848</v>
      </c>
      <c r="J58">
        <v>159</v>
      </c>
      <c r="O58">
        <v>750</v>
      </c>
      <c r="P58">
        <v>750</v>
      </c>
      <c r="Q58">
        <v>296304</v>
      </c>
    </row>
    <row r="59" spans="3:19" x14ac:dyDescent="0.3">
      <c r="C59">
        <v>5</v>
      </c>
      <c r="D59">
        <v>101</v>
      </c>
      <c r="E59">
        <v>41.95</v>
      </c>
      <c r="I59">
        <v>7228</v>
      </c>
      <c r="J59">
        <v>1232</v>
      </c>
      <c r="K59">
        <v>108</v>
      </c>
      <c r="L59">
        <v>127</v>
      </c>
      <c r="Q59">
        <v>4276396</v>
      </c>
    </row>
    <row r="60" spans="3:19" x14ac:dyDescent="0.3">
      <c r="C60">
        <v>5</v>
      </c>
      <c r="D60" t="s">
        <v>4413</v>
      </c>
      <c r="E60">
        <v>109.6</v>
      </c>
      <c r="I60">
        <v>16209</v>
      </c>
      <c r="J60">
        <v>426.5</v>
      </c>
      <c r="K60">
        <v>119.75999999999999</v>
      </c>
      <c r="O60">
        <v>74834</v>
      </c>
      <c r="P60">
        <v>74834</v>
      </c>
      <c r="Q60">
        <v>4350378</v>
      </c>
      <c r="R60">
        <v>600</v>
      </c>
      <c r="S60">
        <v>15000</v>
      </c>
    </row>
    <row r="61" spans="3:19" x14ac:dyDescent="0.3">
      <c r="C61">
        <v>5</v>
      </c>
      <c r="D61">
        <v>303</v>
      </c>
      <c r="E61">
        <v>22.95</v>
      </c>
      <c r="I61">
        <v>3226.5</v>
      </c>
      <c r="J61">
        <v>59</v>
      </c>
      <c r="K61">
        <v>15</v>
      </c>
      <c r="O61">
        <v>19875</v>
      </c>
      <c r="P61">
        <v>19875</v>
      </c>
      <c r="Q61">
        <v>770572</v>
      </c>
      <c r="R61">
        <v>600</v>
      </c>
      <c r="S61">
        <v>15000</v>
      </c>
    </row>
    <row r="62" spans="3:19" x14ac:dyDescent="0.3">
      <c r="C62">
        <v>5</v>
      </c>
      <c r="D62">
        <v>304</v>
      </c>
      <c r="E62">
        <v>56.4</v>
      </c>
      <c r="I62">
        <v>8457.75</v>
      </c>
      <c r="J62">
        <v>208</v>
      </c>
      <c r="K62">
        <v>66.63</v>
      </c>
      <c r="O62">
        <v>29608</v>
      </c>
      <c r="P62">
        <v>29608</v>
      </c>
      <c r="Q62">
        <v>2435298</v>
      </c>
    </row>
    <row r="63" spans="3:19" x14ac:dyDescent="0.3">
      <c r="C63">
        <v>5</v>
      </c>
      <c r="D63">
        <v>305</v>
      </c>
      <c r="E63">
        <v>18.25</v>
      </c>
      <c r="I63">
        <v>2747.75</v>
      </c>
      <c r="J63">
        <v>76</v>
      </c>
      <c r="K63">
        <v>38.130000000000003</v>
      </c>
      <c r="O63">
        <v>15767</v>
      </c>
      <c r="P63">
        <v>15767</v>
      </c>
      <c r="Q63">
        <v>822293</v>
      </c>
    </row>
    <row r="64" spans="3:19" x14ac:dyDescent="0.3">
      <c r="C64">
        <v>5</v>
      </c>
      <c r="D64">
        <v>418</v>
      </c>
      <c r="E64">
        <v>1</v>
      </c>
      <c r="I64">
        <v>144</v>
      </c>
      <c r="J64">
        <v>3</v>
      </c>
      <c r="Q64">
        <v>34727</v>
      </c>
    </row>
    <row r="65" spans="3:19" x14ac:dyDescent="0.3">
      <c r="C65">
        <v>5</v>
      </c>
      <c r="D65">
        <v>642</v>
      </c>
      <c r="E65">
        <v>11</v>
      </c>
      <c r="I65">
        <v>1633</v>
      </c>
      <c r="J65">
        <v>80.5</v>
      </c>
      <c r="O65">
        <v>9584</v>
      </c>
      <c r="P65">
        <v>9584</v>
      </c>
      <c r="Q65">
        <v>287488</v>
      </c>
    </row>
    <row r="66" spans="3:19" x14ac:dyDescent="0.3">
      <c r="C66">
        <v>5</v>
      </c>
      <c r="D66" t="s">
        <v>4414</v>
      </c>
      <c r="E66">
        <v>2</v>
      </c>
      <c r="I66">
        <v>352</v>
      </c>
      <c r="Q66">
        <v>55906</v>
      </c>
    </row>
    <row r="67" spans="3:19" x14ac:dyDescent="0.3">
      <c r="C67">
        <v>5</v>
      </c>
      <c r="D67">
        <v>30</v>
      </c>
      <c r="E67">
        <v>2</v>
      </c>
      <c r="I67">
        <v>352</v>
      </c>
      <c r="Q67">
        <v>55906</v>
      </c>
    </row>
    <row r="68" spans="3:19" x14ac:dyDescent="0.3">
      <c r="C68" t="s">
        <v>4419</v>
      </c>
      <c r="E68">
        <v>166.15</v>
      </c>
      <c r="I68">
        <v>25693</v>
      </c>
      <c r="J68">
        <v>1884</v>
      </c>
      <c r="K68">
        <v>228.76</v>
      </c>
      <c r="L68">
        <v>127</v>
      </c>
      <c r="O68">
        <v>75584</v>
      </c>
      <c r="P68">
        <v>75584</v>
      </c>
      <c r="Q68">
        <v>9240630</v>
      </c>
      <c r="R68">
        <v>6100</v>
      </c>
      <c r="S68">
        <v>28508.623511483856</v>
      </c>
    </row>
    <row r="69" spans="3:19" x14ac:dyDescent="0.3">
      <c r="C69">
        <v>6</v>
      </c>
      <c r="D69" t="s">
        <v>272</v>
      </c>
      <c r="E69">
        <v>54.550000000000004</v>
      </c>
      <c r="I69">
        <v>8104</v>
      </c>
      <c r="J69">
        <v>1456</v>
      </c>
      <c r="K69">
        <v>174</v>
      </c>
      <c r="L69">
        <v>15.5</v>
      </c>
      <c r="Q69">
        <v>4839005</v>
      </c>
      <c r="R69">
        <v>24440</v>
      </c>
      <c r="S69">
        <v>13508.623511483855</v>
      </c>
    </row>
    <row r="70" spans="3:19" x14ac:dyDescent="0.3">
      <c r="C70">
        <v>6</v>
      </c>
      <c r="D70">
        <v>99</v>
      </c>
      <c r="E70">
        <v>6.4</v>
      </c>
      <c r="I70">
        <v>872</v>
      </c>
      <c r="J70">
        <v>34.5</v>
      </c>
      <c r="Q70">
        <v>268849</v>
      </c>
      <c r="R70">
        <v>24440</v>
      </c>
      <c r="S70">
        <v>13508.623511483855</v>
      </c>
    </row>
    <row r="71" spans="3:19" x14ac:dyDescent="0.3">
      <c r="C71">
        <v>6</v>
      </c>
      <c r="D71">
        <v>100</v>
      </c>
      <c r="E71">
        <v>5.2</v>
      </c>
      <c r="I71">
        <v>792</v>
      </c>
      <c r="J71">
        <v>186.5</v>
      </c>
      <c r="K71">
        <v>8</v>
      </c>
      <c r="Q71">
        <v>324215</v>
      </c>
    </row>
    <row r="72" spans="3:19" x14ac:dyDescent="0.3">
      <c r="C72">
        <v>6</v>
      </c>
      <c r="D72">
        <v>101</v>
      </c>
      <c r="E72">
        <v>42.95</v>
      </c>
      <c r="I72">
        <v>6440</v>
      </c>
      <c r="J72">
        <v>1235</v>
      </c>
      <c r="K72">
        <v>166</v>
      </c>
      <c r="L72">
        <v>15.5</v>
      </c>
      <c r="Q72">
        <v>4245941</v>
      </c>
    </row>
    <row r="73" spans="3:19" x14ac:dyDescent="0.3">
      <c r="C73">
        <v>6</v>
      </c>
      <c r="D73" t="s">
        <v>4413</v>
      </c>
      <c r="E73">
        <v>109.05</v>
      </c>
      <c r="I73">
        <v>14565.5</v>
      </c>
      <c r="J73">
        <v>765.4</v>
      </c>
      <c r="K73">
        <v>427.93</v>
      </c>
      <c r="O73">
        <v>60442</v>
      </c>
      <c r="P73">
        <v>60442</v>
      </c>
      <c r="Q73">
        <v>4289389</v>
      </c>
      <c r="R73">
        <v>2540</v>
      </c>
      <c r="S73">
        <v>15000</v>
      </c>
    </row>
    <row r="74" spans="3:19" x14ac:dyDescent="0.3">
      <c r="C74">
        <v>6</v>
      </c>
      <c r="D74">
        <v>303</v>
      </c>
      <c r="E74">
        <v>25.15</v>
      </c>
      <c r="I74">
        <v>2993</v>
      </c>
      <c r="J74">
        <v>249</v>
      </c>
      <c r="K74">
        <v>58</v>
      </c>
      <c r="O74">
        <v>4000</v>
      </c>
      <c r="P74">
        <v>4000</v>
      </c>
      <c r="Q74">
        <v>782878</v>
      </c>
      <c r="R74">
        <v>2540</v>
      </c>
      <c r="S74">
        <v>15000</v>
      </c>
    </row>
    <row r="75" spans="3:19" x14ac:dyDescent="0.3">
      <c r="C75">
        <v>6</v>
      </c>
      <c r="D75">
        <v>304</v>
      </c>
      <c r="E75">
        <v>53.65</v>
      </c>
      <c r="I75">
        <v>7334</v>
      </c>
      <c r="J75">
        <v>370.15</v>
      </c>
      <c r="K75">
        <v>267.88</v>
      </c>
      <c r="O75">
        <v>27600</v>
      </c>
      <c r="P75">
        <v>27600</v>
      </c>
      <c r="Q75">
        <v>2377974</v>
      </c>
    </row>
    <row r="76" spans="3:19" x14ac:dyDescent="0.3">
      <c r="C76">
        <v>6</v>
      </c>
      <c r="D76">
        <v>305</v>
      </c>
      <c r="E76">
        <v>18.25</v>
      </c>
      <c r="I76">
        <v>2544.5</v>
      </c>
      <c r="J76">
        <v>85.25</v>
      </c>
      <c r="K76">
        <v>102.05</v>
      </c>
      <c r="O76">
        <v>18966</v>
      </c>
      <c r="P76">
        <v>18966</v>
      </c>
      <c r="Q76">
        <v>826173</v>
      </c>
    </row>
    <row r="77" spans="3:19" x14ac:dyDescent="0.3">
      <c r="C77">
        <v>6</v>
      </c>
      <c r="D77">
        <v>418</v>
      </c>
      <c r="E77">
        <v>1</v>
      </c>
      <c r="I77">
        <v>156</v>
      </c>
      <c r="J77">
        <v>12</v>
      </c>
      <c r="O77">
        <v>2000</v>
      </c>
      <c r="P77">
        <v>2000</v>
      </c>
      <c r="Q77">
        <v>38240</v>
      </c>
    </row>
    <row r="78" spans="3:19" x14ac:dyDescent="0.3">
      <c r="C78">
        <v>6</v>
      </c>
      <c r="D78">
        <v>642</v>
      </c>
      <c r="E78">
        <v>11</v>
      </c>
      <c r="I78">
        <v>1538</v>
      </c>
      <c r="J78">
        <v>49</v>
      </c>
      <c r="O78">
        <v>7876</v>
      </c>
      <c r="P78">
        <v>7876</v>
      </c>
      <c r="Q78">
        <v>264124</v>
      </c>
    </row>
    <row r="79" spans="3:19" x14ac:dyDescent="0.3">
      <c r="C79">
        <v>6</v>
      </c>
      <c r="D79" t="s">
        <v>4414</v>
      </c>
      <c r="E79">
        <v>2</v>
      </c>
      <c r="I79">
        <v>280</v>
      </c>
      <c r="Q79">
        <v>55934</v>
      </c>
    </row>
    <row r="80" spans="3:19" x14ac:dyDescent="0.3">
      <c r="C80">
        <v>6</v>
      </c>
      <c r="D80">
        <v>30</v>
      </c>
      <c r="E80">
        <v>2</v>
      </c>
      <c r="I80">
        <v>280</v>
      </c>
      <c r="Q80">
        <v>55934</v>
      </c>
    </row>
    <row r="81" spans="3:19" x14ac:dyDescent="0.3">
      <c r="C81" t="s">
        <v>4420</v>
      </c>
      <c r="E81">
        <v>165.6</v>
      </c>
      <c r="I81">
        <v>22949.5</v>
      </c>
      <c r="J81">
        <v>2221.4</v>
      </c>
      <c r="K81">
        <v>601.92999999999995</v>
      </c>
      <c r="L81">
        <v>15.5</v>
      </c>
      <c r="O81">
        <v>60442</v>
      </c>
      <c r="P81">
        <v>60442</v>
      </c>
      <c r="Q81">
        <v>9184328</v>
      </c>
      <c r="R81">
        <v>26980</v>
      </c>
      <c r="S81">
        <v>28508.623511483856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4434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2516679.0099999998</v>
      </c>
      <c r="C3" s="344">
        <f t="shared" ref="C3:Z3" si="0">SUBTOTAL(9,C6:C1048576)</f>
        <v>10</v>
      </c>
      <c r="D3" s="344"/>
      <c r="E3" s="344">
        <f>SUBTOTAL(9,E6:E1048576)/4</f>
        <v>3074417.32</v>
      </c>
      <c r="F3" s="344"/>
      <c r="G3" s="344">
        <f t="shared" si="0"/>
        <v>10</v>
      </c>
      <c r="H3" s="344">
        <f>SUBTOTAL(9,H6:H1048576)/4</f>
        <v>3150859.2700000005</v>
      </c>
      <c r="I3" s="347">
        <f>IF(B3&lt;&gt;0,H3/B3,"")</f>
        <v>1.2519909203677113</v>
      </c>
      <c r="J3" s="345">
        <f>IF(E3&lt;&gt;0,H3/E3,"")</f>
        <v>1.0248638821745906</v>
      </c>
      <c r="K3" s="346">
        <f t="shared" si="0"/>
        <v>202631.45999999993</v>
      </c>
      <c r="L3" s="346"/>
      <c r="M3" s="344">
        <f t="shared" si="0"/>
        <v>1.5328669481378323</v>
      </c>
      <c r="N3" s="344">
        <f t="shared" si="0"/>
        <v>264382.32000000007</v>
      </c>
      <c r="O3" s="344"/>
      <c r="P3" s="344">
        <f t="shared" si="0"/>
        <v>2</v>
      </c>
      <c r="Q3" s="344">
        <f t="shared" si="0"/>
        <v>367122.00000000035</v>
      </c>
      <c r="R3" s="347">
        <f>IF(K3&lt;&gt;0,Q3/K3,"")</f>
        <v>1.8117719726245889</v>
      </c>
      <c r="S3" s="347">
        <f>IF(N3&lt;&gt;0,Q3/N3,"")</f>
        <v>1.3886026871993569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4431</v>
      </c>
      <c r="B6" s="871">
        <v>2516679.0099999998</v>
      </c>
      <c r="C6" s="872">
        <v>1</v>
      </c>
      <c r="D6" s="872">
        <v>0.81858731201787538</v>
      </c>
      <c r="E6" s="871">
        <v>3074417.3199999994</v>
      </c>
      <c r="F6" s="872">
        <v>1.2216167845735717</v>
      </c>
      <c r="G6" s="872">
        <v>1</v>
      </c>
      <c r="H6" s="871">
        <v>3150859.2700000014</v>
      </c>
      <c r="I6" s="872">
        <v>1.2519909203677118</v>
      </c>
      <c r="J6" s="872">
        <v>1.024863882174591</v>
      </c>
      <c r="K6" s="871">
        <v>101315.72999999997</v>
      </c>
      <c r="L6" s="872">
        <v>1</v>
      </c>
      <c r="M6" s="872">
        <v>0.76643347406891615</v>
      </c>
      <c r="N6" s="871">
        <v>132191.16000000003</v>
      </c>
      <c r="O6" s="872">
        <v>1.3047446827851912</v>
      </c>
      <c r="P6" s="872">
        <v>1</v>
      </c>
      <c r="Q6" s="871">
        <v>183561.00000000017</v>
      </c>
      <c r="R6" s="872">
        <v>1.8117719726245889</v>
      </c>
      <c r="S6" s="872">
        <v>1.3886026871993569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4432</v>
      </c>
      <c r="B7" s="874">
        <v>2516679.0099999998</v>
      </c>
      <c r="C7" s="875">
        <v>1</v>
      </c>
      <c r="D7" s="875">
        <v>0.81858731201787538</v>
      </c>
      <c r="E7" s="874">
        <v>3074417.3199999994</v>
      </c>
      <c r="F7" s="875">
        <v>1.2216167845735717</v>
      </c>
      <c r="G7" s="875">
        <v>1</v>
      </c>
      <c r="H7" s="874">
        <v>3150859.2700000014</v>
      </c>
      <c r="I7" s="875">
        <v>1.2519909203677118</v>
      </c>
      <c r="J7" s="875">
        <v>1.024863882174591</v>
      </c>
      <c r="K7" s="874">
        <v>101315.72999999997</v>
      </c>
      <c r="L7" s="875">
        <v>1</v>
      </c>
      <c r="M7" s="875">
        <v>0.76643347406891615</v>
      </c>
      <c r="N7" s="874">
        <v>132191.16000000003</v>
      </c>
      <c r="O7" s="875">
        <v>1.3047446827851912</v>
      </c>
      <c r="P7" s="875">
        <v>1</v>
      </c>
      <c r="Q7" s="874">
        <v>183561.00000000017</v>
      </c>
      <c r="R7" s="875">
        <v>1.8117719726245889</v>
      </c>
      <c r="S7" s="875">
        <v>1.3886026871993569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4433</v>
      </c>
      <c r="B8" s="877">
        <v>0</v>
      </c>
      <c r="C8" s="878"/>
      <c r="D8" s="878"/>
      <c r="E8" s="877">
        <v>0</v>
      </c>
      <c r="F8" s="878"/>
      <c r="G8" s="878"/>
      <c r="H8" s="877">
        <v>0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591</v>
      </c>
      <c r="B10" s="871">
        <v>1700032.0099999998</v>
      </c>
      <c r="C10" s="872">
        <v>1</v>
      </c>
      <c r="D10" s="872">
        <v>0.8498645931240888</v>
      </c>
      <c r="E10" s="871">
        <v>2000356.3200000003</v>
      </c>
      <c r="F10" s="872">
        <v>1.1766580324566951</v>
      </c>
      <c r="G10" s="872">
        <v>1</v>
      </c>
      <c r="H10" s="871">
        <v>2213251.2700000005</v>
      </c>
      <c r="I10" s="872">
        <v>1.3018879979795208</v>
      </c>
      <c r="J10" s="873">
        <v>1.1064285136959999</v>
      </c>
    </row>
    <row r="11" spans="1:28" ht="14.4" customHeight="1" x14ac:dyDescent="0.3">
      <c r="A11" s="880" t="s">
        <v>4435</v>
      </c>
      <c r="B11" s="874">
        <v>30384</v>
      </c>
      <c r="C11" s="875">
        <v>1</v>
      </c>
      <c r="D11" s="875">
        <v>0.57488836751683947</v>
      </c>
      <c r="E11" s="874">
        <v>52852</v>
      </c>
      <c r="F11" s="875">
        <v>1.7394681411269088</v>
      </c>
      <c r="G11" s="875">
        <v>1</v>
      </c>
      <c r="H11" s="874">
        <v>49797.66</v>
      </c>
      <c r="I11" s="875">
        <v>1.6389435229067932</v>
      </c>
      <c r="J11" s="876">
        <v>0.94220956633618413</v>
      </c>
    </row>
    <row r="12" spans="1:28" ht="14.4" customHeight="1" x14ac:dyDescent="0.3">
      <c r="A12" s="880" t="s">
        <v>4436</v>
      </c>
      <c r="B12" s="874">
        <v>1669648.0099999998</v>
      </c>
      <c r="C12" s="875">
        <v>1</v>
      </c>
      <c r="D12" s="875">
        <v>0.85732698657120288</v>
      </c>
      <c r="E12" s="874">
        <v>1947504.3200000003</v>
      </c>
      <c r="F12" s="875">
        <v>1.1664160998820348</v>
      </c>
      <c r="G12" s="875">
        <v>1</v>
      </c>
      <c r="H12" s="874">
        <v>2163453.6100000003</v>
      </c>
      <c r="I12" s="875">
        <v>1.2957543129105402</v>
      </c>
      <c r="J12" s="876">
        <v>1.1108851404242328</v>
      </c>
    </row>
    <row r="13" spans="1:28" ht="14.4" customHeight="1" x14ac:dyDescent="0.3">
      <c r="A13" s="882" t="s">
        <v>596</v>
      </c>
      <c r="B13" s="883">
        <v>0</v>
      </c>
      <c r="C13" s="884"/>
      <c r="D13" s="884"/>
      <c r="E13" s="883">
        <v>0</v>
      </c>
      <c r="F13" s="884"/>
      <c r="G13" s="884"/>
      <c r="H13" s="883">
        <v>0</v>
      </c>
      <c r="I13" s="884"/>
      <c r="J13" s="885"/>
    </row>
    <row r="14" spans="1:28" ht="14.4" customHeight="1" x14ac:dyDescent="0.3">
      <c r="A14" s="880" t="s">
        <v>4435</v>
      </c>
      <c r="B14" s="874">
        <v>0</v>
      </c>
      <c r="C14" s="875"/>
      <c r="D14" s="875"/>
      <c r="E14" s="874">
        <v>0</v>
      </c>
      <c r="F14" s="875"/>
      <c r="G14" s="875"/>
      <c r="H14" s="874">
        <v>0</v>
      </c>
      <c r="I14" s="875"/>
      <c r="J14" s="876"/>
    </row>
    <row r="15" spans="1:28" ht="14.4" customHeight="1" x14ac:dyDescent="0.3">
      <c r="A15" s="882" t="s">
        <v>599</v>
      </c>
      <c r="B15" s="883">
        <v>646561</v>
      </c>
      <c r="C15" s="884">
        <v>1</v>
      </c>
      <c r="D15" s="884">
        <v>0.71890754153481451</v>
      </c>
      <c r="E15" s="883">
        <v>899366</v>
      </c>
      <c r="F15" s="884">
        <v>1.3909994571277884</v>
      </c>
      <c r="G15" s="884">
        <v>1</v>
      </c>
      <c r="H15" s="883">
        <v>785251</v>
      </c>
      <c r="I15" s="884">
        <v>1.2145041225808546</v>
      </c>
      <c r="J15" s="885">
        <v>0.8731161729484993</v>
      </c>
    </row>
    <row r="16" spans="1:28" ht="14.4" customHeight="1" x14ac:dyDescent="0.3">
      <c r="A16" s="880" t="s">
        <v>4435</v>
      </c>
      <c r="B16" s="874">
        <v>1629</v>
      </c>
      <c r="C16" s="875">
        <v>1</v>
      </c>
      <c r="D16" s="875">
        <v>12.928571428571429</v>
      </c>
      <c r="E16" s="874">
        <v>126</v>
      </c>
      <c r="F16" s="875">
        <v>7.7348066298342538E-2</v>
      </c>
      <c r="G16" s="875">
        <v>1</v>
      </c>
      <c r="H16" s="874">
        <v>1905</v>
      </c>
      <c r="I16" s="875">
        <v>1.1694290976058932</v>
      </c>
      <c r="J16" s="876">
        <v>15.119047619047619</v>
      </c>
    </row>
    <row r="17" spans="1:10" ht="14.4" customHeight="1" x14ac:dyDescent="0.3">
      <c r="A17" s="880" t="s">
        <v>4436</v>
      </c>
      <c r="B17" s="874">
        <v>644932</v>
      </c>
      <c r="C17" s="875">
        <v>1</v>
      </c>
      <c r="D17" s="875">
        <v>0.71719674391708554</v>
      </c>
      <c r="E17" s="874">
        <v>899240</v>
      </c>
      <c r="F17" s="875">
        <v>1.3943175404538772</v>
      </c>
      <c r="G17" s="875">
        <v>1</v>
      </c>
      <c r="H17" s="874">
        <v>783346</v>
      </c>
      <c r="I17" s="875">
        <v>1.2146179752283961</v>
      </c>
      <c r="J17" s="876">
        <v>0.87112005693696903</v>
      </c>
    </row>
    <row r="18" spans="1:10" ht="14.4" customHeight="1" x14ac:dyDescent="0.3">
      <c r="A18" s="882" t="s">
        <v>602</v>
      </c>
      <c r="B18" s="883">
        <v>170086</v>
      </c>
      <c r="C18" s="884">
        <v>1</v>
      </c>
      <c r="D18" s="884">
        <v>0.97361687512521822</v>
      </c>
      <c r="E18" s="883">
        <v>174695</v>
      </c>
      <c r="F18" s="884">
        <v>1.0270980562774126</v>
      </c>
      <c r="G18" s="884">
        <v>1</v>
      </c>
      <c r="H18" s="883">
        <v>152357</v>
      </c>
      <c r="I18" s="884">
        <v>0.89576449560810412</v>
      </c>
      <c r="J18" s="885">
        <v>0.87213142906207963</v>
      </c>
    </row>
    <row r="19" spans="1:10" ht="14.4" customHeight="1" thickBot="1" x14ac:dyDescent="0.35">
      <c r="A19" s="881" t="s">
        <v>4436</v>
      </c>
      <c r="B19" s="877">
        <v>170086</v>
      </c>
      <c r="C19" s="878">
        <v>1</v>
      </c>
      <c r="D19" s="878">
        <v>0.97361687512521822</v>
      </c>
      <c r="E19" s="877">
        <v>174695</v>
      </c>
      <c r="F19" s="878">
        <v>1.0270980562774126</v>
      </c>
      <c r="G19" s="878">
        <v>1</v>
      </c>
      <c r="H19" s="877">
        <v>152357</v>
      </c>
      <c r="I19" s="878">
        <v>0.89576449560810412</v>
      </c>
      <c r="J19" s="879">
        <v>0.87213142906207963</v>
      </c>
    </row>
    <row r="20" spans="1:10" ht="14.4" customHeight="1" x14ac:dyDescent="0.3">
      <c r="A20" s="804" t="s">
        <v>301</v>
      </c>
    </row>
    <row r="21" spans="1:10" ht="14.4" customHeight="1" x14ac:dyDescent="0.3">
      <c r="A21" s="805" t="s">
        <v>2000</v>
      </c>
    </row>
    <row r="22" spans="1:10" ht="14.4" customHeight="1" x14ac:dyDescent="0.3">
      <c r="A22" s="804" t="s">
        <v>4437</v>
      </c>
    </row>
    <row r="23" spans="1:10" ht="14.4" customHeight="1" x14ac:dyDescent="0.3">
      <c r="A23" s="804" t="s">
        <v>4438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4478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12480</v>
      </c>
      <c r="C3" s="404">
        <f t="shared" si="0"/>
        <v>16359</v>
      </c>
      <c r="D3" s="438">
        <f t="shared" si="0"/>
        <v>16886</v>
      </c>
      <c r="E3" s="346">
        <f t="shared" si="0"/>
        <v>2516679.0100000002</v>
      </c>
      <c r="F3" s="344">
        <f t="shared" si="0"/>
        <v>3074417.3200000003</v>
      </c>
      <c r="G3" s="405">
        <f t="shared" si="0"/>
        <v>3150859.27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4439</v>
      </c>
      <c r="B6" s="225">
        <v>8</v>
      </c>
      <c r="C6" s="225">
        <v>10</v>
      </c>
      <c r="D6" s="225"/>
      <c r="E6" s="887">
        <v>2587</v>
      </c>
      <c r="F6" s="887">
        <v>2502</v>
      </c>
      <c r="G6" s="888"/>
    </row>
    <row r="7" spans="1:7" ht="14.4" customHeight="1" x14ac:dyDescent="0.3">
      <c r="A7" s="857" t="s">
        <v>2002</v>
      </c>
      <c r="B7" s="849">
        <v>298</v>
      </c>
      <c r="C7" s="849">
        <v>122</v>
      </c>
      <c r="D7" s="849">
        <v>181</v>
      </c>
      <c r="E7" s="889">
        <v>65660</v>
      </c>
      <c r="F7" s="889">
        <v>22446</v>
      </c>
      <c r="G7" s="890">
        <v>42231</v>
      </c>
    </row>
    <row r="8" spans="1:7" ht="14.4" customHeight="1" x14ac:dyDescent="0.3">
      <c r="A8" s="857" t="s">
        <v>2003</v>
      </c>
      <c r="B8" s="849">
        <v>22</v>
      </c>
      <c r="C8" s="849">
        <v>900</v>
      </c>
      <c r="D8" s="849">
        <v>1361</v>
      </c>
      <c r="E8" s="889">
        <v>4151</v>
      </c>
      <c r="F8" s="889">
        <v>122586.66</v>
      </c>
      <c r="G8" s="890">
        <v>199505.99</v>
      </c>
    </row>
    <row r="9" spans="1:7" ht="14.4" customHeight="1" x14ac:dyDescent="0.3">
      <c r="A9" s="857" t="s">
        <v>4440</v>
      </c>
      <c r="B9" s="849">
        <v>62</v>
      </c>
      <c r="C9" s="849">
        <v>168</v>
      </c>
      <c r="D9" s="849">
        <v>206</v>
      </c>
      <c r="E9" s="889">
        <v>18150</v>
      </c>
      <c r="F9" s="889">
        <v>44239</v>
      </c>
      <c r="G9" s="890">
        <v>49572</v>
      </c>
    </row>
    <row r="10" spans="1:7" ht="14.4" customHeight="1" x14ac:dyDescent="0.3">
      <c r="A10" s="857" t="s">
        <v>4441</v>
      </c>
      <c r="B10" s="849"/>
      <c r="C10" s="849">
        <v>38</v>
      </c>
      <c r="D10" s="849"/>
      <c r="E10" s="889"/>
      <c r="F10" s="889">
        <v>5157.33</v>
      </c>
      <c r="G10" s="890"/>
    </row>
    <row r="11" spans="1:7" ht="14.4" customHeight="1" x14ac:dyDescent="0.3">
      <c r="A11" s="857" t="s">
        <v>2004</v>
      </c>
      <c r="B11" s="849">
        <v>1595</v>
      </c>
      <c r="C11" s="849">
        <v>2600</v>
      </c>
      <c r="D11" s="849">
        <v>2377</v>
      </c>
      <c r="E11" s="889">
        <v>227237.33000000002</v>
      </c>
      <c r="F11" s="889">
        <v>351452.67</v>
      </c>
      <c r="G11" s="890">
        <v>334282.64999999997</v>
      </c>
    </row>
    <row r="12" spans="1:7" ht="14.4" customHeight="1" x14ac:dyDescent="0.3">
      <c r="A12" s="857" t="s">
        <v>4435</v>
      </c>
      <c r="B12" s="849">
        <v>257</v>
      </c>
      <c r="C12" s="849">
        <v>334</v>
      </c>
      <c r="D12" s="849">
        <v>340</v>
      </c>
      <c r="E12" s="889">
        <v>32013</v>
      </c>
      <c r="F12" s="889">
        <v>52978</v>
      </c>
      <c r="G12" s="890">
        <v>51702.66</v>
      </c>
    </row>
    <row r="13" spans="1:7" ht="14.4" customHeight="1" x14ac:dyDescent="0.3">
      <c r="A13" s="857" t="s">
        <v>2005</v>
      </c>
      <c r="B13" s="849">
        <v>43</v>
      </c>
      <c r="C13" s="849">
        <v>135</v>
      </c>
      <c r="D13" s="849">
        <v>132</v>
      </c>
      <c r="E13" s="889">
        <v>10346</v>
      </c>
      <c r="F13" s="889">
        <v>32488</v>
      </c>
      <c r="G13" s="890">
        <v>32720</v>
      </c>
    </row>
    <row r="14" spans="1:7" ht="14.4" customHeight="1" x14ac:dyDescent="0.3">
      <c r="A14" s="857" t="s">
        <v>4442</v>
      </c>
      <c r="B14" s="849">
        <v>8</v>
      </c>
      <c r="C14" s="849">
        <v>5</v>
      </c>
      <c r="D14" s="849">
        <v>18</v>
      </c>
      <c r="E14" s="889">
        <v>1971</v>
      </c>
      <c r="F14" s="889">
        <v>1186</v>
      </c>
      <c r="G14" s="890">
        <v>4329</v>
      </c>
    </row>
    <row r="15" spans="1:7" ht="14.4" customHeight="1" x14ac:dyDescent="0.3">
      <c r="A15" s="857" t="s">
        <v>2006</v>
      </c>
      <c r="B15" s="849"/>
      <c r="C15" s="849"/>
      <c r="D15" s="849">
        <v>517</v>
      </c>
      <c r="E15" s="889"/>
      <c r="F15" s="889"/>
      <c r="G15" s="890">
        <v>129209</v>
      </c>
    </row>
    <row r="16" spans="1:7" ht="14.4" customHeight="1" x14ac:dyDescent="0.3">
      <c r="A16" s="857" t="s">
        <v>2007</v>
      </c>
      <c r="B16" s="849">
        <v>31</v>
      </c>
      <c r="C16" s="849">
        <v>12</v>
      </c>
      <c r="D16" s="849">
        <v>36</v>
      </c>
      <c r="E16" s="889">
        <v>7510</v>
      </c>
      <c r="F16" s="889">
        <v>2779</v>
      </c>
      <c r="G16" s="890">
        <v>7577</v>
      </c>
    </row>
    <row r="17" spans="1:7" ht="14.4" customHeight="1" x14ac:dyDescent="0.3">
      <c r="A17" s="857" t="s">
        <v>2008</v>
      </c>
      <c r="B17" s="849">
        <v>26</v>
      </c>
      <c r="C17" s="849">
        <v>29</v>
      </c>
      <c r="D17" s="849">
        <v>43</v>
      </c>
      <c r="E17" s="889">
        <v>5394</v>
      </c>
      <c r="F17" s="889">
        <v>4994</v>
      </c>
      <c r="G17" s="890">
        <v>8164.33</v>
      </c>
    </row>
    <row r="18" spans="1:7" ht="14.4" customHeight="1" x14ac:dyDescent="0.3">
      <c r="A18" s="857" t="s">
        <v>2009</v>
      </c>
      <c r="B18" s="849">
        <v>122</v>
      </c>
      <c r="C18" s="849">
        <v>106</v>
      </c>
      <c r="D18" s="849">
        <v>88</v>
      </c>
      <c r="E18" s="889">
        <v>30243</v>
      </c>
      <c r="F18" s="889">
        <v>23621</v>
      </c>
      <c r="G18" s="890">
        <v>20848</v>
      </c>
    </row>
    <row r="19" spans="1:7" ht="14.4" customHeight="1" x14ac:dyDescent="0.3">
      <c r="A19" s="857" t="s">
        <v>4443</v>
      </c>
      <c r="B19" s="849">
        <v>12</v>
      </c>
      <c r="C19" s="849">
        <v>80</v>
      </c>
      <c r="D19" s="849"/>
      <c r="E19" s="889">
        <v>3012</v>
      </c>
      <c r="F19" s="889">
        <v>17271</v>
      </c>
      <c r="G19" s="890"/>
    </row>
    <row r="20" spans="1:7" ht="14.4" customHeight="1" x14ac:dyDescent="0.3">
      <c r="A20" s="857" t="s">
        <v>2010</v>
      </c>
      <c r="B20" s="849">
        <v>62</v>
      </c>
      <c r="C20" s="849">
        <v>27</v>
      </c>
      <c r="D20" s="849">
        <v>28</v>
      </c>
      <c r="E20" s="889">
        <v>13738</v>
      </c>
      <c r="F20" s="889">
        <v>4974</v>
      </c>
      <c r="G20" s="890">
        <v>4869</v>
      </c>
    </row>
    <row r="21" spans="1:7" ht="14.4" customHeight="1" x14ac:dyDescent="0.3">
      <c r="A21" s="857" t="s">
        <v>2011</v>
      </c>
      <c r="B21" s="849">
        <v>717</v>
      </c>
      <c r="C21" s="849"/>
      <c r="D21" s="849">
        <v>172</v>
      </c>
      <c r="E21" s="889">
        <v>179898</v>
      </c>
      <c r="F21" s="889"/>
      <c r="G21" s="890">
        <v>34992</v>
      </c>
    </row>
    <row r="22" spans="1:7" ht="14.4" customHeight="1" x14ac:dyDescent="0.3">
      <c r="A22" s="857" t="s">
        <v>2012</v>
      </c>
      <c r="B22" s="849">
        <v>71</v>
      </c>
      <c r="C22" s="849">
        <v>95</v>
      </c>
      <c r="D22" s="849">
        <v>60</v>
      </c>
      <c r="E22" s="889">
        <v>13448.67</v>
      </c>
      <c r="F22" s="889">
        <v>22821.67</v>
      </c>
      <c r="G22" s="890">
        <v>11078.99</v>
      </c>
    </row>
    <row r="23" spans="1:7" ht="14.4" customHeight="1" x14ac:dyDescent="0.3">
      <c r="A23" s="857" t="s">
        <v>4444</v>
      </c>
      <c r="B23" s="849">
        <v>123</v>
      </c>
      <c r="C23" s="849">
        <v>96</v>
      </c>
      <c r="D23" s="849">
        <v>86</v>
      </c>
      <c r="E23" s="889">
        <v>31194</v>
      </c>
      <c r="F23" s="889">
        <v>24096</v>
      </c>
      <c r="G23" s="890">
        <v>21672</v>
      </c>
    </row>
    <row r="24" spans="1:7" ht="14.4" customHeight="1" x14ac:dyDescent="0.3">
      <c r="A24" s="857" t="s">
        <v>2013</v>
      </c>
      <c r="B24" s="849">
        <v>37</v>
      </c>
      <c r="C24" s="849">
        <v>51</v>
      </c>
      <c r="D24" s="849">
        <v>15</v>
      </c>
      <c r="E24" s="889">
        <v>13185</v>
      </c>
      <c r="F24" s="889">
        <v>13586</v>
      </c>
      <c r="G24" s="890">
        <v>3897</v>
      </c>
    </row>
    <row r="25" spans="1:7" ht="14.4" customHeight="1" x14ac:dyDescent="0.3">
      <c r="A25" s="857" t="s">
        <v>2014</v>
      </c>
      <c r="B25" s="849">
        <v>324</v>
      </c>
      <c r="C25" s="849">
        <v>919</v>
      </c>
      <c r="D25" s="849">
        <v>281</v>
      </c>
      <c r="E25" s="889">
        <v>45326.34</v>
      </c>
      <c r="F25" s="889">
        <v>122952.67</v>
      </c>
      <c r="G25" s="890">
        <v>41850.33</v>
      </c>
    </row>
    <row r="26" spans="1:7" ht="14.4" customHeight="1" x14ac:dyDescent="0.3">
      <c r="A26" s="857" t="s">
        <v>2015</v>
      </c>
      <c r="B26" s="849">
        <v>210</v>
      </c>
      <c r="C26" s="849">
        <v>1072</v>
      </c>
      <c r="D26" s="849">
        <v>1196</v>
      </c>
      <c r="E26" s="889">
        <v>39497.009999999995</v>
      </c>
      <c r="F26" s="889">
        <v>236738.99000000002</v>
      </c>
      <c r="G26" s="890">
        <v>237560.66</v>
      </c>
    </row>
    <row r="27" spans="1:7" ht="14.4" customHeight="1" x14ac:dyDescent="0.3">
      <c r="A27" s="857" t="s">
        <v>2016</v>
      </c>
      <c r="B27" s="849">
        <v>169</v>
      </c>
      <c r="C27" s="849">
        <v>223</v>
      </c>
      <c r="D27" s="849">
        <v>1919</v>
      </c>
      <c r="E27" s="889">
        <v>44148</v>
      </c>
      <c r="F27" s="889">
        <v>45236</v>
      </c>
      <c r="G27" s="890">
        <v>275543</v>
      </c>
    </row>
    <row r="28" spans="1:7" ht="14.4" customHeight="1" x14ac:dyDescent="0.3">
      <c r="A28" s="857" t="s">
        <v>2017</v>
      </c>
      <c r="B28" s="849">
        <v>285</v>
      </c>
      <c r="C28" s="849">
        <v>262</v>
      </c>
      <c r="D28" s="849">
        <v>226</v>
      </c>
      <c r="E28" s="889">
        <v>82606</v>
      </c>
      <c r="F28" s="889">
        <v>65791</v>
      </c>
      <c r="G28" s="890">
        <v>55593</v>
      </c>
    </row>
    <row r="29" spans="1:7" ht="14.4" customHeight="1" x14ac:dyDescent="0.3">
      <c r="A29" s="857" t="s">
        <v>2018</v>
      </c>
      <c r="B29" s="849">
        <v>3</v>
      </c>
      <c r="C29" s="849">
        <v>13</v>
      </c>
      <c r="D29" s="849"/>
      <c r="E29" s="889">
        <v>1387</v>
      </c>
      <c r="F29" s="889">
        <v>3593</v>
      </c>
      <c r="G29" s="890"/>
    </row>
    <row r="30" spans="1:7" ht="14.4" customHeight="1" x14ac:dyDescent="0.3">
      <c r="A30" s="857" t="s">
        <v>4445</v>
      </c>
      <c r="B30" s="849">
        <v>291</v>
      </c>
      <c r="C30" s="849">
        <v>314</v>
      </c>
      <c r="D30" s="849">
        <v>232</v>
      </c>
      <c r="E30" s="889">
        <v>78472</v>
      </c>
      <c r="F30" s="889">
        <v>66114</v>
      </c>
      <c r="G30" s="890">
        <v>47717</v>
      </c>
    </row>
    <row r="31" spans="1:7" ht="14.4" customHeight="1" x14ac:dyDescent="0.3">
      <c r="A31" s="857" t="s">
        <v>2019</v>
      </c>
      <c r="B31" s="849">
        <v>825</v>
      </c>
      <c r="C31" s="849">
        <v>1280</v>
      </c>
      <c r="D31" s="849">
        <v>724</v>
      </c>
      <c r="E31" s="889">
        <v>104580.33</v>
      </c>
      <c r="F31" s="889">
        <v>158449.66</v>
      </c>
      <c r="G31" s="890">
        <v>95104.67</v>
      </c>
    </row>
    <row r="32" spans="1:7" ht="14.4" customHeight="1" x14ac:dyDescent="0.3">
      <c r="A32" s="857" t="s">
        <v>4446</v>
      </c>
      <c r="B32" s="849">
        <v>21</v>
      </c>
      <c r="C32" s="849">
        <v>16</v>
      </c>
      <c r="D32" s="849">
        <v>23</v>
      </c>
      <c r="E32" s="889">
        <v>6019</v>
      </c>
      <c r="F32" s="889">
        <v>4696</v>
      </c>
      <c r="G32" s="890">
        <v>6682</v>
      </c>
    </row>
    <row r="33" spans="1:7" ht="14.4" customHeight="1" x14ac:dyDescent="0.3">
      <c r="A33" s="857" t="s">
        <v>2020</v>
      </c>
      <c r="B33" s="849">
        <v>75</v>
      </c>
      <c r="C33" s="849">
        <v>1</v>
      </c>
      <c r="D33" s="849">
        <v>21</v>
      </c>
      <c r="E33" s="889">
        <v>20726</v>
      </c>
      <c r="F33" s="889">
        <v>251</v>
      </c>
      <c r="G33" s="890">
        <v>4676</v>
      </c>
    </row>
    <row r="34" spans="1:7" ht="14.4" customHeight="1" x14ac:dyDescent="0.3">
      <c r="A34" s="857" t="s">
        <v>4447</v>
      </c>
      <c r="B34" s="849">
        <v>11</v>
      </c>
      <c r="C34" s="849">
        <v>279</v>
      </c>
      <c r="D34" s="849"/>
      <c r="E34" s="889">
        <v>2761</v>
      </c>
      <c r="F34" s="889">
        <v>69181</v>
      </c>
      <c r="G34" s="890"/>
    </row>
    <row r="35" spans="1:7" ht="14.4" customHeight="1" x14ac:dyDescent="0.3">
      <c r="A35" s="857" t="s">
        <v>2021</v>
      </c>
      <c r="B35" s="849">
        <v>17</v>
      </c>
      <c r="C35" s="849">
        <v>27</v>
      </c>
      <c r="D35" s="849">
        <v>10</v>
      </c>
      <c r="E35" s="889">
        <v>3988</v>
      </c>
      <c r="F35" s="889">
        <v>6074</v>
      </c>
      <c r="G35" s="890">
        <v>1015</v>
      </c>
    </row>
    <row r="36" spans="1:7" ht="14.4" customHeight="1" x14ac:dyDescent="0.3">
      <c r="A36" s="857" t="s">
        <v>4448</v>
      </c>
      <c r="B36" s="849"/>
      <c r="C36" s="849"/>
      <c r="D36" s="849">
        <v>59</v>
      </c>
      <c r="E36" s="889"/>
      <c r="F36" s="889"/>
      <c r="G36" s="890">
        <v>14930</v>
      </c>
    </row>
    <row r="37" spans="1:7" ht="14.4" customHeight="1" x14ac:dyDescent="0.3">
      <c r="A37" s="857" t="s">
        <v>4449</v>
      </c>
      <c r="B37" s="849">
        <v>22</v>
      </c>
      <c r="C37" s="849"/>
      <c r="D37" s="849">
        <v>16</v>
      </c>
      <c r="E37" s="889">
        <v>5287</v>
      </c>
      <c r="F37" s="889"/>
      <c r="G37" s="890">
        <v>4032</v>
      </c>
    </row>
    <row r="38" spans="1:7" ht="14.4" customHeight="1" x14ac:dyDescent="0.3">
      <c r="A38" s="857" t="s">
        <v>2022</v>
      </c>
      <c r="B38" s="849">
        <v>45</v>
      </c>
      <c r="C38" s="849">
        <v>40</v>
      </c>
      <c r="D38" s="849">
        <v>16</v>
      </c>
      <c r="E38" s="889">
        <v>10205</v>
      </c>
      <c r="F38" s="889">
        <v>10456</v>
      </c>
      <c r="G38" s="890">
        <v>3791</v>
      </c>
    </row>
    <row r="39" spans="1:7" ht="14.4" customHeight="1" x14ac:dyDescent="0.3">
      <c r="A39" s="857" t="s">
        <v>4450</v>
      </c>
      <c r="B39" s="849"/>
      <c r="C39" s="849">
        <v>6</v>
      </c>
      <c r="D39" s="849"/>
      <c r="E39" s="889"/>
      <c r="F39" s="889">
        <v>1062</v>
      </c>
      <c r="G39" s="890"/>
    </row>
    <row r="40" spans="1:7" ht="14.4" customHeight="1" x14ac:dyDescent="0.3">
      <c r="A40" s="857" t="s">
        <v>4451</v>
      </c>
      <c r="B40" s="849"/>
      <c r="C40" s="849">
        <v>42</v>
      </c>
      <c r="D40" s="849">
        <v>73</v>
      </c>
      <c r="E40" s="889"/>
      <c r="F40" s="889">
        <v>7507</v>
      </c>
      <c r="G40" s="890">
        <v>18200</v>
      </c>
    </row>
    <row r="41" spans="1:7" ht="14.4" customHeight="1" x14ac:dyDescent="0.3">
      <c r="A41" s="857" t="s">
        <v>4452</v>
      </c>
      <c r="B41" s="849">
        <v>269</v>
      </c>
      <c r="C41" s="849">
        <v>105</v>
      </c>
      <c r="D41" s="849">
        <v>250</v>
      </c>
      <c r="E41" s="889">
        <v>82360</v>
      </c>
      <c r="F41" s="889">
        <v>29504</v>
      </c>
      <c r="G41" s="890">
        <v>58462</v>
      </c>
    </row>
    <row r="42" spans="1:7" ht="14.4" customHeight="1" x14ac:dyDescent="0.3">
      <c r="A42" s="857" t="s">
        <v>2023</v>
      </c>
      <c r="B42" s="849">
        <v>73</v>
      </c>
      <c r="C42" s="849">
        <v>211</v>
      </c>
      <c r="D42" s="849">
        <v>238</v>
      </c>
      <c r="E42" s="889">
        <v>19035</v>
      </c>
      <c r="F42" s="889">
        <v>47232</v>
      </c>
      <c r="G42" s="890">
        <v>50654.320000000007</v>
      </c>
    </row>
    <row r="43" spans="1:7" ht="14.4" customHeight="1" x14ac:dyDescent="0.3">
      <c r="A43" s="857" t="s">
        <v>2024</v>
      </c>
      <c r="B43" s="849"/>
      <c r="C43" s="849"/>
      <c r="D43" s="849">
        <v>106</v>
      </c>
      <c r="E43" s="889"/>
      <c r="F43" s="889"/>
      <c r="G43" s="890">
        <v>26144</v>
      </c>
    </row>
    <row r="44" spans="1:7" ht="14.4" customHeight="1" x14ac:dyDescent="0.3">
      <c r="A44" s="857" t="s">
        <v>4453</v>
      </c>
      <c r="B44" s="849">
        <v>1128</v>
      </c>
      <c r="C44" s="849">
        <v>299</v>
      </c>
      <c r="D44" s="849">
        <v>238</v>
      </c>
      <c r="E44" s="889">
        <v>163250.34</v>
      </c>
      <c r="F44" s="889">
        <v>53218.34</v>
      </c>
      <c r="G44" s="890">
        <v>48398.009999999995</v>
      </c>
    </row>
    <row r="45" spans="1:7" ht="14.4" customHeight="1" x14ac:dyDescent="0.3">
      <c r="A45" s="857" t="s">
        <v>4454</v>
      </c>
      <c r="B45" s="849"/>
      <c r="C45" s="849"/>
      <c r="D45" s="849">
        <v>30</v>
      </c>
      <c r="E45" s="889"/>
      <c r="F45" s="889"/>
      <c r="G45" s="890">
        <v>6914</v>
      </c>
    </row>
    <row r="46" spans="1:7" ht="14.4" customHeight="1" x14ac:dyDescent="0.3">
      <c r="A46" s="857" t="s">
        <v>4455</v>
      </c>
      <c r="B46" s="849"/>
      <c r="C46" s="849"/>
      <c r="D46" s="849">
        <v>1</v>
      </c>
      <c r="E46" s="889"/>
      <c r="F46" s="889"/>
      <c r="G46" s="890">
        <v>252</v>
      </c>
    </row>
    <row r="47" spans="1:7" ht="14.4" customHeight="1" x14ac:dyDescent="0.3">
      <c r="A47" s="857" t="s">
        <v>2026</v>
      </c>
      <c r="B47" s="849"/>
      <c r="C47" s="849">
        <v>70</v>
      </c>
      <c r="D47" s="849">
        <v>68</v>
      </c>
      <c r="E47" s="889"/>
      <c r="F47" s="889">
        <v>19029</v>
      </c>
      <c r="G47" s="890">
        <v>17138</v>
      </c>
    </row>
    <row r="48" spans="1:7" ht="14.4" customHeight="1" x14ac:dyDescent="0.3">
      <c r="A48" s="857" t="s">
        <v>2027</v>
      </c>
      <c r="B48" s="849">
        <v>25</v>
      </c>
      <c r="C48" s="849">
        <v>53</v>
      </c>
      <c r="D48" s="849">
        <v>25</v>
      </c>
      <c r="E48" s="889">
        <v>6995</v>
      </c>
      <c r="F48" s="889">
        <v>15621</v>
      </c>
      <c r="G48" s="890">
        <v>6544</v>
      </c>
    </row>
    <row r="49" spans="1:7" ht="14.4" customHeight="1" x14ac:dyDescent="0.3">
      <c r="A49" s="857" t="s">
        <v>4456</v>
      </c>
      <c r="B49" s="849"/>
      <c r="C49" s="849">
        <v>9</v>
      </c>
      <c r="D49" s="849">
        <v>9</v>
      </c>
      <c r="E49" s="889"/>
      <c r="F49" s="889">
        <v>2259</v>
      </c>
      <c r="G49" s="890">
        <v>2268</v>
      </c>
    </row>
    <row r="50" spans="1:7" ht="14.4" customHeight="1" x14ac:dyDescent="0.3">
      <c r="A50" s="857" t="s">
        <v>2028</v>
      </c>
      <c r="B50" s="849">
        <v>80</v>
      </c>
      <c r="C50" s="849">
        <v>75</v>
      </c>
      <c r="D50" s="849">
        <v>91</v>
      </c>
      <c r="E50" s="889">
        <v>20457</v>
      </c>
      <c r="F50" s="889">
        <v>17018</v>
      </c>
      <c r="G50" s="890">
        <v>18233</v>
      </c>
    </row>
    <row r="51" spans="1:7" ht="14.4" customHeight="1" x14ac:dyDescent="0.3">
      <c r="A51" s="857" t="s">
        <v>2029</v>
      </c>
      <c r="B51" s="849">
        <v>743</v>
      </c>
      <c r="C51" s="849">
        <v>352</v>
      </c>
      <c r="D51" s="849">
        <v>393</v>
      </c>
      <c r="E51" s="889">
        <v>181413</v>
      </c>
      <c r="F51" s="889">
        <v>84623</v>
      </c>
      <c r="G51" s="890">
        <v>98519</v>
      </c>
    </row>
    <row r="52" spans="1:7" ht="14.4" customHeight="1" x14ac:dyDescent="0.3">
      <c r="A52" s="857" t="s">
        <v>4457</v>
      </c>
      <c r="B52" s="849"/>
      <c r="C52" s="849">
        <v>6</v>
      </c>
      <c r="D52" s="849"/>
      <c r="E52" s="889"/>
      <c r="F52" s="889">
        <v>1062</v>
      </c>
      <c r="G52" s="890"/>
    </row>
    <row r="53" spans="1:7" ht="14.4" customHeight="1" x14ac:dyDescent="0.3">
      <c r="A53" s="857" t="s">
        <v>4458</v>
      </c>
      <c r="B53" s="849">
        <v>482</v>
      </c>
      <c r="C53" s="849">
        <v>719</v>
      </c>
      <c r="D53" s="849">
        <v>399</v>
      </c>
      <c r="E53" s="889">
        <v>119386</v>
      </c>
      <c r="F53" s="889">
        <v>174825</v>
      </c>
      <c r="G53" s="890">
        <v>98828</v>
      </c>
    </row>
    <row r="54" spans="1:7" ht="14.4" customHeight="1" x14ac:dyDescent="0.3">
      <c r="A54" s="857" t="s">
        <v>2031</v>
      </c>
      <c r="B54" s="849">
        <v>1924</v>
      </c>
      <c r="C54" s="849">
        <v>1473</v>
      </c>
      <c r="D54" s="849">
        <v>1653</v>
      </c>
      <c r="E54" s="889">
        <v>296002.99</v>
      </c>
      <c r="F54" s="889">
        <v>233268</v>
      </c>
      <c r="G54" s="890">
        <v>273776.33</v>
      </c>
    </row>
    <row r="55" spans="1:7" ht="14.4" customHeight="1" x14ac:dyDescent="0.3">
      <c r="A55" s="857" t="s">
        <v>4459</v>
      </c>
      <c r="B55" s="849"/>
      <c r="C55" s="849"/>
      <c r="D55" s="849">
        <v>2</v>
      </c>
      <c r="E55" s="889"/>
      <c r="F55" s="889"/>
      <c r="G55" s="890">
        <v>211.32999999999998</v>
      </c>
    </row>
    <row r="56" spans="1:7" ht="14.4" customHeight="1" x14ac:dyDescent="0.3">
      <c r="A56" s="857" t="s">
        <v>4460</v>
      </c>
      <c r="B56" s="849">
        <v>24</v>
      </c>
      <c r="C56" s="849">
        <v>95</v>
      </c>
      <c r="D56" s="849">
        <v>41</v>
      </c>
      <c r="E56" s="889">
        <v>6188</v>
      </c>
      <c r="F56" s="889">
        <v>20074</v>
      </c>
      <c r="G56" s="890">
        <v>10135</v>
      </c>
    </row>
    <row r="57" spans="1:7" ht="14.4" customHeight="1" x14ac:dyDescent="0.3">
      <c r="A57" s="857" t="s">
        <v>4461</v>
      </c>
      <c r="B57" s="849">
        <v>73</v>
      </c>
      <c r="C57" s="849">
        <v>275</v>
      </c>
      <c r="D57" s="849">
        <v>4</v>
      </c>
      <c r="E57" s="889">
        <v>23403</v>
      </c>
      <c r="F57" s="889">
        <v>60284</v>
      </c>
      <c r="G57" s="890">
        <v>1008</v>
      </c>
    </row>
    <row r="58" spans="1:7" ht="14.4" customHeight="1" x14ac:dyDescent="0.3">
      <c r="A58" s="857" t="s">
        <v>4462</v>
      </c>
      <c r="B58" s="849">
        <v>1</v>
      </c>
      <c r="C58" s="849">
        <v>7</v>
      </c>
      <c r="D58" s="849">
        <v>5</v>
      </c>
      <c r="E58" s="889">
        <v>251</v>
      </c>
      <c r="F58" s="889">
        <v>1313</v>
      </c>
      <c r="G58" s="890">
        <v>1581</v>
      </c>
    </row>
    <row r="59" spans="1:7" ht="14.4" customHeight="1" x14ac:dyDescent="0.3">
      <c r="A59" s="857" t="s">
        <v>4463</v>
      </c>
      <c r="B59" s="849">
        <v>30</v>
      </c>
      <c r="C59" s="849">
        <v>32</v>
      </c>
      <c r="D59" s="849">
        <v>5</v>
      </c>
      <c r="E59" s="889">
        <v>9544</v>
      </c>
      <c r="F59" s="889">
        <v>8416</v>
      </c>
      <c r="G59" s="890">
        <v>1522</v>
      </c>
    </row>
    <row r="60" spans="1:7" ht="14.4" customHeight="1" x14ac:dyDescent="0.3">
      <c r="A60" s="857" t="s">
        <v>2032</v>
      </c>
      <c r="B60" s="849">
        <v>122</v>
      </c>
      <c r="C60" s="849">
        <v>333</v>
      </c>
      <c r="D60" s="849">
        <v>185</v>
      </c>
      <c r="E60" s="889">
        <v>30935</v>
      </c>
      <c r="F60" s="889">
        <v>77087</v>
      </c>
      <c r="G60" s="890">
        <v>42011</v>
      </c>
    </row>
    <row r="61" spans="1:7" ht="14.4" customHeight="1" x14ac:dyDescent="0.3">
      <c r="A61" s="857" t="s">
        <v>2033</v>
      </c>
      <c r="B61" s="849">
        <v>8</v>
      </c>
      <c r="C61" s="849">
        <v>29</v>
      </c>
      <c r="D61" s="849">
        <v>7</v>
      </c>
      <c r="E61" s="889">
        <v>1970</v>
      </c>
      <c r="F61" s="889">
        <v>6459.33</v>
      </c>
      <c r="G61" s="890">
        <v>474</v>
      </c>
    </row>
    <row r="62" spans="1:7" ht="14.4" customHeight="1" x14ac:dyDescent="0.3">
      <c r="A62" s="857" t="s">
        <v>2034</v>
      </c>
      <c r="B62" s="849">
        <v>132</v>
      </c>
      <c r="C62" s="849">
        <v>297</v>
      </c>
      <c r="D62" s="849">
        <v>270</v>
      </c>
      <c r="E62" s="889">
        <v>35204</v>
      </c>
      <c r="F62" s="889">
        <v>65533</v>
      </c>
      <c r="G62" s="890">
        <v>58836</v>
      </c>
    </row>
    <row r="63" spans="1:7" ht="14.4" customHeight="1" x14ac:dyDescent="0.3">
      <c r="A63" s="857" t="s">
        <v>4464</v>
      </c>
      <c r="B63" s="849"/>
      <c r="C63" s="849">
        <v>179</v>
      </c>
      <c r="D63" s="849">
        <v>200</v>
      </c>
      <c r="E63" s="889"/>
      <c r="F63" s="889">
        <v>43066</v>
      </c>
      <c r="G63" s="890">
        <v>46533</v>
      </c>
    </row>
    <row r="64" spans="1:7" ht="14.4" customHeight="1" x14ac:dyDescent="0.3">
      <c r="A64" s="857" t="s">
        <v>2035</v>
      </c>
      <c r="B64" s="849">
        <v>3</v>
      </c>
      <c r="C64" s="849">
        <v>149</v>
      </c>
      <c r="D64" s="849">
        <v>101</v>
      </c>
      <c r="E64" s="889">
        <v>757</v>
      </c>
      <c r="F64" s="889">
        <v>34222</v>
      </c>
      <c r="G64" s="890">
        <v>27910</v>
      </c>
    </row>
    <row r="65" spans="1:7" ht="14.4" customHeight="1" x14ac:dyDescent="0.3">
      <c r="A65" s="857" t="s">
        <v>4465</v>
      </c>
      <c r="B65" s="849"/>
      <c r="C65" s="849">
        <v>16</v>
      </c>
      <c r="D65" s="849"/>
      <c r="E65" s="889"/>
      <c r="F65" s="889">
        <v>3595</v>
      </c>
      <c r="G65" s="890"/>
    </row>
    <row r="66" spans="1:7" ht="14.4" customHeight="1" x14ac:dyDescent="0.3">
      <c r="A66" s="857" t="s">
        <v>4466</v>
      </c>
      <c r="B66" s="849">
        <v>15</v>
      </c>
      <c r="C66" s="849">
        <v>3</v>
      </c>
      <c r="D66" s="849">
        <v>7</v>
      </c>
      <c r="E66" s="889">
        <v>3507</v>
      </c>
      <c r="F66" s="889">
        <v>872</v>
      </c>
      <c r="G66" s="890">
        <v>1376</v>
      </c>
    </row>
    <row r="67" spans="1:7" ht="14.4" customHeight="1" x14ac:dyDescent="0.3">
      <c r="A67" s="857" t="s">
        <v>4467</v>
      </c>
      <c r="B67" s="849">
        <v>13</v>
      </c>
      <c r="C67" s="849"/>
      <c r="D67" s="849"/>
      <c r="E67" s="889">
        <v>3043</v>
      </c>
      <c r="F67" s="889"/>
      <c r="G67" s="890"/>
    </row>
    <row r="68" spans="1:7" ht="14.4" customHeight="1" x14ac:dyDescent="0.3">
      <c r="A68" s="857" t="s">
        <v>4468</v>
      </c>
      <c r="B68" s="849">
        <v>273</v>
      </c>
      <c r="C68" s="849">
        <v>190</v>
      </c>
      <c r="D68" s="849">
        <v>36</v>
      </c>
      <c r="E68" s="889">
        <v>66182</v>
      </c>
      <c r="F68" s="889">
        <v>33788</v>
      </c>
      <c r="G68" s="890">
        <v>6464</v>
      </c>
    </row>
    <row r="69" spans="1:7" ht="14.4" customHeight="1" x14ac:dyDescent="0.3">
      <c r="A69" s="857" t="s">
        <v>4469</v>
      </c>
      <c r="B69" s="849">
        <v>13</v>
      </c>
      <c r="C69" s="849">
        <v>12</v>
      </c>
      <c r="D69" s="849">
        <v>27</v>
      </c>
      <c r="E69" s="889">
        <v>3221</v>
      </c>
      <c r="F69" s="889">
        <v>2430</v>
      </c>
      <c r="G69" s="890">
        <v>7984</v>
      </c>
    </row>
    <row r="70" spans="1:7" ht="14.4" customHeight="1" x14ac:dyDescent="0.3">
      <c r="A70" s="857" t="s">
        <v>2036</v>
      </c>
      <c r="B70" s="849">
        <v>5</v>
      </c>
      <c r="C70" s="849">
        <v>9</v>
      </c>
      <c r="D70" s="849">
        <v>15</v>
      </c>
      <c r="E70" s="889">
        <v>1388</v>
      </c>
      <c r="F70" s="889">
        <v>2351</v>
      </c>
      <c r="G70" s="890">
        <v>5918</v>
      </c>
    </row>
    <row r="71" spans="1:7" ht="14.4" customHeight="1" x14ac:dyDescent="0.3">
      <c r="A71" s="857" t="s">
        <v>4470</v>
      </c>
      <c r="B71" s="849">
        <v>86</v>
      </c>
      <c r="C71" s="849">
        <v>222</v>
      </c>
      <c r="D71" s="849">
        <v>343</v>
      </c>
      <c r="E71" s="889">
        <v>24301</v>
      </c>
      <c r="F71" s="889">
        <v>51610</v>
      </c>
      <c r="G71" s="890">
        <v>67389</v>
      </c>
    </row>
    <row r="72" spans="1:7" ht="14.4" customHeight="1" x14ac:dyDescent="0.3">
      <c r="A72" s="857" t="s">
        <v>2037</v>
      </c>
      <c r="B72" s="849"/>
      <c r="C72" s="849">
        <v>112</v>
      </c>
      <c r="D72" s="849">
        <v>110</v>
      </c>
      <c r="E72" s="889"/>
      <c r="F72" s="889">
        <v>25544</v>
      </c>
      <c r="G72" s="890">
        <v>27935</v>
      </c>
    </row>
    <row r="73" spans="1:7" ht="14.4" customHeight="1" x14ac:dyDescent="0.3">
      <c r="A73" s="857" t="s">
        <v>2038</v>
      </c>
      <c r="B73" s="849">
        <v>41</v>
      </c>
      <c r="C73" s="849"/>
      <c r="D73" s="849">
        <v>80</v>
      </c>
      <c r="E73" s="889">
        <v>11443</v>
      </c>
      <c r="F73" s="889"/>
      <c r="G73" s="890">
        <v>17972</v>
      </c>
    </row>
    <row r="74" spans="1:7" ht="14.4" customHeight="1" x14ac:dyDescent="0.3">
      <c r="A74" s="857" t="s">
        <v>2039</v>
      </c>
      <c r="B74" s="849">
        <v>1</v>
      </c>
      <c r="C74" s="849">
        <v>3</v>
      </c>
      <c r="D74" s="849"/>
      <c r="E74" s="889">
        <v>37</v>
      </c>
      <c r="F74" s="889">
        <v>753</v>
      </c>
      <c r="G74" s="890"/>
    </row>
    <row r="75" spans="1:7" ht="14.4" customHeight="1" x14ac:dyDescent="0.3">
      <c r="A75" s="857" t="s">
        <v>4471</v>
      </c>
      <c r="B75" s="849">
        <v>249</v>
      </c>
      <c r="C75" s="849">
        <v>271</v>
      </c>
      <c r="D75" s="849">
        <v>10</v>
      </c>
      <c r="E75" s="889">
        <v>61282</v>
      </c>
      <c r="F75" s="889">
        <v>66151</v>
      </c>
      <c r="G75" s="890">
        <v>2520</v>
      </c>
    </row>
    <row r="76" spans="1:7" ht="14.4" customHeight="1" x14ac:dyDescent="0.3">
      <c r="A76" s="857" t="s">
        <v>4472</v>
      </c>
      <c r="B76" s="849"/>
      <c r="C76" s="849"/>
      <c r="D76" s="849">
        <v>137</v>
      </c>
      <c r="E76" s="889"/>
      <c r="F76" s="889"/>
      <c r="G76" s="890">
        <v>27223</v>
      </c>
    </row>
    <row r="77" spans="1:7" ht="14.4" customHeight="1" x14ac:dyDescent="0.3">
      <c r="A77" s="857" t="s">
        <v>2040</v>
      </c>
      <c r="B77" s="849">
        <v>10</v>
      </c>
      <c r="C77" s="849"/>
      <c r="D77" s="849">
        <v>118</v>
      </c>
      <c r="E77" s="889">
        <v>2904</v>
      </c>
      <c r="F77" s="889"/>
      <c r="G77" s="890">
        <v>25253</v>
      </c>
    </row>
    <row r="78" spans="1:7" ht="14.4" customHeight="1" x14ac:dyDescent="0.3">
      <c r="A78" s="857" t="s">
        <v>4473</v>
      </c>
      <c r="B78" s="849">
        <v>38</v>
      </c>
      <c r="C78" s="849"/>
      <c r="D78" s="849"/>
      <c r="E78" s="889">
        <v>8591</v>
      </c>
      <c r="F78" s="889"/>
      <c r="G78" s="890"/>
    </row>
    <row r="79" spans="1:7" ht="14.4" customHeight="1" x14ac:dyDescent="0.3">
      <c r="A79" s="857" t="s">
        <v>4474</v>
      </c>
      <c r="B79" s="849"/>
      <c r="C79" s="849">
        <v>39</v>
      </c>
      <c r="D79" s="849"/>
      <c r="E79" s="889"/>
      <c r="F79" s="889">
        <v>9229</v>
      </c>
      <c r="G79" s="890"/>
    </row>
    <row r="80" spans="1:7" ht="14.4" customHeight="1" x14ac:dyDescent="0.3">
      <c r="A80" s="857" t="s">
        <v>4475</v>
      </c>
      <c r="B80" s="849">
        <v>46</v>
      </c>
      <c r="C80" s="849"/>
      <c r="D80" s="849"/>
      <c r="E80" s="889">
        <v>11087</v>
      </c>
      <c r="F80" s="889"/>
      <c r="G80" s="890"/>
    </row>
    <row r="81" spans="1:7" ht="14.4" customHeight="1" x14ac:dyDescent="0.3">
      <c r="A81" s="857" t="s">
        <v>2041</v>
      </c>
      <c r="B81" s="849">
        <v>598</v>
      </c>
      <c r="C81" s="849">
        <v>1227</v>
      </c>
      <c r="D81" s="849">
        <v>1014</v>
      </c>
      <c r="E81" s="889">
        <v>169246</v>
      </c>
      <c r="F81" s="889">
        <v>294553</v>
      </c>
      <c r="G81" s="890">
        <v>249623</v>
      </c>
    </row>
    <row r="82" spans="1:7" ht="14.4" customHeight="1" x14ac:dyDescent="0.3">
      <c r="A82" s="857" t="s">
        <v>4476</v>
      </c>
      <c r="B82" s="849"/>
      <c r="C82" s="849">
        <v>93</v>
      </c>
      <c r="D82" s="849">
        <v>157</v>
      </c>
      <c r="E82" s="889"/>
      <c r="F82" s="889">
        <v>21424</v>
      </c>
      <c r="G82" s="890">
        <v>39723</v>
      </c>
    </row>
    <row r="83" spans="1:7" ht="14.4" customHeight="1" x14ac:dyDescent="0.3">
      <c r="A83" s="857" t="s">
        <v>2042</v>
      </c>
      <c r="B83" s="849">
        <v>10</v>
      </c>
      <c r="C83" s="849">
        <v>92</v>
      </c>
      <c r="D83" s="849">
        <v>55</v>
      </c>
      <c r="E83" s="889">
        <v>1622</v>
      </c>
      <c r="F83" s="889">
        <v>20723</v>
      </c>
      <c r="G83" s="890">
        <v>11782</v>
      </c>
    </row>
    <row r="84" spans="1:7" ht="14.4" customHeight="1" thickBot="1" x14ac:dyDescent="0.35">
      <c r="A84" s="893" t="s">
        <v>4477</v>
      </c>
      <c r="B84" s="851">
        <v>173</v>
      </c>
      <c r="C84" s="851"/>
      <c r="D84" s="851"/>
      <c r="E84" s="891">
        <v>46933</v>
      </c>
      <c r="F84" s="891"/>
      <c r="G84" s="892"/>
    </row>
    <row r="85" spans="1:7" ht="14.4" customHeight="1" x14ac:dyDescent="0.3">
      <c r="A85" s="804" t="s">
        <v>301</v>
      </c>
    </row>
    <row r="86" spans="1:7" ht="14.4" customHeight="1" x14ac:dyDescent="0.3">
      <c r="A86" s="805" t="s">
        <v>2000</v>
      </c>
    </row>
    <row r="87" spans="1:7" ht="14.4" customHeight="1" x14ac:dyDescent="0.3">
      <c r="A87" s="804" t="s">
        <v>4437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4615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12819.56</v>
      </c>
      <c r="H3" s="208">
        <f t="shared" si="0"/>
        <v>2617994.7400000002</v>
      </c>
      <c r="I3" s="78"/>
      <c r="J3" s="78"/>
      <c r="K3" s="208">
        <f t="shared" si="0"/>
        <v>16772.599999999999</v>
      </c>
      <c r="L3" s="208">
        <f t="shared" si="0"/>
        <v>3206608.48</v>
      </c>
      <c r="M3" s="78"/>
      <c r="N3" s="78"/>
      <c r="O3" s="208">
        <f t="shared" si="0"/>
        <v>17486.05</v>
      </c>
      <c r="P3" s="208">
        <f t="shared" si="0"/>
        <v>3334420.27</v>
      </c>
      <c r="Q3" s="79">
        <f>IF(L3=0,0,P3/L3)</f>
        <v>1.0398588698299707</v>
      </c>
      <c r="R3" s="209">
        <f>IF(O3=0,0,P3/O3)</f>
        <v>190.69030856025233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4479</v>
      </c>
      <c r="C6" s="825" t="s">
        <v>596</v>
      </c>
      <c r="D6" s="825" t="s">
        <v>4480</v>
      </c>
      <c r="E6" s="825" t="s">
        <v>4481</v>
      </c>
      <c r="F6" s="825" t="s">
        <v>4482</v>
      </c>
      <c r="G6" s="225">
        <v>17</v>
      </c>
      <c r="H6" s="225">
        <v>0</v>
      </c>
      <c r="I6" s="825"/>
      <c r="J6" s="825">
        <v>0</v>
      </c>
      <c r="K6" s="225">
        <v>6</v>
      </c>
      <c r="L6" s="225">
        <v>0</v>
      </c>
      <c r="M6" s="825"/>
      <c r="N6" s="825">
        <v>0</v>
      </c>
      <c r="O6" s="225">
        <v>15</v>
      </c>
      <c r="P6" s="225">
        <v>0</v>
      </c>
      <c r="Q6" s="830"/>
      <c r="R6" s="848">
        <v>0</v>
      </c>
    </row>
    <row r="7" spans="1:18" ht="14.4" customHeight="1" x14ac:dyDescent="0.3">
      <c r="A7" s="831" t="s">
        <v>4483</v>
      </c>
      <c r="B7" s="832" t="s">
        <v>4484</v>
      </c>
      <c r="C7" s="832" t="s">
        <v>591</v>
      </c>
      <c r="D7" s="832" t="s">
        <v>4485</v>
      </c>
      <c r="E7" s="832" t="s">
        <v>4486</v>
      </c>
      <c r="F7" s="832" t="s">
        <v>4487</v>
      </c>
      <c r="G7" s="849">
        <v>12.999999999999998</v>
      </c>
      <c r="H7" s="849">
        <v>703.66</v>
      </c>
      <c r="I7" s="832">
        <v>65.033271719038808</v>
      </c>
      <c r="J7" s="832">
        <v>54.127692307692314</v>
      </c>
      <c r="K7" s="849">
        <v>0.2</v>
      </c>
      <c r="L7" s="849">
        <v>10.82</v>
      </c>
      <c r="M7" s="832">
        <v>1</v>
      </c>
      <c r="N7" s="832">
        <v>54.1</v>
      </c>
      <c r="O7" s="849">
        <v>3.6</v>
      </c>
      <c r="P7" s="849">
        <v>194.82</v>
      </c>
      <c r="Q7" s="837">
        <v>18.005545286506468</v>
      </c>
      <c r="R7" s="850">
        <v>54.11666666666666</v>
      </c>
    </row>
    <row r="8" spans="1:18" ht="14.4" customHeight="1" x14ac:dyDescent="0.3">
      <c r="A8" s="831" t="s">
        <v>4483</v>
      </c>
      <c r="B8" s="832" t="s">
        <v>4484</v>
      </c>
      <c r="C8" s="832" t="s">
        <v>591</v>
      </c>
      <c r="D8" s="832" t="s">
        <v>4485</v>
      </c>
      <c r="E8" s="832" t="s">
        <v>4488</v>
      </c>
      <c r="F8" s="832" t="s">
        <v>4489</v>
      </c>
      <c r="G8" s="849">
        <v>4.7</v>
      </c>
      <c r="H8" s="849">
        <v>709.7</v>
      </c>
      <c r="I8" s="832">
        <v>0.5594488282081399</v>
      </c>
      <c r="J8" s="832">
        <v>151</v>
      </c>
      <c r="K8" s="849">
        <v>8.4</v>
      </c>
      <c r="L8" s="849">
        <v>1268.57</v>
      </c>
      <c r="M8" s="832">
        <v>1</v>
      </c>
      <c r="N8" s="832">
        <v>151.02023809523808</v>
      </c>
      <c r="O8" s="849">
        <v>17.399999999999995</v>
      </c>
      <c r="P8" s="849">
        <v>1212.7800000000002</v>
      </c>
      <c r="Q8" s="837">
        <v>0.95602134687088636</v>
      </c>
      <c r="R8" s="850">
        <v>69.700000000000031</v>
      </c>
    </row>
    <row r="9" spans="1:18" ht="14.4" customHeight="1" x14ac:dyDescent="0.3">
      <c r="A9" s="831" t="s">
        <v>4483</v>
      </c>
      <c r="B9" s="832" t="s">
        <v>4484</v>
      </c>
      <c r="C9" s="832" t="s">
        <v>591</v>
      </c>
      <c r="D9" s="832" t="s">
        <v>4485</v>
      </c>
      <c r="E9" s="832" t="s">
        <v>4490</v>
      </c>
      <c r="F9" s="832" t="s">
        <v>4491</v>
      </c>
      <c r="G9" s="849">
        <v>42.599999999999994</v>
      </c>
      <c r="H9" s="849">
        <v>10801.35</v>
      </c>
      <c r="I9" s="832">
        <v>0.64351129757366998</v>
      </c>
      <c r="J9" s="832">
        <v>253.55281690140851</v>
      </c>
      <c r="K9" s="849">
        <v>66.2</v>
      </c>
      <c r="L9" s="849">
        <v>16785.019999999997</v>
      </c>
      <c r="M9" s="832">
        <v>1</v>
      </c>
      <c r="N9" s="832">
        <v>253.55015105740176</v>
      </c>
      <c r="O9" s="849">
        <v>78.800000000000011</v>
      </c>
      <c r="P9" s="849">
        <v>27768.800000000003</v>
      </c>
      <c r="Q9" s="837">
        <v>1.6543799173310492</v>
      </c>
      <c r="R9" s="850">
        <v>352.39593908629439</v>
      </c>
    </row>
    <row r="10" spans="1:18" ht="14.4" customHeight="1" x14ac:dyDescent="0.3">
      <c r="A10" s="831" t="s">
        <v>4483</v>
      </c>
      <c r="B10" s="832" t="s">
        <v>4484</v>
      </c>
      <c r="C10" s="832" t="s">
        <v>591</v>
      </c>
      <c r="D10" s="832" t="s">
        <v>4485</v>
      </c>
      <c r="E10" s="832" t="s">
        <v>4492</v>
      </c>
      <c r="F10" s="832" t="s">
        <v>1634</v>
      </c>
      <c r="G10" s="849">
        <v>1.2</v>
      </c>
      <c r="H10" s="849">
        <v>73.680000000000007</v>
      </c>
      <c r="I10" s="832">
        <v>0.18157622356942188</v>
      </c>
      <c r="J10" s="832">
        <v>61.400000000000006</v>
      </c>
      <c r="K10" s="849">
        <v>6.5999999999999988</v>
      </c>
      <c r="L10" s="849">
        <v>405.78</v>
      </c>
      <c r="M10" s="832">
        <v>1</v>
      </c>
      <c r="N10" s="832">
        <v>61.481818181818191</v>
      </c>
      <c r="O10" s="849">
        <v>1</v>
      </c>
      <c r="P10" s="849">
        <v>59.240000000000009</v>
      </c>
      <c r="Q10" s="837">
        <v>0.14599043816846571</v>
      </c>
      <c r="R10" s="850">
        <v>59.240000000000009</v>
      </c>
    </row>
    <row r="11" spans="1:18" ht="14.4" customHeight="1" x14ac:dyDescent="0.3">
      <c r="A11" s="831" t="s">
        <v>4483</v>
      </c>
      <c r="B11" s="832" t="s">
        <v>4484</v>
      </c>
      <c r="C11" s="832" t="s">
        <v>591</v>
      </c>
      <c r="D11" s="832" t="s">
        <v>4485</v>
      </c>
      <c r="E11" s="832" t="s">
        <v>4493</v>
      </c>
      <c r="F11" s="832" t="s">
        <v>692</v>
      </c>
      <c r="G11" s="849">
        <v>43</v>
      </c>
      <c r="H11" s="849">
        <v>590.81999999999994</v>
      </c>
      <c r="I11" s="832">
        <v>1.3030303030303028</v>
      </c>
      <c r="J11" s="832">
        <v>13.739999999999998</v>
      </c>
      <c r="K11" s="849">
        <v>33</v>
      </c>
      <c r="L11" s="849">
        <v>453.42</v>
      </c>
      <c r="M11" s="832">
        <v>1</v>
      </c>
      <c r="N11" s="832">
        <v>13.74</v>
      </c>
      <c r="O11" s="849">
        <v>68</v>
      </c>
      <c r="P11" s="849">
        <v>928.0300000000002</v>
      </c>
      <c r="Q11" s="837">
        <v>2.0467337126725775</v>
      </c>
      <c r="R11" s="850">
        <v>13.647500000000003</v>
      </c>
    </row>
    <row r="12" spans="1:18" ht="14.4" customHeight="1" x14ac:dyDescent="0.3">
      <c r="A12" s="831" t="s">
        <v>4483</v>
      </c>
      <c r="B12" s="832" t="s">
        <v>4484</v>
      </c>
      <c r="C12" s="832" t="s">
        <v>591</v>
      </c>
      <c r="D12" s="832" t="s">
        <v>4485</v>
      </c>
      <c r="E12" s="832" t="s">
        <v>4494</v>
      </c>
      <c r="F12" s="832" t="s">
        <v>4495</v>
      </c>
      <c r="G12" s="849">
        <v>0.7</v>
      </c>
      <c r="H12" s="849">
        <v>123.9</v>
      </c>
      <c r="I12" s="832"/>
      <c r="J12" s="832">
        <v>177.00000000000003</v>
      </c>
      <c r="K12" s="849"/>
      <c r="L12" s="849"/>
      <c r="M12" s="832"/>
      <c r="N12" s="832"/>
      <c r="O12" s="849">
        <v>0.8</v>
      </c>
      <c r="P12" s="849">
        <v>141.6</v>
      </c>
      <c r="Q12" s="837"/>
      <c r="R12" s="850">
        <v>176.99999999999997</v>
      </c>
    </row>
    <row r="13" spans="1:18" ht="14.4" customHeight="1" x14ac:dyDescent="0.3">
      <c r="A13" s="831" t="s">
        <v>4483</v>
      </c>
      <c r="B13" s="832" t="s">
        <v>4484</v>
      </c>
      <c r="C13" s="832" t="s">
        <v>591</v>
      </c>
      <c r="D13" s="832" t="s">
        <v>4485</v>
      </c>
      <c r="E13" s="832" t="s">
        <v>4496</v>
      </c>
      <c r="F13" s="832" t="s">
        <v>664</v>
      </c>
      <c r="G13" s="849">
        <v>0.6</v>
      </c>
      <c r="H13" s="849">
        <v>46.8</v>
      </c>
      <c r="I13" s="832">
        <v>0.28846153846153838</v>
      </c>
      <c r="J13" s="832">
        <v>78</v>
      </c>
      <c r="K13" s="849">
        <v>2.0800000000000005</v>
      </c>
      <c r="L13" s="849">
        <v>162.24000000000004</v>
      </c>
      <c r="M13" s="832">
        <v>1</v>
      </c>
      <c r="N13" s="832">
        <v>78</v>
      </c>
      <c r="O13" s="849">
        <v>1.8000000000000003</v>
      </c>
      <c r="P13" s="849">
        <v>131.1</v>
      </c>
      <c r="Q13" s="837">
        <v>0.8080621301775146</v>
      </c>
      <c r="R13" s="850">
        <v>72.833333333333314</v>
      </c>
    </row>
    <row r="14" spans="1:18" ht="14.4" customHeight="1" x14ac:dyDescent="0.3">
      <c r="A14" s="831" t="s">
        <v>4483</v>
      </c>
      <c r="B14" s="832" t="s">
        <v>4484</v>
      </c>
      <c r="C14" s="832" t="s">
        <v>591</v>
      </c>
      <c r="D14" s="832" t="s">
        <v>4485</v>
      </c>
      <c r="E14" s="832" t="s">
        <v>4497</v>
      </c>
      <c r="F14" s="832" t="s">
        <v>673</v>
      </c>
      <c r="G14" s="849">
        <v>1.1000000000000001</v>
      </c>
      <c r="H14" s="849">
        <v>77.77000000000001</v>
      </c>
      <c r="I14" s="832">
        <v>0.17456398285111449</v>
      </c>
      <c r="J14" s="832">
        <v>70.7</v>
      </c>
      <c r="K14" s="849">
        <v>6.2999999999999989</v>
      </c>
      <c r="L14" s="849">
        <v>445.51</v>
      </c>
      <c r="M14" s="832">
        <v>1</v>
      </c>
      <c r="N14" s="832">
        <v>70.715873015873029</v>
      </c>
      <c r="O14" s="849">
        <v>9.1999999999999993</v>
      </c>
      <c r="P14" s="849">
        <v>732.19999999999982</v>
      </c>
      <c r="Q14" s="837">
        <v>1.6435096855289439</v>
      </c>
      <c r="R14" s="850">
        <v>79.586956521739111</v>
      </c>
    </row>
    <row r="15" spans="1:18" ht="14.4" customHeight="1" x14ac:dyDescent="0.3">
      <c r="A15" s="831" t="s">
        <v>4483</v>
      </c>
      <c r="B15" s="832" t="s">
        <v>4484</v>
      </c>
      <c r="C15" s="832" t="s">
        <v>591</v>
      </c>
      <c r="D15" s="832" t="s">
        <v>4485</v>
      </c>
      <c r="E15" s="832" t="s">
        <v>4498</v>
      </c>
      <c r="F15" s="832" t="s">
        <v>4499</v>
      </c>
      <c r="G15" s="849"/>
      <c r="H15" s="849"/>
      <c r="I15" s="832"/>
      <c r="J15" s="832"/>
      <c r="K15" s="849">
        <v>0.2</v>
      </c>
      <c r="L15" s="849">
        <v>13.94</v>
      </c>
      <c r="M15" s="832">
        <v>1</v>
      </c>
      <c r="N15" s="832">
        <v>69.699999999999989</v>
      </c>
      <c r="O15" s="849"/>
      <c r="P15" s="849"/>
      <c r="Q15" s="837"/>
      <c r="R15" s="850"/>
    </row>
    <row r="16" spans="1:18" ht="14.4" customHeight="1" x14ac:dyDescent="0.3">
      <c r="A16" s="831" t="s">
        <v>4483</v>
      </c>
      <c r="B16" s="832" t="s">
        <v>4484</v>
      </c>
      <c r="C16" s="832" t="s">
        <v>591</v>
      </c>
      <c r="D16" s="832" t="s">
        <v>4485</v>
      </c>
      <c r="E16" s="832" t="s">
        <v>4500</v>
      </c>
      <c r="F16" s="832" t="s">
        <v>668</v>
      </c>
      <c r="G16" s="849">
        <v>8.6</v>
      </c>
      <c r="H16" s="849">
        <v>5590</v>
      </c>
      <c r="I16" s="832">
        <v>0.60478199718706049</v>
      </c>
      <c r="J16" s="832">
        <v>650</v>
      </c>
      <c r="K16" s="849">
        <v>14.22</v>
      </c>
      <c r="L16" s="849">
        <v>9243</v>
      </c>
      <c r="M16" s="832">
        <v>1</v>
      </c>
      <c r="N16" s="832">
        <v>650</v>
      </c>
      <c r="O16" s="849">
        <v>24.599999999999998</v>
      </c>
      <c r="P16" s="849">
        <v>15372.51</v>
      </c>
      <c r="Q16" s="837">
        <v>1.6631515741642324</v>
      </c>
      <c r="R16" s="850">
        <v>624.89878048780497</v>
      </c>
    </row>
    <row r="17" spans="1:18" ht="14.4" customHeight="1" x14ac:dyDescent="0.3">
      <c r="A17" s="831" t="s">
        <v>4483</v>
      </c>
      <c r="B17" s="832" t="s">
        <v>4484</v>
      </c>
      <c r="C17" s="832" t="s">
        <v>591</v>
      </c>
      <c r="D17" s="832" t="s">
        <v>4485</v>
      </c>
      <c r="E17" s="832" t="s">
        <v>4501</v>
      </c>
      <c r="F17" s="832" t="s">
        <v>671</v>
      </c>
      <c r="G17" s="849">
        <v>11</v>
      </c>
      <c r="H17" s="849">
        <v>232.43</v>
      </c>
      <c r="I17" s="832">
        <v>13.835119047619047</v>
      </c>
      <c r="J17" s="832">
        <v>21.13</v>
      </c>
      <c r="K17" s="849">
        <v>1</v>
      </c>
      <c r="L17" s="849">
        <v>16.8</v>
      </c>
      <c r="M17" s="832">
        <v>1</v>
      </c>
      <c r="N17" s="832">
        <v>16.8</v>
      </c>
      <c r="O17" s="849">
        <v>7</v>
      </c>
      <c r="P17" s="849">
        <v>117.6</v>
      </c>
      <c r="Q17" s="837">
        <v>6.9999999999999991</v>
      </c>
      <c r="R17" s="850">
        <v>16.8</v>
      </c>
    </row>
    <row r="18" spans="1:18" ht="14.4" customHeight="1" x14ac:dyDescent="0.3">
      <c r="A18" s="831" t="s">
        <v>4483</v>
      </c>
      <c r="B18" s="832" t="s">
        <v>4484</v>
      </c>
      <c r="C18" s="832" t="s">
        <v>591</v>
      </c>
      <c r="D18" s="832" t="s">
        <v>4485</v>
      </c>
      <c r="E18" s="832" t="s">
        <v>4502</v>
      </c>
      <c r="F18" s="832" t="s">
        <v>694</v>
      </c>
      <c r="G18" s="849">
        <v>0.2</v>
      </c>
      <c r="H18" s="849">
        <v>10.28</v>
      </c>
      <c r="I18" s="832"/>
      <c r="J18" s="832">
        <v>51.399999999999991</v>
      </c>
      <c r="K18" s="849"/>
      <c r="L18" s="849"/>
      <c r="M18" s="832"/>
      <c r="N18" s="832"/>
      <c r="O18" s="849">
        <v>0.60000000000000009</v>
      </c>
      <c r="P18" s="849">
        <v>32.67</v>
      </c>
      <c r="Q18" s="837"/>
      <c r="R18" s="850">
        <v>54.449999999999996</v>
      </c>
    </row>
    <row r="19" spans="1:18" ht="14.4" customHeight="1" x14ac:dyDescent="0.3">
      <c r="A19" s="831" t="s">
        <v>4483</v>
      </c>
      <c r="B19" s="832" t="s">
        <v>4484</v>
      </c>
      <c r="C19" s="832" t="s">
        <v>591</v>
      </c>
      <c r="D19" s="832" t="s">
        <v>4485</v>
      </c>
      <c r="E19" s="832" t="s">
        <v>4503</v>
      </c>
      <c r="F19" s="832" t="s">
        <v>675</v>
      </c>
      <c r="G19" s="849">
        <v>0.15999999999999998</v>
      </c>
      <c r="H19" s="849">
        <v>19.440000000000001</v>
      </c>
      <c r="I19" s="832">
        <v>7.7502691065662002E-2</v>
      </c>
      <c r="J19" s="832">
        <v>121.50000000000003</v>
      </c>
      <c r="K19" s="849">
        <v>2.06</v>
      </c>
      <c r="L19" s="849">
        <v>250.83</v>
      </c>
      <c r="M19" s="832">
        <v>1</v>
      </c>
      <c r="N19" s="832">
        <v>121.7621359223301</v>
      </c>
      <c r="O19" s="849">
        <v>0.18</v>
      </c>
      <c r="P19" s="849">
        <v>21.87</v>
      </c>
      <c r="Q19" s="837">
        <v>8.7190527448869751E-2</v>
      </c>
      <c r="R19" s="850">
        <v>121.50000000000001</v>
      </c>
    </row>
    <row r="20" spans="1:18" ht="14.4" customHeight="1" x14ac:dyDescent="0.3">
      <c r="A20" s="831" t="s">
        <v>4483</v>
      </c>
      <c r="B20" s="832" t="s">
        <v>4484</v>
      </c>
      <c r="C20" s="832" t="s">
        <v>591</v>
      </c>
      <c r="D20" s="832" t="s">
        <v>4485</v>
      </c>
      <c r="E20" s="832" t="s">
        <v>4504</v>
      </c>
      <c r="F20" s="832" t="s">
        <v>675</v>
      </c>
      <c r="G20" s="849">
        <v>0.30000000000000004</v>
      </c>
      <c r="H20" s="849">
        <v>60.199999999999989</v>
      </c>
      <c r="I20" s="832">
        <v>3.333333333333333</v>
      </c>
      <c r="J20" s="832">
        <v>200.6666666666666</v>
      </c>
      <c r="K20" s="849">
        <v>0.09</v>
      </c>
      <c r="L20" s="849">
        <v>18.059999999999999</v>
      </c>
      <c r="M20" s="832">
        <v>1</v>
      </c>
      <c r="N20" s="832">
        <v>200.66666666666666</v>
      </c>
      <c r="O20" s="849">
        <v>0.27</v>
      </c>
      <c r="P20" s="849">
        <v>54.18</v>
      </c>
      <c r="Q20" s="837">
        <v>3</v>
      </c>
      <c r="R20" s="850">
        <v>200.66666666666666</v>
      </c>
    </row>
    <row r="21" spans="1:18" ht="14.4" customHeight="1" x14ac:dyDescent="0.3">
      <c r="A21" s="831" t="s">
        <v>4483</v>
      </c>
      <c r="B21" s="832" t="s">
        <v>4484</v>
      </c>
      <c r="C21" s="832" t="s">
        <v>591</v>
      </c>
      <c r="D21" s="832" t="s">
        <v>4485</v>
      </c>
      <c r="E21" s="832" t="s">
        <v>4505</v>
      </c>
      <c r="F21" s="832" t="s">
        <v>675</v>
      </c>
      <c r="G21" s="849">
        <v>11.2</v>
      </c>
      <c r="H21" s="849">
        <v>2726.2099999999991</v>
      </c>
      <c r="I21" s="832">
        <v>0.56548758657454146</v>
      </c>
      <c r="J21" s="832">
        <v>243.41160714285709</v>
      </c>
      <c r="K21" s="849">
        <v>19.8</v>
      </c>
      <c r="L21" s="849">
        <v>4820.9900000000007</v>
      </c>
      <c r="M21" s="832">
        <v>1</v>
      </c>
      <c r="N21" s="832">
        <v>243.48434343434346</v>
      </c>
      <c r="O21" s="849">
        <v>21.100000000000009</v>
      </c>
      <c r="P21" s="849">
        <v>5136.0000000000027</v>
      </c>
      <c r="Q21" s="837">
        <v>1.0653413510503034</v>
      </c>
      <c r="R21" s="850">
        <v>243.41232227488155</v>
      </c>
    </row>
    <row r="22" spans="1:18" ht="14.4" customHeight="1" x14ac:dyDescent="0.3">
      <c r="A22" s="831" t="s">
        <v>4483</v>
      </c>
      <c r="B22" s="832" t="s">
        <v>4484</v>
      </c>
      <c r="C22" s="832" t="s">
        <v>591</v>
      </c>
      <c r="D22" s="832" t="s">
        <v>4485</v>
      </c>
      <c r="E22" s="832" t="s">
        <v>4506</v>
      </c>
      <c r="F22" s="832" t="s">
        <v>4507</v>
      </c>
      <c r="G22" s="849">
        <v>4.7</v>
      </c>
      <c r="H22" s="849">
        <v>176.25</v>
      </c>
      <c r="I22" s="832">
        <v>0.63502071698793006</v>
      </c>
      <c r="J22" s="832">
        <v>37.5</v>
      </c>
      <c r="K22" s="849">
        <v>7.3999999999999995</v>
      </c>
      <c r="L22" s="849">
        <v>277.55</v>
      </c>
      <c r="M22" s="832">
        <v>1</v>
      </c>
      <c r="N22" s="832">
        <v>37.506756756756758</v>
      </c>
      <c r="O22" s="849">
        <v>12.699999999999998</v>
      </c>
      <c r="P22" s="849">
        <v>476.25</v>
      </c>
      <c r="Q22" s="837">
        <v>1.7159070437758961</v>
      </c>
      <c r="R22" s="850">
        <v>37.500000000000007</v>
      </c>
    </row>
    <row r="23" spans="1:18" ht="14.4" customHeight="1" x14ac:dyDescent="0.3">
      <c r="A23" s="831" t="s">
        <v>4483</v>
      </c>
      <c r="B23" s="832" t="s">
        <v>4484</v>
      </c>
      <c r="C23" s="832" t="s">
        <v>591</v>
      </c>
      <c r="D23" s="832" t="s">
        <v>4485</v>
      </c>
      <c r="E23" s="832" t="s">
        <v>4508</v>
      </c>
      <c r="F23" s="832" t="s">
        <v>1169</v>
      </c>
      <c r="G23" s="849">
        <v>0.05</v>
      </c>
      <c r="H23" s="849">
        <v>18.47</v>
      </c>
      <c r="I23" s="832">
        <v>1</v>
      </c>
      <c r="J23" s="832">
        <v>369.4</v>
      </c>
      <c r="K23" s="849">
        <v>0.05</v>
      </c>
      <c r="L23" s="849">
        <v>18.47</v>
      </c>
      <c r="M23" s="832">
        <v>1</v>
      </c>
      <c r="N23" s="832">
        <v>369.4</v>
      </c>
      <c r="O23" s="849"/>
      <c r="P23" s="849"/>
      <c r="Q23" s="837"/>
      <c r="R23" s="850"/>
    </row>
    <row r="24" spans="1:18" ht="14.4" customHeight="1" x14ac:dyDescent="0.3">
      <c r="A24" s="831" t="s">
        <v>4483</v>
      </c>
      <c r="B24" s="832" t="s">
        <v>4484</v>
      </c>
      <c r="C24" s="832" t="s">
        <v>591</v>
      </c>
      <c r="D24" s="832" t="s">
        <v>4509</v>
      </c>
      <c r="E24" s="832" t="s">
        <v>4510</v>
      </c>
      <c r="F24" s="832" t="s">
        <v>4511</v>
      </c>
      <c r="G24" s="849"/>
      <c r="H24" s="849"/>
      <c r="I24" s="832"/>
      <c r="J24" s="832"/>
      <c r="K24" s="849">
        <v>4</v>
      </c>
      <c r="L24" s="849">
        <v>970.56</v>
      </c>
      <c r="M24" s="832">
        <v>1</v>
      </c>
      <c r="N24" s="832">
        <v>242.64</v>
      </c>
      <c r="O24" s="849">
        <v>3</v>
      </c>
      <c r="P24" s="849">
        <v>727.92</v>
      </c>
      <c r="Q24" s="837">
        <v>0.75</v>
      </c>
      <c r="R24" s="850">
        <v>242.64</v>
      </c>
    </row>
    <row r="25" spans="1:18" ht="14.4" customHeight="1" x14ac:dyDescent="0.3">
      <c r="A25" s="831" t="s">
        <v>4483</v>
      </c>
      <c r="B25" s="832" t="s">
        <v>4484</v>
      </c>
      <c r="C25" s="832" t="s">
        <v>591</v>
      </c>
      <c r="D25" s="832" t="s">
        <v>4509</v>
      </c>
      <c r="E25" s="832" t="s">
        <v>4512</v>
      </c>
      <c r="F25" s="832" t="s">
        <v>4513</v>
      </c>
      <c r="G25" s="849">
        <v>51</v>
      </c>
      <c r="H25" s="849">
        <v>12374.640000000003</v>
      </c>
      <c r="I25" s="832">
        <v>0.91071428571428592</v>
      </c>
      <c r="J25" s="832">
        <v>242.64000000000007</v>
      </c>
      <c r="K25" s="849">
        <v>56</v>
      </c>
      <c r="L25" s="849">
        <v>13587.84</v>
      </c>
      <c r="M25" s="832">
        <v>1</v>
      </c>
      <c r="N25" s="832">
        <v>242.64000000000001</v>
      </c>
      <c r="O25" s="849">
        <v>115</v>
      </c>
      <c r="P25" s="849">
        <v>27903.599999999999</v>
      </c>
      <c r="Q25" s="837">
        <v>2.0535714285714284</v>
      </c>
      <c r="R25" s="850">
        <v>242.64</v>
      </c>
    </row>
    <row r="26" spans="1:18" ht="14.4" customHeight="1" x14ac:dyDescent="0.3">
      <c r="A26" s="831" t="s">
        <v>4483</v>
      </c>
      <c r="B26" s="832" t="s">
        <v>4484</v>
      </c>
      <c r="C26" s="832" t="s">
        <v>591</v>
      </c>
      <c r="D26" s="832" t="s">
        <v>4509</v>
      </c>
      <c r="E26" s="832" t="s">
        <v>4514</v>
      </c>
      <c r="F26" s="832" t="s">
        <v>4515</v>
      </c>
      <c r="G26" s="849">
        <v>2</v>
      </c>
      <c r="H26" s="849">
        <v>485.28</v>
      </c>
      <c r="I26" s="832">
        <v>0.22222222222222218</v>
      </c>
      <c r="J26" s="832">
        <v>242.64</v>
      </c>
      <c r="K26" s="849">
        <v>9</v>
      </c>
      <c r="L26" s="849">
        <v>2183.7600000000002</v>
      </c>
      <c r="M26" s="832">
        <v>1</v>
      </c>
      <c r="N26" s="832">
        <v>242.64000000000001</v>
      </c>
      <c r="O26" s="849">
        <v>22</v>
      </c>
      <c r="P26" s="849">
        <v>5338.0800000000008</v>
      </c>
      <c r="Q26" s="837">
        <v>2.4444444444444446</v>
      </c>
      <c r="R26" s="850">
        <v>242.64000000000004</v>
      </c>
    </row>
    <row r="27" spans="1:18" ht="14.4" customHeight="1" x14ac:dyDescent="0.3">
      <c r="A27" s="831" t="s">
        <v>4483</v>
      </c>
      <c r="B27" s="832" t="s">
        <v>4484</v>
      </c>
      <c r="C27" s="832" t="s">
        <v>591</v>
      </c>
      <c r="D27" s="832" t="s">
        <v>4509</v>
      </c>
      <c r="E27" s="832" t="s">
        <v>4516</v>
      </c>
      <c r="F27" s="832" t="s">
        <v>4517</v>
      </c>
      <c r="G27" s="849">
        <v>6</v>
      </c>
      <c r="H27" s="849">
        <v>2334</v>
      </c>
      <c r="I27" s="832"/>
      <c r="J27" s="832">
        <v>389</v>
      </c>
      <c r="K27" s="849"/>
      <c r="L27" s="849"/>
      <c r="M27" s="832"/>
      <c r="N27" s="832"/>
      <c r="O27" s="849">
        <v>6</v>
      </c>
      <c r="P27" s="849">
        <v>2334</v>
      </c>
      <c r="Q27" s="837"/>
      <c r="R27" s="850">
        <v>389</v>
      </c>
    </row>
    <row r="28" spans="1:18" ht="14.4" customHeight="1" x14ac:dyDescent="0.3">
      <c r="A28" s="831" t="s">
        <v>4483</v>
      </c>
      <c r="B28" s="832" t="s">
        <v>4484</v>
      </c>
      <c r="C28" s="832" t="s">
        <v>591</v>
      </c>
      <c r="D28" s="832" t="s">
        <v>4509</v>
      </c>
      <c r="E28" s="832" t="s">
        <v>4518</v>
      </c>
      <c r="F28" s="832" t="s">
        <v>4517</v>
      </c>
      <c r="G28" s="849">
        <v>89.399999999999991</v>
      </c>
      <c r="H28" s="849">
        <v>40138.35</v>
      </c>
      <c r="I28" s="832">
        <v>0.62954217509959531</v>
      </c>
      <c r="J28" s="832">
        <v>448.97483221476512</v>
      </c>
      <c r="K28" s="849">
        <v>142</v>
      </c>
      <c r="L28" s="849">
        <v>63758</v>
      </c>
      <c r="M28" s="832">
        <v>1</v>
      </c>
      <c r="N28" s="832">
        <v>449</v>
      </c>
      <c r="O28" s="849">
        <v>177</v>
      </c>
      <c r="P28" s="849">
        <v>79473</v>
      </c>
      <c r="Q28" s="837">
        <v>1.2464788732394365</v>
      </c>
      <c r="R28" s="850">
        <v>449</v>
      </c>
    </row>
    <row r="29" spans="1:18" ht="14.4" customHeight="1" x14ac:dyDescent="0.3">
      <c r="A29" s="831" t="s">
        <v>4483</v>
      </c>
      <c r="B29" s="832" t="s">
        <v>4484</v>
      </c>
      <c r="C29" s="832" t="s">
        <v>591</v>
      </c>
      <c r="D29" s="832" t="s">
        <v>4509</v>
      </c>
      <c r="E29" s="832" t="s">
        <v>4519</v>
      </c>
      <c r="F29" s="832" t="s">
        <v>4517</v>
      </c>
      <c r="G29" s="849">
        <v>48.05</v>
      </c>
      <c r="H29" s="849">
        <v>24022.5</v>
      </c>
      <c r="I29" s="832">
        <v>1.3727142857142858</v>
      </c>
      <c r="J29" s="832">
        <v>499.94797086368368</v>
      </c>
      <c r="K29" s="849">
        <v>35</v>
      </c>
      <c r="L29" s="849">
        <v>17500</v>
      </c>
      <c r="M29" s="832">
        <v>1</v>
      </c>
      <c r="N29" s="832">
        <v>500</v>
      </c>
      <c r="O29" s="849">
        <v>29</v>
      </c>
      <c r="P29" s="849">
        <v>14500</v>
      </c>
      <c r="Q29" s="837">
        <v>0.82857142857142863</v>
      </c>
      <c r="R29" s="850">
        <v>500</v>
      </c>
    </row>
    <row r="30" spans="1:18" ht="14.4" customHeight="1" x14ac:dyDescent="0.3">
      <c r="A30" s="831" t="s">
        <v>4483</v>
      </c>
      <c r="B30" s="832" t="s">
        <v>4484</v>
      </c>
      <c r="C30" s="832" t="s">
        <v>591</v>
      </c>
      <c r="D30" s="832" t="s">
        <v>4480</v>
      </c>
      <c r="E30" s="832" t="s">
        <v>4520</v>
      </c>
      <c r="F30" s="832" t="s">
        <v>4521</v>
      </c>
      <c r="G30" s="849">
        <v>38</v>
      </c>
      <c r="H30" s="849">
        <v>2964</v>
      </c>
      <c r="I30" s="832">
        <v>0.77551020408163263</v>
      </c>
      <c r="J30" s="832">
        <v>78</v>
      </c>
      <c r="K30" s="849">
        <v>49</v>
      </c>
      <c r="L30" s="849">
        <v>3822</v>
      </c>
      <c r="M30" s="832">
        <v>1</v>
      </c>
      <c r="N30" s="832">
        <v>78</v>
      </c>
      <c r="O30" s="849">
        <v>67</v>
      </c>
      <c r="P30" s="849">
        <v>5226</v>
      </c>
      <c r="Q30" s="837">
        <v>1.3673469387755102</v>
      </c>
      <c r="R30" s="850">
        <v>78</v>
      </c>
    </row>
    <row r="31" spans="1:18" ht="14.4" customHeight="1" x14ac:dyDescent="0.3">
      <c r="A31" s="831" t="s">
        <v>4483</v>
      </c>
      <c r="B31" s="832" t="s">
        <v>4484</v>
      </c>
      <c r="C31" s="832" t="s">
        <v>591</v>
      </c>
      <c r="D31" s="832" t="s">
        <v>4480</v>
      </c>
      <c r="E31" s="832" t="s">
        <v>4522</v>
      </c>
      <c r="F31" s="832" t="s">
        <v>4523</v>
      </c>
      <c r="G31" s="849">
        <v>32</v>
      </c>
      <c r="H31" s="849">
        <v>4672</v>
      </c>
      <c r="I31" s="832">
        <v>2.6485260770975056</v>
      </c>
      <c r="J31" s="832">
        <v>146</v>
      </c>
      <c r="K31" s="849">
        <v>12</v>
      </c>
      <c r="L31" s="849">
        <v>1764</v>
      </c>
      <c r="M31" s="832">
        <v>1</v>
      </c>
      <c r="N31" s="832">
        <v>147</v>
      </c>
      <c r="O31" s="849">
        <v>36</v>
      </c>
      <c r="P31" s="849">
        <v>5292</v>
      </c>
      <c r="Q31" s="837">
        <v>3</v>
      </c>
      <c r="R31" s="850">
        <v>147</v>
      </c>
    </row>
    <row r="32" spans="1:18" ht="14.4" customHeight="1" x14ac:dyDescent="0.3">
      <c r="A32" s="831" t="s">
        <v>4483</v>
      </c>
      <c r="B32" s="832" t="s">
        <v>4484</v>
      </c>
      <c r="C32" s="832" t="s">
        <v>591</v>
      </c>
      <c r="D32" s="832" t="s">
        <v>4480</v>
      </c>
      <c r="E32" s="832" t="s">
        <v>4522</v>
      </c>
      <c r="F32" s="832" t="s">
        <v>4524</v>
      </c>
      <c r="G32" s="849">
        <v>895</v>
      </c>
      <c r="H32" s="849">
        <v>130670</v>
      </c>
      <c r="I32" s="832">
        <v>0.66188500716742393</v>
      </c>
      <c r="J32" s="832">
        <v>146</v>
      </c>
      <c r="K32" s="849">
        <v>1343</v>
      </c>
      <c r="L32" s="849">
        <v>197421</v>
      </c>
      <c r="M32" s="832">
        <v>1</v>
      </c>
      <c r="N32" s="832">
        <v>147</v>
      </c>
      <c r="O32" s="849">
        <v>1553</v>
      </c>
      <c r="P32" s="849">
        <v>228291</v>
      </c>
      <c r="Q32" s="837">
        <v>1.1563663440059568</v>
      </c>
      <c r="R32" s="850">
        <v>147</v>
      </c>
    </row>
    <row r="33" spans="1:18" ht="14.4" customHeight="1" x14ac:dyDescent="0.3">
      <c r="A33" s="831" t="s">
        <v>4483</v>
      </c>
      <c r="B33" s="832" t="s">
        <v>4484</v>
      </c>
      <c r="C33" s="832" t="s">
        <v>591</v>
      </c>
      <c r="D33" s="832" t="s">
        <v>4480</v>
      </c>
      <c r="E33" s="832" t="s">
        <v>4525</v>
      </c>
      <c r="F33" s="832" t="s">
        <v>4526</v>
      </c>
      <c r="G33" s="849">
        <v>268</v>
      </c>
      <c r="H33" s="849">
        <v>9916</v>
      </c>
      <c r="I33" s="832">
        <v>0.83750000000000002</v>
      </c>
      <c r="J33" s="832">
        <v>37</v>
      </c>
      <c r="K33" s="849">
        <v>320</v>
      </c>
      <c r="L33" s="849">
        <v>11840</v>
      </c>
      <c r="M33" s="832">
        <v>1</v>
      </c>
      <c r="N33" s="832">
        <v>37</v>
      </c>
      <c r="O33" s="849">
        <v>363</v>
      </c>
      <c r="P33" s="849">
        <v>13431</v>
      </c>
      <c r="Q33" s="837">
        <v>1.1343749999999999</v>
      </c>
      <c r="R33" s="850">
        <v>37</v>
      </c>
    </row>
    <row r="34" spans="1:18" ht="14.4" customHeight="1" x14ac:dyDescent="0.3">
      <c r="A34" s="831" t="s">
        <v>4483</v>
      </c>
      <c r="B34" s="832" t="s">
        <v>4484</v>
      </c>
      <c r="C34" s="832" t="s">
        <v>591</v>
      </c>
      <c r="D34" s="832" t="s">
        <v>4480</v>
      </c>
      <c r="E34" s="832" t="s">
        <v>4525</v>
      </c>
      <c r="F34" s="832" t="s">
        <v>4527</v>
      </c>
      <c r="G34" s="849">
        <v>12</v>
      </c>
      <c r="H34" s="849">
        <v>444</v>
      </c>
      <c r="I34" s="832">
        <v>1.5</v>
      </c>
      <c r="J34" s="832">
        <v>37</v>
      </c>
      <c r="K34" s="849">
        <v>8</v>
      </c>
      <c r="L34" s="849">
        <v>296</v>
      </c>
      <c r="M34" s="832">
        <v>1</v>
      </c>
      <c r="N34" s="832">
        <v>37</v>
      </c>
      <c r="O34" s="849">
        <v>20</v>
      </c>
      <c r="P34" s="849">
        <v>740</v>
      </c>
      <c r="Q34" s="837">
        <v>2.5</v>
      </c>
      <c r="R34" s="850">
        <v>37</v>
      </c>
    </row>
    <row r="35" spans="1:18" ht="14.4" customHeight="1" x14ac:dyDescent="0.3">
      <c r="A35" s="831" t="s">
        <v>4483</v>
      </c>
      <c r="B35" s="832" t="s">
        <v>4484</v>
      </c>
      <c r="C35" s="832" t="s">
        <v>591</v>
      </c>
      <c r="D35" s="832" t="s">
        <v>4480</v>
      </c>
      <c r="E35" s="832" t="s">
        <v>4528</v>
      </c>
      <c r="F35" s="832" t="s">
        <v>4529</v>
      </c>
      <c r="G35" s="849">
        <v>4</v>
      </c>
      <c r="H35" s="849">
        <v>464</v>
      </c>
      <c r="I35" s="832"/>
      <c r="J35" s="832">
        <v>116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4483</v>
      </c>
      <c r="B36" s="832" t="s">
        <v>4484</v>
      </c>
      <c r="C36" s="832" t="s">
        <v>591</v>
      </c>
      <c r="D36" s="832" t="s">
        <v>4480</v>
      </c>
      <c r="E36" s="832" t="s">
        <v>4528</v>
      </c>
      <c r="F36" s="832" t="s">
        <v>4530</v>
      </c>
      <c r="G36" s="849">
        <v>19</v>
      </c>
      <c r="H36" s="849">
        <v>2204</v>
      </c>
      <c r="I36" s="832">
        <v>1.7272727272727273</v>
      </c>
      <c r="J36" s="832">
        <v>116</v>
      </c>
      <c r="K36" s="849">
        <v>11</v>
      </c>
      <c r="L36" s="849">
        <v>1276</v>
      </c>
      <c r="M36" s="832">
        <v>1</v>
      </c>
      <c r="N36" s="832">
        <v>116</v>
      </c>
      <c r="O36" s="849">
        <v>5</v>
      </c>
      <c r="P36" s="849">
        <v>585</v>
      </c>
      <c r="Q36" s="837">
        <v>0.45846394984326017</v>
      </c>
      <c r="R36" s="850">
        <v>117</v>
      </c>
    </row>
    <row r="37" spans="1:18" ht="14.4" customHeight="1" x14ac:dyDescent="0.3">
      <c r="A37" s="831" t="s">
        <v>4483</v>
      </c>
      <c r="B37" s="832" t="s">
        <v>4484</v>
      </c>
      <c r="C37" s="832" t="s">
        <v>591</v>
      </c>
      <c r="D37" s="832" t="s">
        <v>4480</v>
      </c>
      <c r="E37" s="832" t="s">
        <v>4531</v>
      </c>
      <c r="F37" s="832" t="s">
        <v>4532</v>
      </c>
      <c r="G37" s="849">
        <v>65</v>
      </c>
      <c r="H37" s="849">
        <v>8385</v>
      </c>
      <c r="I37" s="832">
        <v>0.38690476190476192</v>
      </c>
      <c r="J37" s="832">
        <v>129</v>
      </c>
      <c r="K37" s="849">
        <v>168</v>
      </c>
      <c r="L37" s="849">
        <v>21672</v>
      </c>
      <c r="M37" s="832">
        <v>1</v>
      </c>
      <c r="N37" s="832">
        <v>129</v>
      </c>
      <c r="O37" s="849">
        <v>73</v>
      </c>
      <c r="P37" s="849">
        <v>9490</v>
      </c>
      <c r="Q37" s="837">
        <v>0.43789221114802512</v>
      </c>
      <c r="R37" s="850">
        <v>130</v>
      </c>
    </row>
    <row r="38" spans="1:18" ht="14.4" customHeight="1" x14ac:dyDescent="0.3">
      <c r="A38" s="831" t="s">
        <v>4483</v>
      </c>
      <c r="B38" s="832" t="s">
        <v>4484</v>
      </c>
      <c r="C38" s="832" t="s">
        <v>591</v>
      </c>
      <c r="D38" s="832" t="s">
        <v>4480</v>
      </c>
      <c r="E38" s="832" t="s">
        <v>4531</v>
      </c>
      <c r="F38" s="832" t="s">
        <v>4533</v>
      </c>
      <c r="G38" s="849">
        <v>12</v>
      </c>
      <c r="H38" s="849">
        <v>1548</v>
      </c>
      <c r="I38" s="832">
        <v>3</v>
      </c>
      <c r="J38" s="832">
        <v>129</v>
      </c>
      <c r="K38" s="849">
        <v>4</v>
      </c>
      <c r="L38" s="849">
        <v>516</v>
      </c>
      <c r="M38" s="832">
        <v>1</v>
      </c>
      <c r="N38" s="832">
        <v>129</v>
      </c>
      <c r="O38" s="849">
        <v>10</v>
      </c>
      <c r="P38" s="849">
        <v>1300</v>
      </c>
      <c r="Q38" s="837">
        <v>2.5193798449612403</v>
      </c>
      <c r="R38" s="850">
        <v>130</v>
      </c>
    </row>
    <row r="39" spans="1:18" ht="14.4" customHeight="1" x14ac:dyDescent="0.3">
      <c r="A39" s="831" t="s">
        <v>4483</v>
      </c>
      <c r="B39" s="832" t="s">
        <v>4484</v>
      </c>
      <c r="C39" s="832" t="s">
        <v>591</v>
      </c>
      <c r="D39" s="832" t="s">
        <v>4480</v>
      </c>
      <c r="E39" s="832" t="s">
        <v>4534</v>
      </c>
      <c r="F39" s="832" t="s">
        <v>4535</v>
      </c>
      <c r="G39" s="849">
        <v>3286</v>
      </c>
      <c r="H39" s="849">
        <v>824786</v>
      </c>
      <c r="I39" s="832">
        <v>0.9477934813960196</v>
      </c>
      <c r="J39" s="832">
        <v>251</v>
      </c>
      <c r="K39" s="849">
        <v>3467</v>
      </c>
      <c r="L39" s="849">
        <v>870217</v>
      </c>
      <c r="M39" s="832">
        <v>1</v>
      </c>
      <c r="N39" s="832">
        <v>251</v>
      </c>
      <c r="O39" s="849">
        <v>3452</v>
      </c>
      <c r="P39" s="849">
        <v>869904</v>
      </c>
      <c r="Q39" s="837">
        <v>0.99964031959844502</v>
      </c>
      <c r="R39" s="850">
        <v>252</v>
      </c>
    </row>
    <row r="40" spans="1:18" ht="14.4" customHeight="1" x14ac:dyDescent="0.3">
      <c r="A40" s="831" t="s">
        <v>4483</v>
      </c>
      <c r="B40" s="832" t="s">
        <v>4484</v>
      </c>
      <c r="C40" s="832" t="s">
        <v>591</v>
      </c>
      <c r="D40" s="832" t="s">
        <v>4480</v>
      </c>
      <c r="E40" s="832" t="s">
        <v>4534</v>
      </c>
      <c r="F40" s="832" t="s">
        <v>4536</v>
      </c>
      <c r="G40" s="849">
        <v>112</v>
      </c>
      <c r="H40" s="849">
        <v>28112</v>
      </c>
      <c r="I40" s="832">
        <v>1.6716417910447761</v>
      </c>
      <c r="J40" s="832">
        <v>251</v>
      </c>
      <c r="K40" s="849">
        <v>67</v>
      </c>
      <c r="L40" s="849">
        <v>16817</v>
      </c>
      <c r="M40" s="832">
        <v>1</v>
      </c>
      <c r="N40" s="832">
        <v>251</v>
      </c>
      <c r="O40" s="849">
        <v>59</v>
      </c>
      <c r="P40" s="849">
        <v>14868</v>
      </c>
      <c r="Q40" s="837">
        <v>0.88410536956651009</v>
      </c>
      <c r="R40" s="850">
        <v>252</v>
      </c>
    </row>
    <row r="41" spans="1:18" ht="14.4" customHeight="1" x14ac:dyDescent="0.3">
      <c r="A41" s="831" t="s">
        <v>4483</v>
      </c>
      <c r="B41" s="832" t="s">
        <v>4484</v>
      </c>
      <c r="C41" s="832" t="s">
        <v>591</v>
      </c>
      <c r="D41" s="832" t="s">
        <v>4480</v>
      </c>
      <c r="E41" s="832" t="s">
        <v>4537</v>
      </c>
      <c r="F41" s="832" t="s">
        <v>4538</v>
      </c>
      <c r="G41" s="849">
        <v>7</v>
      </c>
      <c r="H41" s="849">
        <v>4907</v>
      </c>
      <c r="I41" s="832">
        <v>0.875</v>
      </c>
      <c r="J41" s="832">
        <v>701</v>
      </c>
      <c r="K41" s="849">
        <v>8</v>
      </c>
      <c r="L41" s="849">
        <v>5608</v>
      </c>
      <c r="M41" s="832">
        <v>1</v>
      </c>
      <c r="N41" s="832">
        <v>701</v>
      </c>
      <c r="O41" s="849">
        <v>16</v>
      </c>
      <c r="P41" s="849">
        <v>11232</v>
      </c>
      <c r="Q41" s="837">
        <v>2.0028530670470754</v>
      </c>
      <c r="R41" s="850">
        <v>702</v>
      </c>
    </row>
    <row r="42" spans="1:18" ht="14.4" customHeight="1" x14ac:dyDescent="0.3">
      <c r="A42" s="831" t="s">
        <v>4483</v>
      </c>
      <c r="B42" s="832" t="s">
        <v>4484</v>
      </c>
      <c r="C42" s="832" t="s">
        <v>591</v>
      </c>
      <c r="D42" s="832" t="s">
        <v>4480</v>
      </c>
      <c r="E42" s="832" t="s">
        <v>4537</v>
      </c>
      <c r="F42" s="832" t="s">
        <v>4539</v>
      </c>
      <c r="G42" s="849">
        <v>144</v>
      </c>
      <c r="H42" s="849">
        <v>100944</v>
      </c>
      <c r="I42" s="832">
        <v>0.8834355828220859</v>
      </c>
      <c r="J42" s="832">
        <v>701</v>
      </c>
      <c r="K42" s="849">
        <v>163</v>
      </c>
      <c r="L42" s="849">
        <v>114263</v>
      </c>
      <c r="M42" s="832">
        <v>1</v>
      </c>
      <c r="N42" s="832">
        <v>701</v>
      </c>
      <c r="O42" s="849">
        <v>181</v>
      </c>
      <c r="P42" s="849">
        <v>127062</v>
      </c>
      <c r="Q42" s="837">
        <v>1.1120135126856463</v>
      </c>
      <c r="R42" s="850">
        <v>702</v>
      </c>
    </row>
    <row r="43" spans="1:18" ht="14.4" customHeight="1" x14ac:dyDescent="0.3">
      <c r="A43" s="831" t="s">
        <v>4483</v>
      </c>
      <c r="B43" s="832" t="s">
        <v>4484</v>
      </c>
      <c r="C43" s="832" t="s">
        <v>591</v>
      </c>
      <c r="D43" s="832" t="s">
        <v>4480</v>
      </c>
      <c r="E43" s="832" t="s">
        <v>4540</v>
      </c>
      <c r="F43" s="832" t="s">
        <v>4541</v>
      </c>
      <c r="G43" s="849"/>
      <c r="H43" s="849"/>
      <c r="I43" s="832"/>
      <c r="J43" s="832"/>
      <c r="K43" s="849">
        <v>2</v>
      </c>
      <c r="L43" s="849">
        <v>710</v>
      </c>
      <c r="M43" s="832">
        <v>1</v>
      </c>
      <c r="N43" s="832">
        <v>355</v>
      </c>
      <c r="O43" s="849">
        <v>8</v>
      </c>
      <c r="P43" s="849">
        <v>2840</v>
      </c>
      <c r="Q43" s="837">
        <v>4</v>
      </c>
      <c r="R43" s="850">
        <v>355</v>
      </c>
    </row>
    <row r="44" spans="1:18" ht="14.4" customHeight="1" x14ac:dyDescent="0.3">
      <c r="A44" s="831" t="s">
        <v>4483</v>
      </c>
      <c r="B44" s="832" t="s">
        <v>4484</v>
      </c>
      <c r="C44" s="832" t="s">
        <v>591</v>
      </c>
      <c r="D44" s="832" t="s">
        <v>4480</v>
      </c>
      <c r="E44" s="832" t="s">
        <v>4540</v>
      </c>
      <c r="F44" s="832" t="s">
        <v>4542</v>
      </c>
      <c r="G44" s="849">
        <v>2</v>
      </c>
      <c r="H44" s="849">
        <v>708</v>
      </c>
      <c r="I44" s="832">
        <v>0.9971830985915493</v>
      </c>
      <c r="J44" s="832">
        <v>354</v>
      </c>
      <c r="K44" s="849">
        <v>2</v>
      </c>
      <c r="L44" s="849">
        <v>710</v>
      </c>
      <c r="M44" s="832">
        <v>1</v>
      </c>
      <c r="N44" s="832">
        <v>355</v>
      </c>
      <c r="O44" s="849">
        <v>8</v>
      </c>
      <c r="P44" s="849">
        <v>2840</v>
      </c>
      <c r="Q44" s="837">
        <v>4</v>
      </c>
      <c r="R44" s="850">
        <v>355</v>
      </c>
    </row>
    <row r="45" spans="1:18" ht="14.4" customHeight="1" x14ac:dyDescent="0.3">
      <c r="A45" s="831" t="s">
        <v>4483</v>
      </c>
      <c r="B45" s="832" t="s">
        <v>4484</v>
      </c>
      <c r="C45" s="832" t="s">
        <v>591</v>
      </c>
      <c r="D45" s="832" t="s">
        <v>4480</v>
      </c>
      <c r="E45" s="832" t="s">
        <v>4543</v>
      </c>
      <c r="F45" s="832" t="s">
        <v>4544</v>
      </c>
      <c r="G45" s="849">
        <v>256</v>
      </c>
      <c r="H45" s="849">
        <v>8533.34</v>
      </c>
      <c r="I45" s="832">
        <v>51.20208808352335</v>
      </c>
      <c r="J45" s="832">
        <v>33.333359375000001</v>
      </c>
      <c r="K45" s="849">
        <v>5</v>
      </c>
      <c r="L45" s="849">
        <v>166.65999999999997</v>
      </c>
      <c r="M45" s="832">
        <v>1</v>
      </c>
      <c r="N45" s="832">
        <v>33.331999999999994</v>
      </c>
      <c r="O45" s="849">
        <v>30</v>
      </c>
      <c r="P45" s="849">
        <v>999.97</v>
      </c>
      <c r="Q45" s="837">
        <v>6.0000600024000974</v>
      </c>
      <c r="R45" s="850">
        <v>33.332333333333331</v>
      </c>
    </row>
    <row r="46" spans="1:18" ht="14.4" customHeight="1" x14ac:dyDescent="0.3">
      <c r="A46" s="831" t="s">
        <v>4483</v>
      </c>
      <c r="B46" s="832" t="s">
        <v>4484</v>
      </c>
      <c r="C46" s="832" t="s">
        <v>591</v>
      </c>
      <c r="D46" s="832" t="s">
        <v>4480</v>
      </c>
      <c r="E46" s="832" t="s">
        <v>4543</v>
      </c>
      <c r="F46" s="832" t="s">
        <v>4545</v>
      </c>
      <c r="G46" s="849">
        <v>881</v>
      </c>
      <c r="H46" s="849">
        <v>29366.67</v>
      </c>
      <c r="I46" s="832">
        <v>0.6679304272828549</v>
      </c>
      <c r="J46" s="832">
        <v>33.333337116912595</v>
      </c>
      <c r="K46" s="849">
        <v>1319</v>
      </c>
      <c r="L46" s="849">
        <v>43966.659999999989</v>
      </c>
      <c r="M46" s="832">
        <v>1</v>
      </c>
      <c r="N46" s="832">
        <v>33.333328278999232</v>
      </c>
      <c r="O46" s="849">
        <v>1456</v>
      </c>
      <c r="P46" s="849">
        <v>48533.30000000001</v>
      </c>
      <c r="Q46" s="837">
        <v>1.1038659748090944</v>
      </c>
      <c r="R46" s="850">
        <v>33.333310439560449</v>
      </c>
    </row>
    <row r="47" spans="1:18" ht="14.4" customHeight="1" x14ac:dyDescent="0.3">
      <c r="A47" s="831" t="s">
        <v>4483</v>
      </c>
      <c r="B47" s="832" t="s">
        <v>4484</v>
      </c>
      <c r="C47" s="832" t="s">
        <v>591</v>
      </c>
      <c r="D47" s="832" t="s">
        <v>4480</v>
      </c>
      <c r="E47" s="832" t="s">
        <v>4546</v>
      </c>
      <c r="F47" s="832" t="s">
        <v>4547</v>
      </c>
      <c r="G47" s="849"/>
      <c r="H47" s="849"/>
      <c r="I47" s="832"/>
      <c r="J47" s="832"/>
      <c r="K47" s="849">
        <v>1</v>
      </c>
      <c r="L47" s="849">
        <v>116</v>
      </c>
      <c r="M47" s="832">
        <v>1</v>
      </c>
      <c r="N47" s="832">
        <v>116</v>
      </c>
      <c r="O47" s="849"/>
      <c r="P47" s="849"/>
      <c r="Q47" s="837"/>
      <c r="R47" s="850"/>
    </row>
    <row r="48" spans="1:18" ht="14.4" customHeight="1" x14ac:dyDescent="0.3">
      <c r="A48" s="831" t="s">
        <v>4483</v>
      </c>
      <c r="B48" s="832" t="s">
        <v>4484</v>
      </c>
      <c r="C48" s="832" t="s">
        <v>591</v>
      </c>
      <c r="D48" s="832" t="s">
        <v>4480</v>
      </c>
      <c r="E48" s="832" t="s">
        <v>4546</v>
      </c>
      <c r="F48" s="832" t="s">
        <v>4548</v>
      </c>
      <c r="G48" s="849">
        <v>214</v>
      </c>
      <c r="H48" s="849">
        <v>24824</v>
      </c>
      <c r="I48" s="832">
        <v>0.99534883720930234</v>
      </c>
      <c r="J48" s="832">
        <v>116</v>
      </c>
      <c r="K48" s="849">
        <v>215</v>
      </c>
      <c r="L48" s="849">
        <v>24940</v>
      </c>
      <c r="M48" s="832">
        <v>1</v>
      </c>
      <c r="N48" s="832">
        <v>116</v>
      </c>
      <c r="O48" s="849">
        <v>198</v>
      </c>
      <c r="P48" s="849">
        <v>22968</v>
      </c>
      <c r="Q48" s="837">
        <v>0.92093023255813955</v>
      </c>
      <c r="R48" s="850">
        <v>116</v>
      </c>
    </row>
    <row r="49" spans="1:18" ht="14.4" customHeight="1" x14ac:dyDescent="0.3">
      <c r="A49" s="831" t="s">
        <v>4483</v>
      </c>
      <c r="B49" s="832" t="s">
        <v>4484</v>
      </c>
      <c r="C49" s="832" t="s">
        <v>591</v>
      </c>
      <c r="D49" s="832" t="s">
        <v>4480</v>
      </c>
      <c r="E49" s="832" t="s">
        <v>4549</v>
      </c>
      <c r="F49" s="832" t="s">
        <v>4550</v>
      </c>
      <c r="G49" s="849">
        <v>64</v>
      </c>
      <c r="H49" s="849">
        <v>7680</v>
      </c>
      <c r="I49" s="832">
        <v>2.6666666666666665</v>
      </c>
      <c r="J49" s="832">
        <v>120</v>
      </c>
      <c r="K49" s="849">
        <v>24</v>
      </c>
      <c r="L49" s="849">
        <v>2880</v>
      </c>
      <c r="M49" s="832">
        <v>1</v>
      </c>
      <c r="N49" s="832">
        <v>120</v>
      </c>
      <c r="O49" s="849">
        <v>72</v>
      </c>
      <c r="P49" s="849">
        <v>8712</v>
      </c>
      <c r="Q49" s="837">
        <v>3.0249999999999999</v>
      </c>
      <c r="R49" s="850">
        <v>121</v>
      </c>
    </row>
    <row r="50" spans="1:18" ht="14.4" customHeight="1" x14ac:dyDescent="0.3">
      <c r="A50" s="831" t="s">
        <v>4483</v>
      </c>
      <c r="B50" s="832" t="s">
        <v>4484</v>
      </c>
      <c r="C50" s="832" t="s">
        <v>591</v>
      </c>
      <c r="D50" s="832" t="s">
        <v>4480</v>
      </c>
      <c r="E50" s="832" t="s">
        <v>4549</v>
      </c>
      <c r="F50" s="832" t="s">
        <v>4551</v>
      </c>
      <c r="G50" s="849">
        <v>1828</v>
      </c>
      <c r="H50" s="849">
        <v>219360</v>
      </c>
      <c r="I50" s="832">
        <v>0.66472727272727272</v>
      </c>
      <c r="J50" s="832">
        <v>120</v>
      </c>
      <c r="K50" s="849">
        <v>2750</v>
      </c>
      <c r="L50" s="849">
        <v>330000</v>
      </c>
      <c r="M50" s="832">
        <v>1</v>
      </c>
      <c r="N50" s="832">
        <v>120</v>
      </c>
      <c r="O50" s="849">
        <v>3123</v>
      </c>
      <c r="P50" s="849">
        <v>377883</v>
      </c>
      <c r="Q50" s="837">
        <v>1.1451</v>
      </c>
      <c r="R50" s="850">
        <v>121</v>
      </c>
    </row>
    <row r="51" spans="1:18" ht="14.4" customHeight="1" x14ac:dyDescent="0.3">
      <c r="A51" s="831" t="s">
        <v>4483</v>
      </c>
      <c r="B51" s="832" t="s">
        <v>4484</v>
      </c>
      <c r="C51" s="832" t="s">
        <v>591</v>
      </c>
      <c r="D51" s="832" t="s">
        <v>4480</v>
      </c>
      <c r="E51" s="832" t="s">
        <v>4552</v>
      </c>
      <c r="F51" s="832" t="s">
        <v>4553</v>
      </c>
      <c r="G51" s="849">
        <v>2</v>
      </c>
      <c r="H51" s="849">
        <v>64</v>
      </c>
      <c r="I51" s="832">
        <v>2</v>
      </c>
      <c r="J51" s="832">
        <v>32</v>
      </c>
      <c r="K51" s="849">
        <v>1</v>
      </c>
      <c r="L51" s="849">
        <v>32</v>
      </c>
      <c r="M51" s="832">
        <v>1</v>
      </c>
      <c r="N51" s="832">
        <v>32</v>
      </c>
      <c r="O51" s="849">
        <v>4</v>
      </c>
      <c r="P51" s="849">
        <v>128</v>
      </c>
      <c r="Q51" s="837">
        <v>4</v>
      </c>
      <c r="R51" s="850">
        <v>32</v>
      </c>
    </row>
    <row r="52" spans="1:18" ht="14.4" customHeight="1" x14ac:dyDescent="0.3">
      <c r="A52" s="831" t="s">
        <v>4483</v>
      </c>
      <c r="B52" s="832" t="s">
        <v>4484</v>
      </c>
      <c r="C52" s="832" t="s">
        <v>591</v>
      </c>
      <c r="D52" s="832" t="s">
        <v>4480</v>
      </c>
      <c r="E52" s="832" t="s">
        <v>4552</v>
      </c>
      <c r="F52" s="832" t="s">
        <v>4554</v>
      </c>
      <c r="G52" s="849">
        <v>5</v>
      </c>
      <c r="H52" s="849">
        <v>160</v>
      </c>
      <c r="I52" s="832">
        <v>0.21739130434782608</v>
      </c>
      <c r="J52" s="832">
        <v>32</v>
      </c>
      <c r="K52" s="849">
        <v>23</v>
      </c>
      <c r="L52" s="849">
        <v>736</v>
      </c>
      <c r="M52" s="832">
        <v>1</v>
      </c>
      <c r="N52" s="832">
        <v>32</v>
      </c>
      <c r="O52" s="849">
        <v>16</v>
      </c>
      <c r="P52" s="849">
        <v>512</v>
      </c>
      <c r="Q52" s="837">
        <v>0.69565217391304346</v>
      </c>
      <c r="R52" s="850">
        <v>32</v>
      </c>
    </row>
    <row r="53" spans="1:18" ht="14.4" customHeight="1" x14ac:dyDescent="0.3">
      <c r="A53" s="831" t="s">
        <v>4483</v>
      </c>
      <c r="B53" s="832" t="s">
        <v>4484</v>
      </c>
      <c r="C53" s="832" t="s">
        <v>591</v>
      </c>
      <c r="D53" s="832" t="s">
        <v>4480</v>
      </c>
      <c r="E53" s="832" t="s">
        <v>4555</v>
      </c>
      <c r="F53" s="832" t="s">
        <v>4556</v>
      </c>
      <c r="G53" s="849">
        <v>19</v>
      </c>
      <c r="H53" s="849">
        <v>1406</v>
      </c>
      <c r="I53" s="832">
        <v>0.55882352941176472</v>
      </c>
      <c r="J53" s="832">
        <v>74</v>
      </c>
      <c r="K53" s="849">
        <v>34</v>
      </c>
      <c r="L53" s="849">
        <v>2516</v>
      </c>
      <c r="M53" s="832">
        <v>1</v>
      </c>
      <c r="N53" s="832">
        <v>74</v>
      </c>
      <c r="O53" s="849">
        <v>15</v>
      </c>
      <c r="P53" s="849">
        <v>1110</v>
      </c>
      <c r="Q53" s="837">
        <v>0.44117647058823528</v>
      </c>
      <c r="R53" s="850">
        <v>74</v>
      </c>
    </row>
    <row r="54" spans="1:18" ht="14.4" customHeight="1" x14ac:dyDescent="0.3">
      <c r="A54" s="831" t="s">
        <v>4483</v>
      </c>
      <c r="B54" s="832" t="s">
        <v>4484</v>
      </c>
      <c r="C54" s="832" t="s">
        <v>591</v>
      </c>
      <c r="D54" s="832" t="s">
        <v>4480</v>
      </c>
      <c r="E54" s="832" t="s">
        <v>4557</v>
      </c>
      <c r="F54" s="832" t="s">
        <v>4558</v>
      </c>
      <c r="G54" s="849">
        <v>234</v>
      </c>
      <c r="H54" s="849">
        <v>18018</v>
      </c>
      <c r="I54" s="832">
        <v>0.67435158501440917</v>
      </c>
      <c r="J54" s="832">
        <v>77</v>
      </c>
      <c r="K54" s="849">
        <v>347</v>
      </c>
      <c r="L54" s="849">
        <v>26719</v>
      </c>
      <c r="M54" s="832">
        <v>1</v>
      </c>
      <c r="N54" s="832">
        <v>77</v>
      </c>
      <c r="O54" s="849">
        <v>400</v>
      </c>
      <c r="P54" s="849">
        <v>30800</v>
      </c>
      <c r="Q54" s="837">
        <v>1.1527377521613833</v>
      </c>
      <c r="R54" s="850">
        <v>77</v>
      </c>
    </row>
    <row r="55" spans="1:18" ht="14.4" customHeight="1" x14ac:dyDescent="0.3">
      <c r="A55" s="831" t="s">
        <v>4483</v>
      </c>
      <c r="B55" s="832" t="s">
        <v>4484</v>
      </c>
      <c r="C55" s="832" t="s">
        <v>591</v>
      </c>
      <c r="D55" s="832" t="s">
        <v>4480</v>
      </c>
      <c r="E55" s="832" t="s">
        <v>4557</v>
      </c>
      <c r="F55" s="832" t="s">
        <v>4559</v>
      </c>
      <c r="G55" s="849">
        <v>8</v>
      </c>
      <c r="H55" s="849">
        <v>616</v>
      </c>
      <c r="I55" s="832">
        <v>2.6666666666666665</v>
      </c>
      <c r="J55" s="832">
        <v>77</v>
      </c>
      <c r="K55" s="849">
        <v>3</v>
      </c>
      <c r="L55" s="849">
        <v>231</v>
      </c>
      <c r="M55" s="832">
        <v>1</v>
      </c>
      <c r="N55" s="832">
        <v>77</v>
      </c>
      <c r="O55" s="849">
        <v>8</v>
      </c>
      <c r="P55" s="849">
        <v>616</v>
      </c>
      <c r="Q55" s="837">
        <v>2.6666666666666665</v>
      </c>
      <c r="R55" s="850">
        <v>77</v>
      </c>
    </row>
    <row r="56" spans="1:18" ht="14.4" customHeight="1" x14ac:dyDescent="0.3">
      <c r="A56" s="831" t="s">
        <v>4483</v>
      </c>
      <c r="B56" s="832" t="s">
        <v>4484</v>
      </c>
      <c r="C56" s="832" t="s">
        <v>591</v>
      </c>
      <c r="D56" s="832" t="s">
        <v>4480</v>
      </c>
      <c r="E56" s="832" t="s">
        <v>4560</v>
      </c>
      <c r="F56" s="832" t="s">
        <v>4561</v>
      </c>
      <c r="G56" s="849">
        <v>50</v>
      </c>
      <c r="H56" s="849">
        <v>30900</v>
      </c>
      <c r="I56" s="832">
        <v>0.75635188720810687</v>
      </c>
      <c r="J56" s="832">
        <v>618</v>
      </c>
      <c r="K56" s="849">
        <v>66</v>
      </c>
      <c r="L56" s="849">
        <v>40854</v>
      </c>
      <c r="M56" s="832">
        <v>1</v>
      </c>
      <c r="N56" s="832">
        <v>619</v>
      </c>
      <c r="O56" s="849">
        <v>127</v>
      </c>
      <c r="P56" s="849">
        <v>78740</v>
      </c>
      <c r="Q56" s="837">
        <v>1.9273510549762569</v>
      </c>
      <c r="R56" s="850">
        <v>620</v>
      </c>
    </row>
    <row r="57" spans="1:18" ht="14.4" customHeight="1" x14ac:dyDescent="0.3">
      <c r="A57" s="831" t="s">
        <v>4483</v>
      </c>
      <c r="B57" s="832" t="s">
        <v>4484</v>
      </c>
      <c r="C57" s="832" t="s">
        <v>591</v>
      </c>
      <c r="D57" s="832" t="s">
        <v>4480</v>
      </c>
      <c r="E57" s="832" t="s">
        <v>4562</v>
      </c>
      <c r="F57" s="832" t="s">
        <v>4563</v>
      </c>
      <c r="G57" s="849">
        <v>30</v>
      </c>
      <c r="H57" s="849">
        <v>11190</v>
      </c>
      <c r="I57" s="832">
        <v>0.69767441860465118</v>
      </c>
      <c r="J57" s="832">
        <v>373</v>
      </c>
      <c r="K57" s="849">
        <v>43</v>
      </c>
      <c r="L57" s="849">
        <v>16039</v>
      </c>
      <c r="M57" s="832">
        <v>1</v>
      </c>
      <c r="N57" s="832">
        <v>373</v>
      </c>
      <c r="O57" s="849">
        <v>123</v>
      </c>
      <c r="P57" s="849">
        <v>46002</v>
      </c>
      <c r="Q57" s="837">
        <v>2.8681339235613192</v>
      </c>
      <c r="R57" s="850">
        <v>374</v>
      </c>
    </row>
    <row r="58" spans="1:18" ht="14.4" customHeight="1" x14ac:dyDescent="0.3">
      <c r="A58" s="831" t="s">
        <v>4483</v>
      </c>
      <c r="B58" s="832" t="s">
        <v>4484</v>
      </c>
      <c r="C58" s="832" t="s">
        <v>591</v>
      </c>
      <c r="D58" s="832" t="s">
        <v>4480</v>
      </c>
      <c r="E58" s="832" t="s">
        <v>4564</v>
      </c>
      <c r="F58" s="832" t="s">
        <v>4565</v>
      </c>
      <c r="G58" s="849">
        <v>997</v>
      </c>
      <c r="H58" s="849">
        <v>176469</v>
      </c>
      <c r="I58" s="832">
        <v>0.86545138888888884</v>
      </c>
      <c r="J58" s="832">
        <v>177</v>
      </c>
      <c r="K58" s="849">
        <v>1152</v>
      </c>
      <c r="L58" s="849">
        <v>203904</v>
      </c>
      <c r="M58" s="832">
        <v>1</v>
      </c>
      <c r="N58" s="832">
        <v>177</v>
      </c>
      <c r="O58" s="849">
        <v>1280</v>
      </c>
      <c r="P58" s="849">
        <v>227840</v>
      </c>
      <c r="Q58" s="837">
        <v>1.1173885750156936</v>
      </c>
      <c r="R58" s="850">
        <v>178</v>
      </c>
    </row>
    <row r="59" spans="1:18" ht="14.4" customHeight="1" x14ac:dyDescent="0.3">
      <c r="A59" s="831" t="s">
        <v>4483</v>
      </c>
      <c r="B59" s="832" t="s">
        <v>4484</v>
      </c>
      <c r="C59" s="832" t="s">
        <v>591</v>
      </c>
      <c r="D59" s="832" t="s">
        <v>4480</v>
      </c>
      <c r="E59" s="832" t="s">
        <v>4564</v>
      </c>
      <c r="F59" s="832" t="s">
        <v>4566</v>
      </c>
      <c r="G59" s="849">
        <v>1</v>
      </c>
      <c r="H59" s="849">
        <v>177</v>
      </c>
      <c r="I59" s="832">
        <v>0.25</v>
      </c>
      <c r="J59" s="832">
        <v>177</v>
      </c>
      <c r="K59" s="849">
        <v>4</v>
      </c>
      <c r="L59" s="849">
        <v>708</v>
      </c>
      <c r="M59" s="832">
        <v>1</v>
      </c>
      <c r="N59" s="832">
        <v>177</v>
      </c>
      <c r="O59" s="849">
        <v>22</v>
      </c>
      <c r="P59" s="849">
        <v>3916</v>
      </c>
      <c r="Q59" s="837">
        <v>5.5310734463276834</v>
      </c>
      <c r="R59" s="850">
        <v>178</v>
      </c>
    </row>
    <row r="60" spans="1:18" ht="14.4" customHeight="1" x14ac:dyDescent="0.3">
      <c r="A60" s="831" t="s">
        <v>4483</v>
      </c>
      <c r="B60" s="832" t="s">
        <v>4484</v>
      </c>
      <c r="C60" s="832" t="s">
        <v>591</v>
      </c>
      <c r="D60" s="832" t="s">
        <v>4480</v>
      </c>
      <c r="E60" s="832" t="s">
        <v>4567</v>
      </c>
      <c r="F60" s="832" t="s">
        <v>4568</v>
      </c>
      <c r="G60" s="849">
        <v>39</v>
      </c>
      <c r="H60" s="849">
        <v>50544</v>
      </c>
      <c r="I60" s="832">
        <v>0.84782608695652173</v>
      </c>
      <c r="J60" s="832">
        <v>1296</v>
      </c>
      <c r="K60" s="849">
        <v>46</v>
      </c>
      <c r="L60" s="849">
        <v>59616</v>
      </c>
      <c r="M60" s="832">
        <v>1</v>
      </c>
      <c r="N60" s="832">
        <v>1296</v>
      </c>
      <c r="O60" s="849">
        <v>55</v>
      </c>
      <c r="P60" s="849">
        <v>71390</v>
      </c>
      <c r="Q60" s="837">
        <v>1.1974973161567364</v>
      </c>
      <c r="R60" s="850">
        <v>1298</v>
      </c>
    </row>
    <row r="61" spans="1:18" ht="14.4" customHeight="1" x14ac:dyDescent="0.3">
      <c r="A61" s="831" t="s">
        <v>4483</v>
      </c>
      <c r="B61" s="832" t="s">
        <v>4484</v>
      </c>
      <c r="C61" s="832" t="s">
        <v>599</v>
      </c>
      <c r="D61" s="832" t="s">
        <v>4509</v>
      </c>
      <c r="E61" s="832" t="s">
        <v>4569</v>
      </c>
      <c r="F61" s="832" t="s">
        <v>4570</v>
      </c>
      <c r="G61" s="849"/>
      <c r="H61" s="849"/>
      <c r="I61" s="832"/>
      <c r="J61" s="832"/>
      <c r="K61" s="849"/>
      <c r="L61" s="849"/>
      <c r="M61" s="832"/>
      <c r="N61" s="832"/>
      <c r="O61" s="849">
        <v>1</v>
      </c>
      <c r="P61" s="849">
        <v>904.75</v>
      </c>
      <c r="Q61" s="837"/>
      <c r="R61" s="850">
        <v>904.75</v>
      </c>
    </row>
    <row r="62" spans="1:18" ht="14.4" customHeight="1" x14ac:dyDescent="0.3">
      <c r="A62" s="831" t="s">
        <v>4483</v>
      </c>
      <c r="B62" s="832" t="s">
        <v>4484</v>
      </c>
      <c r="C62" s="832" t="s">
        <v>599</v>
      </c>
      <c r="D62" s="832" t="s">
        <v>4480</v>
      </c>
      <c r="E62" s="832" t="s">
        <v>4534</v>
      </c>
      <c r="F62" s="832" t="s">
        <v>4535</v>
      </c>
      <c r="G62" s="849">
        <v>495</v>
      </c>
      <c r="H62" s="849">
        <v>124245</v>
      </c>
      <c r="I62" s="832">
        <v>0.86842105263157898</v>
      </c>
      <c r="J62" s="832">
        <v>251</v>
      </c>
      <c r="K62" s="849">
        <v>570</v>
      </c>
      <c r="L62" s="849">
        <v>143070</v>
      </c>
      <c r="M62" s="832">
        <v>1</v>
      </c>
      <c r="N62" s="832">
        <v>251</v>
      </c>
      <c r="O62" s="849">
        <v>468</v>
      </c>
      <c r="P62" s="849">
        <v>117936</v>
      </c>
      <c r="Q62" s="837">
        <v>0.82432375760117427</v>
      </c>
      <c r="R62" s="850">
        <v>252</v>
      </c>
    </row>
    <row r="63" spans="1:18" ht="14.4" customHeight="1" x14ac:dyDescent="0.3">
      <c r="A63" s="831" t="s">
        <v>4483</v>
      </c>
      <c r="B63" s="832" t="s">
        <v>4484</v>
      </c>
      <c r="C63" s="832" t="s">
        <v>599</v>
      </c>
      <c r="D63" s="832" t="s">
        <v>4480</v>
      </c>
      <c r="E63" s="832" t="s">
        <v>4534</v>
      </c>
      <c r="F63" s="832" t="s">
        <v>4536</v>
      </c>
      <c r="G63" s="849">
        <v>95</v>
      </c>
      <c r="H63" s="849">
        <v>23845</v>
      </c>
      <c r="I63" s="832">
        <v>1.1445783132530121</v>
      </c>
      <c r="J63" s="832">
        <v>251</v>
      </c>
      <c r="K63" s="849">
        <v>83</v>
      </c>
      <c r="L63" s="849">
        <v>20833</v>
      </c>
      <c r="M63" s="832">
        <v>1</v>
      </c>
      <c r="N63" s="832">
        <v>251</v>
      </c>
      <c r="O63" s="849">
        <v>91</v>
      </c>
      <c r="P63" s="849">
        <v>22932</v>
      </c>
      <c r="Q63" s="837">
        <v>1.100753612057793</v>
      </c>
      <c r="R63" s="850">
        <v>252</v>
      </c>
    </row>
    <row r="64" spans="1:18" ht="14.4" customHeight="1" x14ac:dyDescent="0.3">
      <c r="A64" s="831" t="s">
        <v>4483</v>
      </c>
      <c r="B64" s="832" t="s">
        <v>4484</v>
      </c>
      <c r="C64" s="832" t="s">
        <v>599</v>
      </c>
      <c r="D64" s="832" t="s">
        <v>4480</v>
      </c>
      <c r="E64" s="832" t="s">
        <v>4571</v>
      </c>
      <c r="F64" s="832" t="s">
        <v>4572</v>
      </c>
      <c r="G64" s="849">
        <v>72</v>
      </c>
      <c r="H64" s="849">
        <v>9072</v>
      </c>
      <c r="I64" s="832">
        <v>0.25714285714285712</v>
      </c>
      <c r="J64" s="832">
        <v>126</v>
      </c>
      <c r="K64" s="849">
        <v>280</v>
      </c>
      <c r="L64" s="849">
        <v>35280</v>
      </c>
      <c r="M64" s="832">
        <v>1</v>
      </c>
      <c r="N64" s="832">
        <v>126</v>
      </c>
      <c r="O64" s="849">
        <v>265</v>
      </c>
      <c r="P64" s="849">
        <v>33655</v>
      </c>
      <c r="Q64" s="837">
        <v>0.95393990929705219</v>
      </c>
      <c r="R64" s="850">
        <v>127</v>
      </c>
    </row>
    <row r="65" spans="1:18" ht="14.4" customHeight="1" x14ac:dyDescent="0.3">
      <c r="A65" s="831" t="s">
        <v>4483</v>
      </c>
      <c r="B65" s="832" t="s">
        <v>4484</v>
      </c>
      <c r="C65" s="832" t="s">
        <v>599</v>
      </c>
      <c r="D65" s="832" t="s">
        <v>4480</v>
      </c>
      <c r="E65" s="832" t="s">
        <v>4571</v>
      </c>
      <c r="F65" s="832" t="s">
        <v>4573</v>
      </c>
      <c r="G65" s="849">
        <v>672</v>
      </c>
      <c r="H65" s="849">
        <v>84672</v>
      </c>
      <c r="I65" s="832">
        <v>0.31908831908831908</v>
      </c>
      <c r="J65" s="832">
        <v>126</v>
      </c>
      <c r="K65" s="849">
        <v>2106</v>
      </c>
      <c r="L65" s="849">
        <v>265356</v>
      </c>
      <c r="M65" s="832">
        <v>1</v>
      </c>
      <c r="N65" s="832">
        <v>126</v>
      </c>
      <c r="O65" s="849">
        <v>1860</v>
      </c>
      <c r="P65" s="849">
        <v>236220</v>
      </c>
      <c r="Q65" s="837">
        <v>0.8902003346447791</v>
      </c>
      <c r="R65" s="850">
        <v>127</v>
      </c>
    </row>
    <row r="66" spans="1:18" ht="14.4" customHeight="1" x14ac:dyDescent="0.3">
      <c r="A66" s="831" t="s">
        <v>4483</v>
      </c>
      <c r="B66" s="832" t="s">
        <v>4484</v>
      </c>
      <c r="C66" s="832" t="s">
        <v>599</v>
      </c>
      <c r="D66" s="832" t="s">
        <v>4480</v>
      </c>
      <c r="E66" s="832" t="s">
        <v>4574</v>
      </c>
      <c r="F66" s="832" t="s">
        <v>4575</v>
      </c>
      <c r="G66" s="849">
        <v>1</v>
      </c>
      <c r="H66" s="849">
        <v>331</v>
      </c>
      <c r="I66" s="832">
        <v>1</v>
      </c>
      <c r="J66" s="832">
        <v>331</v>
      </c>
      <c r="K66" s="849">
        <v>1</v>
      </c>
      <c r="L66" s="849">
        <v>331</v>
      </c>
      <c r="M66" s="832">
        <v>1</v>
      </c>
      <c r="N66" s="832">
        <v>331</v>
      </c>
      <c r="O66" s="849"/>
      <c r="P66" s="849"/>
      <c r="Q66" s="837"/>
      <c r="R66" s="850"/>
    </row>
    <row r="67" spans="1:18" ht="14.4" customHeight="1" x14ac:dyDescent="0.3">
      <c r="A67" s="831" t="s">
        <v>4483</v>
      </c>
      <c r="B67" s="832" t="s">
        <v>4484</v>
      </c>
      <c r="C67" s="832" t="s">
        <v>599</v>
      </c>
      <c r="D67" s="832" t="s">
        <v>4480</v>
      </c>
      <c r="E67" s="832" t="s">
        <v>4574</v>
      </c>
      <c r="F67" s="832" t="s">
        <v>4576</v>
      </c>
      <c r="G67" s="849"/>
      <c r="H67" s="849"/>
      <c r="I67" s="832"/>
      <c r="J67" s="832"/>
      <c r="K67" s="849">
        <v>1</v>
      </c>
      <c r="L67" s="849">
        <v>331</v>
      </c>
      <c r="M67" s="832">
        <v>1</v>
      </c>
      <c r="N67" s="832">
        <v>331</v>
      </c>
      <c r="O67" s="849">
        <v>1</v>
      </c>
      <c r="P67" s="849">
        <v>332</v>
      </c>
      <c r="Q67" s="837">
        <v>1.0030211480362539</v>
      </c>
      <c r="R67" s="850">
        <v>332</v>
      </c>
    </row>
    <row r="68" spans="1:18" ht="14.4" customHeight="1" x14ac:dyDescent="0.3">
      <c r="A68" s="831" t="s">
        <v>4483</v>
      </c>
      <c r="B68" s="832" t="s">
        <v>4484</v>
      </c>
      <c r="C68" s="832" t="s">
        <v>599</v>
      </c>
      <c r="D68" s="832" t="s">
        <v>4480</v>
      </c>
      <c r="E68" s="832" t="s">
        <v>4577</v>
      </c>
      <c r="F68" s="832" t="s">
        <v>4578</v>
      </c>
      <c r="G68" s="849">
        <v>227</v>
      </c>
      <c r="H68" s="849">
        <v>112365</v>
      </c>
      <c r="I68" s="832">
        <v>0.62191780821917808</v>
      </c>
      <c r="J68" s="832">
        <v>495</v>
      </c>
      <c r="K68" s="849">
        <v>365</v>
      </c>
      <c r="L68" s="849">
        <v>180675</v>
      </c>
      <c r="M68" s="832">
        <v>1</v>
      </c>
      <c r="N68" s="832">
        <v>495</v>
      </c>
      <c r="O68" s="849">
        <v>269</v>
      </c>
      <c r="P68" s="849">
        <v>133424</v>
      </c>
      <c r="Q68" s="837">
        <v>0.73847516258475165</v>
      </c>
      <c r="R68" s="850">
        <v>496</v>
      </c>
    </row>
    <row r="69" spans="1:18" ht="14.4" customHeight="1" x14ac:dyDescent="0.3">
      <c r="A69" s="831" t="s">
        <v>4483</v>
      </c>
      <c r="B69" s="832" t="s">
        <v>4484</v>
      </c>
      <c r="C69" s="832" t="s">
        <v>599</v>
      </c>
      <c r="D69" s="832" t="s">
        <v>4480</v>
      </c>
      <c r="E69" s="832" t="s">
        <v>4577</v>
      </c>
      <c r="F69" s="832" t="s">
        <v>4579</v>
      </c>
      <c r="G69" s="849">
        <v>18</v>
      </c>
      <c r="H69" s="849">
        <v>8910</v>
      </c>
      <c r="I69" s="832">
        <v>0.6</v>
      </c>
      <c r="J69" s="832">
        <v>495</v>
      </c>
      <c r="K69" s="849">
        <v>30</v>
      </c>
      <c r="L69" s="849">
        <v>14850</v>
      </c>
      <c r="M69" s="832">
        <v>1</v>
      </c>
      <c r="N69" s="832">
        <v>495</v>
      </c>
      <c r="O69" s="849">
        <v>22</v>
      </c>
      <c r="P69" s="849">
        <v>10912</v>
      </c>
      <c r="Q69" s="837">
        <v>0.73481481481481481</v>
      </c>
      <c r="R69" s="850">
        <v>496</v>
      </c>
    </row>
    <row r="70" spans="1:18" ht="14.4" customHeight="1" x14ac:dyDescent="0.3">
      <c r="A70" s="831" t="s">
        <v>4483</v>
      </c>
      <c r="B70" s="832" t="s">
        <v>4484</v>
      </c>
      <c r="C70" s="832" t="s">
        <v>599</v>
      </c>
      <c r="D70" s="832" t="s">
        <v>4480</v>
      </c>
      <c r="E70" s="832" t="s">
        <v>4580</v>
      </c>
      <c r="F70" s="832" t="s">
        <v>4581</v>
      </c>
      <c r="G70" s="849"/>
      <c r="H70" s="849"/>
      <c r="I70" s="832"/>
      <c r="J70" s="832"/>
      <c r="K70" s="849"/>
      <c r="L70" s="849"/>
      <c r="M70" s="832"/>
      <c r="N70" s="832"/>
      <c r="O70" s="849">
        <v>3</v>
      </c>
      <c r="P70" s="849">
        <v>2067</v>
      </c>
      <c r="Q70" s="837"/>
      <c r="R70" s="850">
        <v>689</v>
      </c>
    </row>
    <row r="71" spans="1:18" ht="14.4" customHeight="1" x14ac:dyDescent="0.3">
      <c r="A71" s="831" t="s">
        <v>4483</v>
      </c>
      <c r="B71" s="832" t="s">
        <v>4484</v>
      </c>
      <c r="C71" s="832" t="s">
        <v>599</v>
      </c>
      <c r="D71" s="832" t="s">
        <v>4480</v>
      </c>
      <c r="E71" s="832" t="s">
        <v>4582</v>
      </c>
      <c r="F71" s="832" t="s">
        <v>4578</v>
      </c>
      <c r="G71" s="849">
        <v>76</v>
      </c>
      <c r="H71" s="849">
        <v>43168</v>
      </c>
      <c r="I71" s="832">
        <v>1.0555555555555556</v>
      </c>
      <c r="J71" s="832">
        <v>568</v>
      </c>
      <c r="K71" s="849">
        <v>72</v>
      </c>
      <c r="L71" s="849">
        <v>40896</v>
      </c>
      <c r="M71" s="832">
        <v>1</v>
      </c>
      <c r="N71" s="832">
        <v>568</v>
      </c>
      <c r="O71" s="849">
        <v>56</v>
      </c>
      <c r="P71" s="849">
        <v>31864</v>
      </c>
      <c r="Q71" s="837">
        <v>0.77914710485133021</v>
      </c>
      <c r="R71" s="850">
        <v>569</v>
      </c>
    </row>
    <row r="72" spans="1:18" ht="14.4" customHeight="1" x14ac:dyDescent="0.3">
      <c r="A72" s="831" t="s">
        <v>4483</v>
      </c>
      <c r="B72" s="832" t="s">
        <v>4484</v>
      </c>
      <c r="C72" s="832" t="s">
        <v>599</v>
      </c>
      <c r="D72" s="832" t="s">
        <v>4480</v>
      </c>
      <c r="E72" s="832" t="s">
        <v>4582</v>
      </c>
      <c r="F72" s="832" t="s">
        <v>4579</v>
      </c>
      <c r="G72" s="849">
        <v>14</v>
      </c>
      <c r="H72" s="849">
        <v>7952</v>
      </c>
      <c r="I72" s="832">
        <v>0.77777777777777779</v>
      </c>
      <c r="J72" s="832">
        <v>568</v>
      </c>
      <c r="K72" s="849">
        <v>18</v>
      </c>
      <c r="L72" s="849">
        <v>10224</v>
      </c>
      <c r="M72" s="832">
        <v>1</v>
      </c>
      <c r="N72" s="832">
        <v>568</v>
      </c>
      <c r="O72" s="849">
        <v>39</v>
      </c>
      <c r="P72" s="849">
        <v>22191</v>
      </c>
      <c r="Q72" s="837">
        <v>2.170481220657277</v>
      </c>
      <c r="R72" s="850">
        <v>569</v>
      </c>
    </row>
    <row r="73" spans="1:18" ht="14.4" customHeight="1" x14ac:dyDescent="0.3">
      <c r="A73" s="831" t="s">
        <v>4483</v>
      </c>
      <c r="B73" s="832" t="s">
        <v>4484</v>
      </c>
      <c r="C73" s="832" t="s">
        <v>599</v>
      </c>
      <c r="D73" s="832" t="s">
        <v>4480</v>
      </c>
      <c r="E73" s="832" t="s">
        <v>4583</v>
      </c>
      <c r="F73" s="832" t="s">
        <v>4581</v>
      </c>
      <c r="G73" s="849">
        <v>5</v>
      </c>
      <c r="H73" s="849">
        <v>3805</v>
      </c>
      <c r="I73" s="832">
        <v>0.7142857142857143</v>
      </c>
      <c r="J73" s="832">
        <v>761</v>
      </c>
      <c r="K73" s="849">
        <v>7</v>
      </c>
      <c r="L73" s="849">
        <v>5327</v>
      </c>
      <c r="M73" s="832">
        <v>1</v>
      </c>
      <c r="N73" s="832">
        <v>761</v>
      </c>
      <c r="O73" s="849"/>
      <c r="P73" s="849"/>
      <c r="Q73" s="837"/>
      <c r="R73" s="850"/>
    </row>
    <row r="74" spans="1:18" ht="14.4" customHeight="1" x14ac:dyDescent="0.3">
      <c r="A74" s="831" t="s">
        <v>4483</v>
      </c>
      <c r="B74" s="832" t="s">
        <v>4484</v>
      </c>
      <c r="C74" s="832" t="s">
        <v>599</v>
      </c>
      <c r="D74" s="832" t="s">
        <v>4480</v>
      </c>
      <c r="E74" s="832" t="s">
        <v>4584</v>
      </c>
      <c r="F74" s="832" t="s">
        <v>4585</v>
      </c>
      <c r="G74" s="849"/>
      <c r="H74" s="849"/>
      <c r="I74" s="832"/>
      <c r="J74" s="832"/>
      <c r="K74" s="849">
        <v>4</v>
      </c>
      <c r="L74" s="849">
        <v>1848</v>
      </c>
      <c r="M74" s="832">
        <v>1</v>
      </c>
      <c r="N74" s="832">
        <v>462</v>
      </c>
      <c r="O74" s="849">
        <v>11</v>
      </c>
      <c r="P74" s="849">
        <v>5104</v>
      </c>
      <c r="Q74" s="837">
        <v>2.7619047619047619</v>
      </c>
      <c r="R74" s="850">
        <v>464</v>
      </c>
    </row>
    <row r="75" spans="1:18" ht="14.4" customHeight="1" x14ac:dyDescent="0.3">
      <c r="A75" s="831" t="s">
        <v>4483</v>
      </c>
      <c r="B75" s="832" t="s">
        <v>4484</v>
      </c>
      <c r="C75" s="832" t="s">
        <v>599</v>
      </c>
      <c r="D75" s="832" t="s">
        <v>4480</v>
      </c>
      <c r="E75" s="832" t="s">
        <v>4584</v>
      </c>
      <c r="F75" s="832" t="s">
        <v>4586</v>
      </c>
      <c r="G75" s="849">
        <v>1</v>
      </c>
      <c r="H75" s="849">
        <v>462</v>
      </c>
      <c r="I75" s="832">
        <v>0.25</v>
      </c>
      <c r="J75" s="832">
        <v>462</v>
      </c>
      <c r="K75" s="849">
        <v>4</v>
      </c>
      <c r="L75" s="849">
        <v>1848</v>
      </c>
      <c r="M75" s="832">
        <v>1</v>
      </c>
      <c r="N75" s="832">
        <v>462</v>
      </c>
      <c r="O75" s="849"/>
      <c r="P75" s="849"/>
      <c r="Q75" s="837"/>
      <c r="R75" s="850"/>
    </row>
    <row r="76" spans="1:18" ht="14.4" customHeight="1" x14ac:dyDescent="0.3">
      <c r="A76" s="831" t="s">
        <v>4483</v>
      </c>
      <c r="B76" s="832" t="s">
        <v>4484</v>
      </c>
      <c r="C76" s="832" t="s">
        <v>599</v>
      </c>
      <c r="D76" s="832" t="s">
        <v>4480</v>
      </c>
      <c r="E76" s="832" t="s">
        <v>4587</v>
      </c>
      <c r="F76" s="832" t="s">
        <v>4563</v>
      </c>
      <c r="G76" s="849">
        <v>1</v>
      </c>
      <c r="H76" s="849">
        <v>446</v>
      </c>
      <c r="I76" s="832"/>
      <c r="J76" s="832">
        <v>446</v>
      </c>
      <c r="K76" s="849"/>
      <c r="L76" s="849"/>
      <c r="M76" s="832"/>
      <c r="N76" s="832"/>
      <c r="O76" s="849">
        <v>4</v>
      </c>
      <c r="P76" s="849">
        <v>1788</v>
      </c>
      <c r="Q76" s="837"/>
      <c r="R76" s="850">
        <v>447</v>
      </c>
    </row>
    <row r="77" spans="1:18" ht="14.4" customHeight="1" x14ac:dyDescent="0.3">
      <c r="A77" s="831" t="s">
        <v>4483</v>
      </c>
      <c r="B77" s="832" t="s">
        <v>4484</v>
      </c>
      <c r="C77" s="832" t="s">
        <v>599</v>
      </c>
      <c r="D77" s="832" t="s">
        <v>4480</v>
      </c>
      <c r="E77" s="832" t="s">
        <v>4588</v>
      </c>
      <c r="F77" s="832" t="s">
        <v>4561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730</v>
      </c>
      <c r="Q77" s="837"/>
      <c r="R77" s="850">
        <v>730</v>
      </c>
    </row>
    <row r="78" spans="1:18" ht="14.4" customHeight="1" x14ac:dyDescent="0.3">
      <c r="A78" s="831" t="s">
        <v>4483</v>
      </c>
      <c r="B78" s="832" t="s">
        <v>4484</v>
      </c>
      <c r="C78" s="832" t="s">
        <v>599</v>
      </c>
      <c r="D78" s="832" t="s">
        <v>4480</v>
      </c>
      <c r="E78" s="832" t="s">
        <v>4589</v>
      </c>
      <c r="F78" s="832" t="s">
        <v>4590</v>
      </c>
      <c r="G78" s="849"/>
      <c r="H78" s="849"/>
      <c r="I78" s="832"/>
      <c r="J78" s="832"/>
      <c r="K78" s="849"/>
      <c r="L78" s="849"/>
      <c r="M78" s="832"/>
      <c r="N78" s="832"/>
      <c r="O78" s="849">
        <v>1</v>
      </c>
      <c r="P78" s="849">
        <v>834</v>
      </c>
      <c r="Q78" s="837"/>
      <c r="R78" s="850">
        <v>834</v>
      </c>
    </row>
    <row r="79" spans="1:18" ht="14.4" customHeight="1" x14ac:dyDescent="0.3">
      <c r="A79" s="831" t="s">
        <v>4483</v>
      </c>
      <c r="B79" s="832" t="s">
        <v>4484</v>
      </c>
      <c r="C79" s="832" t="s">
        <v>599</v>
      </c>
      <c r="D79" s="832" t="s">
        <v>4480</v>
      </c>
      <c r="E79" s="832" t="s">
        <v>4591</v>
      </c>
      <c r="F79" s="832" t="s">
        <v>4592</v>
      </c>
      <c r="G79" s="849">
        <v>1</v>
      </c>
      <c r="H79" s="849">
        <v>215</v>
      </c>
      <c r="I79" s="832">
        <v>0.33333333333333331</v>
      </c>
      <c r="J79" s="832">
        <v>215</v>
      </c>
      <c r="K79" s="849">
        <v>3</v>
      </c>
      <c r="L79" s="849">
        <v>645</v>
      </c>
      <c r="M79" s="832">
        <v>1</v>
      </c>
      <c r="N79" s="832">
        <v>215</v>
      </c>
      <c r="O79" s="849">
        <v>3</v>
      </c>
      <c r="P79" s="849">
        <v>645</v>
      </c>
      <c r="Q79" s="837">
        <v>1</v>
      </c>
      <c r="R79" s="850">
        <v>215</v>
      </c>
    </row>
    <row r="80" spans="1:18" ht="14.4" customHeight="1" x14ac:dyDescent="0.3">
      <c r="A80" s="831" t="s">
        <v>4483</v>
      </c>
      <c r="B80" s="832" t="s">
        <v>4484</v>
      </c>
      <c r="C80" s="832" t="s">
        <v>599</v>
      </c>
      <c r="D80" s="832" t="s">
        <v>4480</v>
      </c>
      <c r="E80" s="832" t="s">
        <v>4591</v>
      </c>
      <c r="F80" s="832" t="s">
        <v>4593</v>
      </c>
      <c r="G80" s="849"/>
      <c r="H80" s="849"/>
      <c r="I80" s="832"/>
      <c r="J80" s="832"/>
      <c r="K80" s="849">
        <v>2</v>
      </c>
      <c r="L80" s="849">
        <v>430</v>
      </c>
      <c r="M80" s="832">
        <v>1</v>
      </c>
      <c r="N80" s="832">
        <v>215</v>
      </c>
      <c r="O80" s="849">
        <v>1</v>
      </c>
      <c r="P80" s="849">
        <v>215</v>
      </c>
      <c r="Q80" s="837">
        <v>0.5</v>
      </c>
      <c r="R80" s="850">
        <v>215</v>
      </c>
    </row>
    <row r="81" spans="1:18" ht="14.4" customHeight="1" x14ac:dyDescent="0.3">
      <c r="A81" s="831" t="s">
        <v>4483</v>
      </c>
      <c r="B81" s="832" t="s">
        <v>4484</v>
      </c>
      <c r="C81" s="832" t="s">
        <v>599</v>
      </c>
      <c r="D81" s="832" t="s">
        <v>4480</v>
      </c>
      <c r="E81" s="832" t="s">
        <v>4594</v>
      </c>
      <c r="F81" s="832" t="s">
        <v>4595</v>
      </c>
      <c r="G81" s="849">
        <v>17</v>
      </c>
      <c r="H81" s="849">
        <v>1445</v>
      </c>
      <c r="I81" s="832">
        <v>5.666666666666667</v>
      </c>
      <c r="J81" s="832">
        <v>85</v>
      </c>
      <c r="K81" s="849">
        <v>3</v>
      </c>
      <c r="L81" s="849">
        <v>255</v>
      </c>
      <c r="M81" s="832">
        <v>1</v>
      </c>
      <c r="N81" s="832">
        <v>85</v>
      </c>
      <c r="O81" s="849"/>
      <c r="P81" s="849"/>
      <c r="Q81" s="837"/>
      <c r="R81" s="850"/>
    </row>
    <row r="82" spans="1:18" ht="14.4" customHeight="1" x14ac:dyDescent="0.3">
      <c r="A82" s="831" t="s">
        <v>4483</v>
      </c>
      <c r="B82" s="832" t="s">
        <v>4484</v>
      </c>
      <c r="C82" s="832" t="s">
        <v>599</v>
      </c>
      <c r="D82" s="832" t="s">
        <v>4480</v>
      </c>
      <c r="E82" s="832" t="s">
        <v>4594</v>
      </c>
      <c r="F82" s="832" t="s">
        <v>4596</v>
      </c>
      <c r="G82" s="849">
        <v>21</v>
      </c>
      <c r="H82" s="849">
        <v>1785</v>
      </c>
      <c r="I82" s="832">
        <v>1.05</v>
      </c>
      <c r="J82" s="832">
        <v>85</v>
      </c>
      <c r="K82" s="849">
        <v>20</v>
      </c>
      <c r="L82" s="849">
        <v>1700</v>
      </c>
      <c r="M82" s="832">
        <v>1</v>
      </c>
      <c r="N82" s="832">
        <v>85</v>
      </c>
      <c r="O82" s="849">
        <v>11</v>
      </c>
      <c r="P82" s="849">
        <v>946</v>
      </c>
      <c r="Q82" s="837">
        <v>0.55647058823529416</v>
      </c>
      <c r="R82" s="850">
        <v>86</v>
      </c>
    </row>
    <row r="83" spans="1:18" ht="14.4" customHeight="1" x14ac:dyDescent="0.3">
      <c r="A83" s="831" t="s">
        <v>4483</v>
      </c>
      <c r="B83" s="832" t="s">
        <v>4484</v>
      </c>
      <c r="C83" s="832" t="s">
        <v>599</v>
      </c>
      <c r="D83" s="832" t="s">
        <v>4480</v>
      </c>
      <c r="E83" s="832" t="s">
        <v>4549</v>
      </c>
      <c r="F83" s="832" t="s">
        <v>4550</v>
      </c>
      <c r="G83" s="849"/>
      <c r="H83" s="849"/>
      <c r="I83" s="832"/>
      <c r="J83" s="832"/>
      <c r="K83" s="849">
        <v>1</v>
      </c>
      <c r="L83" s="849">
        <v>120</v>
      </c>
      <c r="M83" s="832">
        <v>1</v>
      </c>
      <c r="N83" s="832">
        <v>120</v>
      </c>
      <c r="O83" s="849"/>
      <c r="P83" s="849"/>
      <c r="Q83" s="837"/>
      <c r="R83" s="850"/>
    </row>
    <row r="84" spans="1:18" ht="14.4" customHeight="1" x14ac:dyDescent="0.3">
      <c r="A84" s="831" t="s">
        <v>4483</v>
      </c>
      <c r="B84" s="832" t="s">
        <v>4484</v>
      </c>
      <c r="C84" s="832" t="s">
        <v>599</v>
      </c>
      <c r="D84" s="832" t="s">
        <v>4480</v>
      </c>
      <c r="E84" s="832" t="s">
        <v>4549</v>
      </c>
      <c r="F84" s="832" t="s">
        <v>4551</v>
      </c>
      <c r="G84" s="849"/>
      <c r="H84" s="849"/>
      <c r="I84" s="832"/>
      <c r="J84" s="832"/>
      <c r="K84" s="849">
        <v>1</v>
      </c>
      <c r="L84" s="849">
        <v>120</v>
      </c>
      <c r="M84" s="832">
        <v>1</v>
      </c>
      <c r="N84" s="832">
        <v>120</v>
      </c>
      <c r="O84" s="849"/>
      <c r="P84" s="849"/>
      <c r="Q84" s="837"/>
      <c r="R84" s="850"/>
    </row>
    <row r="85" spans="1:18" ht="14.4" customHeight="1" x14ac:dyDescent="0.3">
      <c r="A85" s="831" t="s">
        <v>4483</v>
      </c>
      <c r="B85" s="832" t="s">
        <v>4484</v>
      </c>
      <c r="C85" s="832" t="s">
        <v>599</v>
      </c>
      <c r="D85" s="832" t="s">
        <v>4480</v>
      </c>
      <c r="E85" s="832" t="s">
        <v>4597</v>
      </c>
      <c r="F85" s="832" t="s">
        <v>4598</v>
      </c>
      <c r="G85" s="849">
        <v>205</v>
      </c>
      <c r="H85" s="849">
        <v>62935</v>
      </c>
      <c r="I85" s="832">
        <v>1.2732919254658386</v>
      </c>
      <c r="J85" s="832">
        <v>307</v>
      </c>
      <c r="K85" s="849">
        <v>161</v>
      </c>
      <c r="L85" s="849">
        <v>49427</v>
      </c>
      <c r="M85" s="832">
        <v>1</v>
      </c>
      <c r="N85" s="832">
        <v>307</v>
      </c>
      <c r="O85" s="849">
        <v>181</v>
      </c>
      <c r="P85" s="849">
        <v>55748</v>
      </c>
      <c r="Q85" s="837">
        <v>1.1278855686163434</v>
      </c>
      <c r="R85" s="850">
        <v>308</v>
      </c>
    </row>
    <row r="86" spans="1:18" ht="14.4" customHeight="1" x14ac:dyDescent="0.3">
      <c r="A86" s="831" t="s">
        <v>4483</v>
      </c>
      <c r="B86" s="832" t="s">
        <v>4484</v>
      </c>
      <c r="C86" s="832" t="s">
        <v>599</v>
      </c>
      <c r="D86" s="832" t="s">
        <v>4480</v>
      </c>
      <c r="E86" s="832" t="s">
        <v>4597</v>
      </c>
      <c r="F86" s="832" t="s">
        <v>4599</v>
      </c>
      <c r="G86" s="849">
        <v>55</v>
      </c>
      <c r="H86" s="849">
        <v>16885</v>
      </c>
      <c r="I86" s="832">
        <v>0.96491228070175439</v>
      </c>
      <c r="J86" s="832">
        <v>307</v>
      </c>
      <c r="K86" s="849">
        <v>57</v>
      </c>
      <c r="L86" s="849">
        <v>17499</v>
      </c>
      <c r="M86" s="832">
        <v>1</v>
      </c>
      <c r="N86" s="832">
        <v>307</v>
      </c>
      <c r="O86" s="849">
        <v>34</v>
      </c>
      <c r="P86" s="849">
        <v>10472</v>
      </c>
      <c r="Q86" s="837">
        <v>0.59843419623978511</v>
      </c>
      <c r="R86" s="850">
        <v>308</v>
      </c>
    </row>
    <row r="87" spans="1:18" ht="14.4" customHeight="1" x14ac:dyDescent="0.3">
      <c r="A87" s="831" t="s">
        <v>4483</v>
      </c>
      <c r="B87" s="832" t="s">
        <v>4484</v>
      </c>
      <c r="C87" s="832" t="s">
        <v>599</v>
      </c>
      <c r="D87" s="832" t="s">
        <v>4480</v>
      </c>
      <c r="E87" s="832" t="s">
        <v>4600</v>
      </c>
      <c r="F87" s="832" t="s">
        <v>4592</v>
      </c>
      <c r="G87" s="849"/>
      <c r="H87" s="849"/>
      <c r="I87" s="832"/>
      <c r="J87" s="832"/>
      <c r="K87" s="849"/>
      <c r="L87" s="849"/>
      <c r="M87" s="832"/>
      <c r="N87" s="832"/>
      <c r="O87" s="849">
        <v>1</v>
      </c>
      <c r="P87" s="849">
        <v>179</v>
      </c>
      <c r="Q87" s="837"/>
      <c r="R87" s="850">
        <v>179</v>
      </c>
    </row>
    <row r="88" spans="1:18" ht="14.4" customHeight="1" x14ac:dyDescent="0.3">
      <c r="A88" s="831" t="s">
        <v>4483</v>
      </c>
      <c r="B88" s="832" t="s">
        <v>4484</v>
      </c>
      <c r="C88" s="832" t="s">
        <v>599</v>
      </c>
      <c r="D88" s="832" t="s">
        <v>4480</v>
      </c>
      <c r="E88" s="832" t="s">
        <v>4601</v>
      </c>
      <c r="F88" s="832" t="s">
        <v>4598</v>
      </c>
      <c r="G88" s="849">
        <v>273</v>
      </c>
      <c r="H88" s="849">
        <v>103740</v>
      </c>
      <c r="I88" s="832">
        <v>1.1052631578947369</v>
      </c>
      <c r="J88" s="832">
        <v>380</v>
      </c>
      <c r="K88" s="849">
        <v>247</v>
      </c>
      <c r="L88" s="849">
        <v>93860</v>
      </c>
      <c r="M88" s="832">
        <v>1</v>
      </c>
      <c r="N88" s="832">
        <v>380</v>
      </c>
      <c r="O88" s="849">
        <v>197</v>
      </c>
      <c r="P88" s="849">
        <v>75057</v>
      </c>
      <c r="Q88" s="837">
        <v>0.79966972086085664</v>
      </c>
      <c r="R88" s="850">
        <v>381</v>
      </c>
    </row>
    <row r="89" spans="1:18" ht="14.4" customHeight="1" x14ac:dyDescent="0.3">
      <c r="A89" s="831" t="s">
        <v>4483</v>
      </c>
      <c r="B89" s="832" t="s">
        <v>4484</v>
      </c>
      <c r="C89" s="832" t="s">
        <v>599</v>
      </c>
      <c r="D89" s="832" t="s">
        <v>4480</v>
      </c>
      <c r="E89" s="832" t="s">
        <v>4601</v>
      </c>
      <c r="F89" s="832" t="s">
        <v>4599</v>
      </c>
      <c r="G89" s="849">
        <v>79</v>
      </c>
      <c r="H89" s="849">
        <v>30020</v>
      </c>
      <c r="I89" s="832">
        <v>4.3888888888888893</v>
      </c>
      <c r="J89" s="832">
        <v>380</v>
      </c>
      <c r="K89" s="849">
        <v>18</v>
      </c>
      <c r="L89" s="849">
        <v>6840</v>
      </c>
      <c r="M89" s="832">
        <v>1</v>
      </c>
      <c r="N89" s="832">
        <v>380</v>
      </c>
      <c r="O89" s="849">
        <v>44</v>
      </c>
      <c r="P89" s="849">
        <v>16764</v>
      </c>
      <c r="Q89" s="837">
        <v>2.450877192982456</v>
      </c>
      <c r="R89" s="850">
        <v>381</v>
      </c>
    </row>
    <row r="90" spans="1:18" ht="14.4" customHeight="1" x14ac:dyDescent="0.3">
      <c r="A90" s="831" t="s">
        <v>4483</v>
      </c>
      <c r="B90" s="832" t="s">
        <v>4484</v>
      </c>
      <c r="C90" s="832" t="s">
        <v>599</v>
      </c>
      <c r="D90" s="832" t="s">
        <v>4480</v>
      </c>
      <c r="E90" s="832" t="s">
        <v>4602</v>
      </c>
      <c r="F90" s="832" t="s">
        <v>4603</v>
      </c>
      <c r="G90" s="849">
        <v>4</v>
      </c>
      <c r="H90" s="849">
        <v>1088</v>
      </c>
      <c r="I90" s="832">
        <v>0.5714285714285714</v>
      </c>
      <c r="J90" s="832">
        <v>272</v>
      </c>
      <c r="K90" s="849">
        <v>7</v>
      </c>
      <c r="L90" s="849">
        <v>1904</v>
      </c>
      <c r="M90" s="832">
        <v>1</v>
      </c>
      <c r="N90" s="832">
        <v>272</v>
      </c>
      <c r="O90" s="849">
        <v>4</v>
      </c>
      <c r="P90" s="849">
        <v>1092</v>
      </c>
      <c r="Q90" s="837">
        <v>0.57352941176470584</v>
      </c>
      <c r="R90" s="850">
        <v>273</v>
      </c>
    </row>
    <row r="91" spans="1:18" ht="14.4" customHeight="1" x14ac:dyDescent="0.3">
      <c r="A91" s="831" t="s">
        <v>4483</v>
      </c>
      <c r="B91" s="832" t="s">
        <v>4484</v>
      </c>
      <c r="C91" s="832" t="s">
        <v>599</v>
      </c>
      <c r="D91" s="832" t="s">
        <v>4480</v>
      </c>
      <c r="E91" s="832" t="s">
        <v>4604</v>
      </c>
      <c r="F91" s="832" t="s">
        <v>4585</v>
      </c>
      <c r="G91" s="849">
        <v>12</v>
      </c>
      <c r="H91" s="849">
        <v>4224</v>
      </c>
      <c r="I91" s="832"/>
      <c r="J91" s="832">
        <v>352</v>
      </c>
      <c r="K91" s="849"/>
      <c r="L91" s="849"/>
      <c r="M91" s="832"/>
      <c r="N91" s="832"/>
      <c r="O91" s="849">
        <v>7</v>
      </c>
      <c r="P91" s="849">
        <v>2478</v>
      </c>
      <c r="Q91" s="837"/>
      <c r="R91" s="850">
        <v>354</v>
      </c>
    </row>
    <row r="92" spans="1:18" ht="14.4" customHeight="1" x14ac:dyDescent="0.3">
      <c r="A92" s="831" t="s">
        <v>4483</v>
      </c>
      <c r="B92" s="832" t="s">
        <v>4484</v>
      </c>
      <c r="C92" s="832" t="s">
        <v>599</v>
      </c>
      <c r="D92" s="832" t="s">
        <v>4480</v>
      </c>
      <c r="E92" s="832" t="s">
        <v>4604</v>
      </c>
      <c r="F92" s="832" t="s">
        <v>4586</v>
      </c>
      <c r="G92" s="849">
        <v>4</v>
      </c>
      <c r="H92" s="849">
        <v>1408</v>
      </c>
      <c r="I92" s="832">
        <v>0.49858356940509913</v>
      </c>
      <c r="J92" s="832">
        <v>352</v>
      </c>
      <c r="K92" s="849">
        <v>8</v>
      </c>
      <c r="L92" s="849">
        <v>2824</v>
      </c>
      <c r="M92" s="832">
        <v>1</v>
      </c>
      <c r="N92" s="832">
        <v>353</v>
      </c>
      <c r="O92" s="849"/>
      <c r="P92" s="849"/>
      <c r="Q92" s="837"/>
      <c r="R92" s="850"/>
    </row>
    <row r="93" spans="1:18" ht="14.4" customHeight="1" x14ac:dyDescent="0.3">
      <c r="A93" s="831" t="s">
        <v>4483</v>
      </c>
      <c r="B93" s="832" t="s">
        <v>4484</v>
      </c>
      <c r="C93" s="832" t="s">
        <v>599</v>
      </c>
      <c r="D93" s="832" t="s">
        <v>4480</v>
      </c>
      <c r="E93" s="832" t="s">
        <v>4562</v>
      </c>
      <c r="F93" s="832" t="s">
        <v>4563</v>
      </c>
      <c r="G93" s="849">
        <v>3</v>
      </c>
      <c r="H93" s="849">
        <v>1119</v>
      </c>
      <c r="I93" s="832"/>
      <c r="J93" s="832">
        <v>373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4483</v>
      </c>
      <c r="B94" s="832" t="s">
        <v>4484</v>
      </c>
      <c r="C94" s="832" t="s">
        <v>599</v>
      </c>
      <c r="D94" s="832" t="s">
        <v>4480</v>
      </c>
      <c r="E94" s="832" t="s">
        <v>4605</v>
      </c>
      <c r="F94" s="832" t="s">
        <v>4575</v>
      </c>
      <c r="G94" s="849">
        <v>3</v>
      </c>
      <c r="H94" s="849">
        <v>1212</v>
      </c>
      <c r="I94" s="832">
        <v>1</v>
      </c>
      <c r="J94" s="832">
        <v>404</v>
      </c>
      <c r="K94" s="849">
        <v>3</v>
      </c>
      <c r="L94" s="849">
        <v>1212</v>
      </c>
      <c r="M94" s="832">
        <v>1</v>
      </c>
      <c r="N94" s="832">
        <v>404</v>
      </c>
      <c r="O94" s="849"/>
      <c r="P94" s="849"/>
      <c r="Q94" s="837"/>
      <c r="R94" s="850"/>
    </row>
    <row r="95" spans="1:18" ht="14.4" customHeight="1" x14ac:dyDescent="0.3">
      <c r="A95" s="831" t="s">
        <v>4483</v>
      </c>
      <c r="B95" s="832" t="s">
        <v>4484</v>
      </c>
      <c r="C95" s="832" t="s">
        <v>599</v>
      </c>
      <c r="D95" s="832" t="s">
        <v>4480</v>
      </c>
      <c r="E95" s="832" t="s">
        <v>4605</v>
      </c>
      <c r="F95" s="832" t="s">
        <v>4576</v>
      </c>
      <c r="G95" s="849">
        <v>3</v>
      </c>
      <c r="H95" s="849">
        <v>1212</v>
      </c>
      <c r="I95" s="832">
        <v>1</v>
      </c>
      <c r="J95" s="832">
        <v>404</v>
      </c>
      <c r="K95" s="849">
        <v>3</v>
      </c>
      <c r="L95" s="849">
        <v>1212</v>
      </c>
      <c r="M95" s="832">
        <v>1</v>
      </c>
      <c r="N95" s="832">
        <v>404</v>
      </c>
      <c r="O95" s="849">
        <v>3</v>
      </c>
      <c r="P95" s="849">
        <v>1215</v>
      </c>
      <c r="Q95" s="837">
        <v>1.0024752475247525</v>
      </c>
      <c r="R95" s="850">
        <v>405</v>
      </c>
    </row>
    <row r="96" spans="1:18" ht="14.4" customHeight="1" x14ac:dyDescent="0.3">
      <c r="A96" s="831" t="s">
        <v>4483</v>
      </c>
      <c r="B96" s="832" t="s">
        <v>4484</v>
      </c>
      <c r="C96" s="832" t="s">
        <v>599</v>
      </c>
      <c r="D96" s="832" t="s">
        <v>4480</v>
      </c>
      <c r="E96" s="832" t="s">
        <v>4606</v>
      </c>
      <c r="F96" s="832" t="s">
        <v>4607</v>
      </c>
      <c r="G96" s="849"/>
      <c r="H96" s="849"/>
      <c r="I96" s="832"/>
      <c r="J96" s="832"/>
      <c r="K96" s="849"/>
      <c r="L96" s="849"/>
      <c r="M96" s="832"/>
      <c r="N96" s="832"/>
      <c r="O96" s="849">
        <v>1</v>
      </c>
      <c r="P96" s="849">
        <v>451</v>
      </c>
      <c r="Q96" s="837"/>
      <c r="R96" s="850">
        <v>451</v>
      </c>
    </row>
    <row r="97" spans="1:18" ht="14.4" customHeight="1" x14ac:dyDescent="0.3">
      <c r="A97" s="831" t="s">
        <v>4483</v>
      </c>
      <c r="B97" s="832" t="s">
        <v>4484</v>
      </c>
      <c r="C97" s="832" t="s">
        <v>599</v>
      </c>
      <c r="D97" s="832" t="s">
        <v>4480</v>
      </c>
      <c r="E97" s="832" t="s">
        <v>4606</v>
      </c>
      <c r="F97" s="832" t="s">
        <v>4608</v>
      </c>
      <c r="G97" s="849"/>
      <c r="H97" s="849"/>
      <c r="I97" s="832"/>
      <c r="J97" s="832"/>
      <c r="K97" s="849">
        <v>1</v>
      </c>
      <c r="L97" s="849">
        <v>449</v>
      </c>
      <c r="M97" s="832">
        <v>1</v>
      </c>
      <c r="N97" s="832">
        <v>449</v>
      </c>
      <c r="O97" s="849"/>
      <c r="P97" s="849"/>
      <c r="Q97" s="837"/>
      <c r="R97" s="850"/>
    </row>
    <row r="98" spans="1:18" ht="14.4" customHeight="1" x14ac:dyDescent="0.3">
      <c r="A98" s="831" t="s">
        <v>4483</v>
      </c>
      <c r="B98" s="832" t="s">
        <v>4484</v>
      </c>
      <c r="C98" s="832" t="s">
        <v>602</v>
      </c>
      <c r="D98" s="832" t="s">
        <v>4480</v>
      </c>
      <c r="E98" s="832" t="s">
        <v>4534</v>
      </c>
      <c r="F98" s="832" t="s">
        <v>4535</v>
      </c>
      <c r="G98" s="849">
        <v>58</v>
      </c>
      <c r="H98" s="849">
        <v>14558</v>
      </c>
      <c r="I98" s="832">
        <v>0.95081967213114749</v>
      </c>
      <c r="J98" s="832">
        <v>251</v>
      </c>
      <c r="K98" s="849">
        <v>61</v>
      </c>
      <c r="L98" s="849">
        <v>15311</v>
      </c>
      <c r="M98" s="832">
        <v>1</v>
      </c>
      <c r="N98" s="832">
        <v>251</v>
      </c>
      <c r="O98" s="849">
        <v>59</v>
      </c>
      <c r="P98" s="849">
        <v>14868</v>
      </c>
      <c r="Q98" s="837">
        <v>0.97106655345829795</v>
      </c>
      <c r="R98" s="850">
        <v>252</v>
      </c>
    </row>
    <row r="99" spans="1:18" ht="14.4" customHeight="1" x14ac:dyDescent="0.3">
      <c r="A99" s="831" t="s">
        <v>4483</v>
      </c>
      <c r="B99" s="832" t="s">
        <v>4484</v>
      </c>
      <c r="C99" s="832" t="s">
        <v>602</v>
      </c>
      <c r="D99" s="832" t="s">
        <v>4480</v>
      </c>
      <c r="E99" s="832" t="s">
        <v>4534</v>
      </c>
      <c r="F99" s="832" t="s">
        <v>4536</v>
      </c>
      <c r="G99" s="849">
        <v>28</v>
      </c>
      <c r="H99" s="849">
        <v>7028</v>
      </c>
      <c r="I99" s="832">
        <v>1.037037037037037</v>
      </c>
      <c r="J99" s="832">
        <v>251</v>
      </c>
      <c r="K99" s="849">
        <v>27</v>
      </c>
      <c r="L99" s="849">
        <v>6777</v>
      </c>
      <c r="M99" s="832">
        <v>1</v>
      </c>
      <c r="N99" s="832">
        <v>251</v>
      </c>
      <c r="O99" s="849">
        <v>23</v>
      </c>
      <c r="P99" s="849">
        <v>5796</v>
      </c>
      <c r="Q99" s="837">
        <v>0.85524568393094291</v>
      </c>
      <c r="R99" s="850">
        <v>252</v>
      </c>
    </row>
    <row r="100" spans="1:18" ht="14.4" customHeight="1" x14ac:dyDescent="0.3">
      <c r="A100" s="831" t="s">
        <v>4483</v>
      </c>
      <c r="B100" s="832" t="s">
        <v>4484</v>
      </c>
      <c r="C100" s="832" t="s">
        <v>602</v>
      </c>
      <c r="D100" s="832" t="s">
        <v>4480</v>
      </c>
      <c r="E100" s="832" t="s">
        <v>4571</v>
      </c>
      <c r="F100" s="832" t="s">
        <v>4572</v>
      </c>
      <c r="G100" s="849">
        <v>63</v>
      </c>
      <c r="H100" s="849">
        <v>7938</v>
      </c>
      <c r="I100" s="832">
        <v>1.2857142857142858</v>
      </c>
      <c r="J100" s="832">
        <v>126</v>
      </c>
      <c r="K100" s="849">
        <v>49</v>
      </c>
      <c r="L100" s="849">
        <v>6174</v>
      </c>
      <c r="M100" s="832">
        <v>1</v>
      </c>
      <c r="N100" s="832">
        <v>126</v>
      </c>
      <c r="O100" s="849">
        <v>41</v>
      </c>
      <c r="P100" s="849">
        <v>5207</v>
      </c>
      <c r="Q100" s="837">
        <v>0.84337544541626175</v>
      </c>
      <c r="R100" s="850">
        <v>127</v>
      </c>
    </row>
    <row r="101" spans="1:18" ht="14.4" customHeight="1" x14ac:dyDescent="0.3">
      <c r="A101" s="831" t="s">
        <v>4483</v>
      </c>
      <c r="B101" s="832" t="s">
        <v>4484</v>
      </c>
      <c r="C101" s="832" t="s">
        <v>602</v>
      </c>
      <c r="D101" s="832" t="s">
        <v>4480</v>
      </c>
      <c r="E101" s="832" t="s">
        <v>4571</v>
      </c>
      <c r="F101" s="832" t="s">
        <v>4573</v>
      </c>
      <c r="G101" s="849">
        <v>129</v>
      </c>
      <c r="H101" s="849">
        <v>16254</v>
      </c>
      <c r="I101" s="832">
        <v>0.65482233502538068</v>
      </c>
      <c r="J101" s="832">
        <v>126</v>
      </c>
      <c r="K101" s="849">
        <v>197</v>
      </c>
      <c r="L101" s="849">
        <v>24822</v>
      </c>
      <c r="M101" s="832">
        <v>1</v>
      </c>
      <c r="N101" s="832">
        <v>126</v>
      </c>
      <c r="O101" s="849">
        <v>120</v>
      </c>
      <c r="P101" s="849">
        <v>15240</v>
      </c>
      <c r="Q101" s="837">
        <v>0.61397147691563936</v>
      </c>
      <c r="R101" s="850">
        <v>127</v>
      </c>
    </row>
    <row r="102" spans="1:18" ht="14.4" customHeight="1" x14ac:dyDescent="0.3">
      <c r="A102" s="831" t="s">
        <v>4483</v>
      </c>
      <c r="B102" s="832" t="s">
        <v>4484</v>
      </c>
      <c r="C102" s="832" t="s">
        <v>602</v>
      </c>
      <c r="D102" s="832" t="s">
        <v>4480</v>
      </c>
      <c r="E102" s="832" t="s">
        <v>4574</v>
      </c>
      <c r="F102" s="832" t="s">
        <v>4575</v>
      </c>
      <c r="G102" s="849">
        <v>3</v>
      </c>
      <c r="H102" s="849">
        <v>993</v>
      </c>
      <c r="I102" s="832">
        <v>0.6</v>
      </c>
      <c r="J102" s="832">
        <v>331</v>
      </c>
      <c r="K102" s="849">
        <v>5</v>
      </c>
      <c r="L102" s="849">
        <v>1655</v>
      </c>
      <c r="M102" s="832">
        <v>1</v>
      </c>
      <c r="N102" s="832">
        <v>331</v>
      </c>
      <c r="O102" s="849"/>
      <c r="P102" s="849"/>
      <c r="Q102" s="837"/>
      <c r="R102" s="850"/>
    </row>
    <row r="103" spans="1:18" ht="14.4" customHeight="1" x14ac:dyDescent="0.3">
      <c r="A103" s="831" t="s">
        <v>4483</v>
      </c>
      <c r="B103" s="832" t="s">
        <v>4484</v>
      </c>
      <c r="C103" s="832" t="s">
        <v>602</v>
      </c>
      <c r="D103" s="832" t="s">
        <v>4480</v>
      </c>
      <c r="E103" s="832" t="s">
        <v>4574</v>
      </c>
      <c r="F103" s="832" t="s">
        <v>4576</v>
      </c>
      <c r="G103" s="849">
        <v>6</v>
      </c>
      <c r="H103" s="849">
        <v>1986</v>
      </c>
      <c r="I103" s="832"/>
      <c r="J103" s="832">
        <v>331</v>
      </c>
      <c r="K103" s="849"/>
      <c r="L103" s="849"/>
      <c r="M103" s="832"/>
      <c r="N103" s="832"/>
      <c r="O103" s="849">
        <v>3</v>
      </c>
      <c r="P103" s="849">
        <v>996</v>
      </c>
      <c r="Q103" s="837"/>
      <c r="R103" s="850">
        <v>332</v>
      </c>
    </row>
    <row r="104" spans="1:18" ht="14.4" customHeight="1" x14ac:dyDescent="0.3">
      <c r="A104" s="831" t="s">
        <v>4483</v>
      </c>
      <c r="B104" s="832" t="s">
        <v>4484</v>
      </c>
      <c r="C104" s="832" t="s">
        <v>602</v>
      </c>
      <c r="D104" s="832" t="s">
        <v>4480</v>
      </c>
      <c r="E104" s="832" t="s">
        <v>4577</v>
      </c>
      <c r="F104" s="832" t="s">
        <v>4578</v>
      </c>
      <c r="G104" s="849">
        <v>15</v>
      </c>
      <c r="H104" s="849">
        <v>7425</v>
      </c>
      <c r="I104" s="832">
        <v>0.625</v>
      </c>
      <c r="J104" s="832">
        <v>495</v>
      </c>
      <c r="K104" s="849">
        <v>24</v>
      </c>
      <c r="L104" s="849">
        <v>11880</v>
      </c>
      <c r="M104" s="832">
        <v>1</v>
      </c>
      <c r="N104" s="832">
        <v>495</v>
      </c>
      <c r="O104" s="849">
        <v>16</v>
      </c>
      <c r="P104" s="849">
        <v>7936</v>
      </c>
      <c r="Q104" s="837">
        <v>0.66801346801346806</v>
      </c>
      <c r="R104" s="850">
        <v>496</v>
      </c>
    </row>
    <row r="105" spans="1:18" ht="14.4" customHeight="1" x14ac:dyDescent="0.3">
      <c r="A105" s="831" t="s">
        <v>4483</v>
      </c>
      <c r="B105" s="832" t="s">
        <v>4484</v>
      </c>
      <c r="C105" s="832" t="s">
        <v>602</v>
      </c>
      <c r="D105" s="832" t="s">
        <v>4480</v>
      </c>
      <c r="E105" s="832" t="s">
        <v>4577</v>
      </c>
      <c r="F105" s="832" t="s">
        <v>4579</v>
      </c>
      <c r="G105" s="849">
        <v>8</v>
      </c>
      <c r="H105" s="849">
        <v>3960</v>
      </c>
      <c r="I105" s="832">
        <v>0.36363636363636365</v>
      </c>
      <c r="J105" s="832">
        <v>495</v>
      </c>
      <c r="K105" s="849">
        <v>22</v>
      </c>
      <c r="L105" s="849">
        <v>10890</v>
      </c>
      <c r="M105" s="832">
        <v>1</v>
      </c>
      <c r="N105" s="832">
        <v>495</v>
      </c>
      <c r="O105" s="849">
        <v>7</v>
      </c>
      <c r="P105" s="849">
        <v>3472</v>
      </c>
      <c r="Q105" s="837">
        <v>0.31882460973370064</v>
      </c>
      <c r="R105" s="850">
        <v>496</v>
      </c>
    </row>
    <row r="106" spans="1:18" ht="14.4" customHeight="1" x14ac:dyDescent="0.3">
      <c r="A106" s="831" t="s">
        <v>4483</v>
      </c>
      <c r="B106" s="832" t="s">
        <v>4484</v>
      </c>
      <c r="C106" s="832" t="s">
        <v>602</v>
      </c>
      <c r="D106" s="832" t="s">
        <v>4480</v>
      </c>
      <c r="E106" s="832" t="s">
        <v>4580</v>
      </c>
      <c r="F106" s="832" t="s">
        <v>4581</v>
      </c>
      <c r="G106" s="849"/>
      <c r="H106" s="849"/>
      <c r="I106" s="832"/>
      <c r="J106" s="832"/>
      <c r="K106" s="849">
        <v>8</v>
      </c>
      <c r="L106" s="849">
        <v>5504</v>
      </c>
      <c r="M106" s="832">
        <v>1</v>
      </c>
      <c r="N106" s="832">
        <v>688</v>
      </c>
      <c r="O106" s="849">
        <v>2</v>
      </c>
      <c r="P106" s="849">
        <v>1378</v>
      </c>
      <c r="Q106" s="837">
        <v>0.25036337209302323</v>
      </c>
      <c r="R106" s="850">
        <v>689</v>
      </c>
    </row>
    <row r="107" spans="1:18" ht="14.4" customHeight="1" x14ac:dyDescent="0.3">
      <c r="A107" s="831" t="s">
        <v>4483</v>
      </c>
      <c r="B107" s="832" t="s">
        <v>4484</v>
      </c>
      <c r="C107" s="832" t="s">
        <v>602</v>
      </c>
      <c r="D107" s="832" t="s">
        <v>4480</v>
      </c>
      <c r="E107" s="832" t="s">
        <v>4582</v>
      </c>
      <c r="F107" s="832" t="s">
        <v>4578</v>
      </c>
      <c r="G107" s="849">
        <v>42</v>
      </c>
      <c r="H107" s="849">
        <v>23856</v>
      </c>
      <c r="I107" s="832">
        <v>0.71186440677966101</v>
      </c>
      <c r="J107" s="832">
        <v>568</v>
      </c>
      <c r="K107" s="849">
        <v>59</v>
      </c>
      <c r="L107" s="849">
        <v>33512</v>
      </c>
      <c r="M107" s="832">
        <v>1</v>
      </c>
      <c r="N107" s="832">
        <v>568</v>
      </c>
      <c r="O107" s="849">
        <v>43</v>
      </c>
      <c r="P107" s="849">
        <v>24467</v>
      </c>
      <c r="Q107" s="837">
        <v>0.73009668178562903</v>
      </c>
      <c r="R107" s="850">
        <v>569</v>
      </c>
    </row>
    <row r="108" spans="1:18" ht="14.4" customHeight="1" x14ac:dyDescent="0.3">
      <c r="A108" s="831" t="s">
        <v>4483</v>
      </c>
      <c r="B108" s="832" t="s">
        <v>4484</v>
      </c>
      <c r="C108" s="832" t="s">
        <v>602</v>
      </c>
      <c r="D108" s="832" t="s">
        <v>4480</v>
      </c>
      <c r="E108" s="832" t="s">
        <v>4582</v>
      </c>
      <c r="F108" s="832" t="s">
        <v>4579</v>
      </c>
      <c r="G108" s="849">
        <v>30</v>
      </c>
      <c r="H108" s="849">
        <v>17040</v>
      </c>
      <c r="I108" s="832">
        <v>2.1428571428571428</v>
      </c>
      <c r="J108" s="832">
        <v>568</v>
      </c>
      <c r="K108" s="849">
        <v>14</v>
      </c>
      <c r="L108" s="849">
        <v>7952</v>
      </c>
      <c r="M108" s="832">
        <v>1</v>
      </c>
      <c r="N108" s="832">
        <v>568</v>
      </c>
      <c r="O108" s="849">
        <v>24</v>
      </c>
      <c r="P108" s="849">
        <v>13656</v>
      </c>
      <c r="Q108" s="837">
        <v>1.7173038229376258</v>
      </c>
      <c r="R108" s="850">
        <v>569</v>
      </c>
    </row>
    <row r="109" spans="1:18" ht="14.4" customHeight="1" x14ac:dyDescent="0.3">
      <c r="A109" s="831" t="s">
        <v>4483</v>
      </c>
      <c r="B109" s="832" t="s">
        <v>4484</v>
      </c>
      <c r="C109" s="832" t="s">
        <v>602</v>
      </c>
      <c r="D109" s="832" t="s">
        <v>4480</v>
      </c>
      <c r="E109" s="832" t="s">
        <v>4583</v>
      </c>
      <c r="F109" s="832" t="s">
        <v>4581</v>
      </c>
      <c r="G109" s="849">
        <v>7</v>
      </c>
      <c r="H109" s="849">
        <v>5327</v>
      </c>
      <c r="I109" s="832">
        <v>1.75</v>
      </c>
      <c r="J109" s="832">
        <v>761</v>
      </c>
      <c r="K109" s="849">
        <v>4</v>
      </c>
      <c r="L109" s="849">
        <v>3044</v>
      </c>
      <c r="M109" s="832">
        <v>1</v>
      </c>
      <c r="N109" s="832">
        <v>761</v>
      </c>
      <c r="O109" s="849"/>
      <c r="P109" s="849"/>
      <c r="Q109" s="837"/>
      <c r="R109" s="850"/>
    </row>
    <row r="110" spans="1:18" ht="14.4" customHeight="1" x14ac:dyDescent="0.3">
      <c r="A110" s="831" t="s">
        <v>4483</v>
      </c>
      <c r="B110" s="832" t="s">
        <v>4484</v>
      </c>
      <c r="C110" s="832" t="s">
        <v>602</v>
      </c>
      <c r="D110" s="832" t="s">
        <v>4480</v>
      </c>
      <c r="E110" s="832" t="s">
        <v>4609</v>
      </c>
      <c r="F110" s="832" t="s">
        <v>4610</v>
      </c>
      <c r="G110" s="849"/>
      <c r="H110" s="849"/>
      <c r="I110" s="832"/>
      <c r="J110" s="832"/>
      <c r="K110" s="849"/>
      <c r="L110" s="849"/>
      <c r="M110" s="832"/>
      <c r="N110" s="832"/>
      <c r="O110" s="849">
        <v>5</v>
      </c>
      <c r="P110" s="849">
        <v>4095</v>
      </c>
      <c r="Q110" s="837"/>
      <c r="R110" s="850">
        <v>819</v>
      </c>
    </row>
    <row r="111" spans="1:18" ht="14.4" customHeight="1" x14ac:dyDescent="0.3">
      <c r="A111" s="831" t="s">
        <v>4483</v>
      </c>
      <c r="B111" s="832" t="s">
        <v>4484</v>
      </c>
      <c r="C111" s="832" t="s">
        <v>602</v>
      </c>
      <c r="D111" s="832" t="s">
        <v>4480</v>
      </c>
      <c r="E111" s="832" t="s">
        <v>4584</v>
      </c>
      <c r="F111" s="832" t="s">
        <v>4585</v>
      </c>
      <c r="G111" s="849">
        <v>8</v>
      </c>
      <c r="H111" s="849">
        <v>3696</v>
      </c>
      <c r="I111" s="832">
        <v>2.6666666666666665</v>
      </c>
      <c r="J111" s="832">
        <v>462</v>
      </c>
      <c r="K111" s="849">
        <v>3</v>
      </c>
      <c r="L111" s="849">
        <v>1386</v>
      </c>
      <c r="M111" s="832">
        <v>1</v>
      </c>
      <c r="N111" s="832">
        <v>462</v>
      </c>
      <c r="O111" s="849">
        <v>5</v>
      </c>
      <c r="P111" s="849">
        <v>2320</v>
      </c>
      <c r="Q111" s="837">
        <v>1.673881673881674</v>
      </c>
      <c r="R111" s="850">
        <v>464</v>
      </c>
    </row>
    <row r="112" spans="1:18" ht="14.4" customHeight="1" x14ac:dyDescent="0.3">
      <c r="A112" s="831" t="s">
        <v>4483</v>
      </c>
      <c r="B112" s="832" t="s">
        <v>4484</v>
      </c>
      <c r="C112" s="832" t="s">
        <v>602</v>
      </c>
      <c r="D112" s="832" t="s">
        <v>4480</v>
      </c>
      <c r="E112" s="832" t="s">
        <v>4584</v>
      </c>
      <c r="F112" s="832" t="s">
        <v>4586</v>
      </c>
      <c r="G112" s="849">
        <v>6</v>
      </c>
      <c r="H112" s="849">
        <v>2772</v>
      </c>
      <c r="I112" s="832">
        <v>6</v>
      </c>
      <c r="J112" s="832">
        <v>462</v>
      </c>
      <c r="K112" s="849">
        <v>1</v>
      </c>
      <c r="L112" s="849">
        <v>462</v>
      </c>
      <c r="M112" s="832">
        <v>1</v>
      </c>
      <c r="N112" s="832">
        <v>462</v>
      </c>
      <c r="O112" s="849">
        <v>2</v>
      </c>
      <c r="P112" s="849">
        <v>928</v>
      </c>
      <c r="Q112" s="837">
        <v>2.0086580086580086</v>
      </c>
      <c r="R112" s="850">
        <v>464</v>
      </c>
    </row>
    <row r="113" spans="1:18" ht="14.4" customHeight="1" x14ac:dyDescent="0.3">
      <c r="A113" s="831" t="s">
        <v>4483</v>
      </c>
      <c r="B113" s="832" t="s">
        <v>4484</v>
      </c>
      <c r="C113" s="832" t="s">
        <v>602</v>
      </c>
      <c r="D113" s="832" t="s">
        <v>4480</v>
      </c>
      <c r="E113" s="832" t="s">
        <v>4589</v>
      </c>
      <c r="F113" s="832" t="s">
        <v>4590</v>
      </c>
      <c r="G113" s="849">
        <v>3</v>
      </c>
      <c r="H113" s="849">
        <v>2499</v>
      </c>
      <c r="I113" s="832"/>
      <c r="J113" s="832">
        <v>833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4483</v>
      </c>
      <c r="B114" s="832" t="s">
        <v>4484</v>
      </c>
      <c r="C114" s="832" t="s">
        <v>602</v>
      </c>
      <c r="D114" s="832" t="s">
        <v>4480</v>
      </c>
      <c r="E114" s="832" t="s">
        <v>4591</v>
      </c>
      <c r="F114" s="832" t="s">
        <v>4592</v>
      </c>
      <c r="G114" s="849">
        <v>1</v>
      </c>
      <c r="H114" s="849">
        <v>215</v>
      </c>
      <c r="I114" s="832">
        <v>1</v>
      </c>
      <c r="J114" s="832">
        <v>215</v>
      </c>
      <c r="K114" s="849">
        <v>1</v>
      </c>
      <c r="L114" s="849">
        <v>215</v>
      </c>
      <c r="M114" s="832">
        <v>1</v>
      </c>
      <c r="N114" s="832">
        <v>215</v>
      </c>
      <c r="O114" s="849">
        <v>1</v>
      </c>
      <c r="P114" s="849">
        <v>215</v>
      </c>
      <c r="Q114" s="837">
        <v>1</v>
      </c>
      <c r="R114" s="850">
        <v>215</v>
      </c>
    </row>
    <row r="115" spans="1:18" ht="14.4" customHeight="1" x14ac:dyDescent="0.3">
      <c r="A115" s="831" t="s">
        <v>4483</v>
      </c>
      <c r="B115" s="832" t="s">
        <v>4484</v>
      </c>
      <c r="C115" s="832" t="s">
        <v>602</v>
      </c>
      <c r="D115" s="832" t="s">
        <v>4480</v>
      </c>
      <c r="E115" s="832" t="s">
        <v>4591</v>
      </c>
      <c r="F115" s="832" t="s">
        <v>4593</v>
      </c>
      <c r="G115" s="849"/>
      <c r="H115" s="849"/>
      <c r="I115" s="832"/>
      <c r="J115" s="832"/>
      <c r="K115" s="849"/>
      <c r="L115" s="849"/>
      <c r="M115" s="832"/>
      <c r="N115" s="832"/>
      <c r="O115" s="849">
        <v>1</v>
      </c>
      <c r="P115" s="849">
        <v>215</v>
      </c>
      <c r="Q115" s="837"/>
      <c r="R115" s="850">
        <v>215</v>
      </c>
    </row>
    <row r="116" spans="1:18" ht="14.4" customHeight="1" x14ac:dyDescent="0.3">
      <c r="A116" s="831" t="s">
        <v>4483</v>
      </c>
      <c r="B116" s="832" t="s">
        <v>4484</v>
      </c>
      <c r="C116" s="832" t="s">
        <v>602</v>
      </c>
      <c r="D116" s="832" t="s">
        <v>4480</v>
      </c>
      <c r="E116" s="832" t="s">
        <v>4594</v>
      </c>
      <c r="F116" s="832" t="s">
        <v>4595</v>
      </c>
      <c r="G116" s="849">
        <v>2</v>
      </c>
      <c r="H116" s="849">
        <v>170</v>
      </c>
      <c r="I116" s="832">
        <v>0.10526315789473684</v>
      </c>
      <c r="J116" s="832">
        <v>85</v>
      </c>
      <c r="K116" s="849">
        <v>19</v>
      </c>
      <c r="L116" s="849">
        <v>1615</v>
      </c>
      <c r="M116" s="832">
        <v>1</v>
      </c>
      <c r="N116" s="832">
        <v>85</v>
      </c>
      <c r="O116" s="849">
        <v>5</v>
      </c>
      <c r="P116" s="849">
        <v>430</v>
      </c>
      <c r="Q116" s="837">
        <v>0.26625386996904027</v>
      </c>
      <c r="R116" s="850">
        <v>86</v>
      </c>
    </row>
    <row r="117" spans="1:18" ht="14.4" customHeight="1" x14ac:dyDescent="0.3">
      <c r="A117" s="831" t="s">
        <v>4483</v>
      </c>
      <c r="B117" s="832" t="s">
        <v>4484</v>
      </c>
      <c r="C117" s="832" t="s">
        <v>602</v>
      </c>
      <c r="D117" s="832" t="s">
        <v>4480</v>
      </c>
      <c r="E117" s="832" t="s">
        <v>4594</v>
      </c>
      <c r="F117" s="832" t="s">
        <v>4596</v>
      </c>
      <c r="G117" s="849">
        <v>21</v>
      </c>
      <c r="H117" s="849">
        <v>1785</v>
      </c>
      <c r="I117" s="832">
        <v>7</v>
      </c>
      <c r="J117" s="832">
        <v>85</v>
      </c>
      <c r="K117" s="849">
        <v>3</v>
      </c>
      <c r="L117" s="849">
        <v>255</v>
      </c>
      <c r="M117" s="832">
        <v>1</v>
      </c>
      <c r="N117" s="832">
        <v>85</v>
      </c>
      <c r="O117" s="849">
        <v>10</v>
      </c>
      <c r="P117" s="849">
        <v>860</v>
      </c>
      <c r="Q117" s="837">
        <v>3.3725490196078431</v>
      </c>
      <c r="R117" s="850">
        <v>86</v>
      </c>
    </row>
    <row r="118" spans="1:18" ht="14.4" customHeight="1" x14ac:dyDescent="0.3">
      <c r="A118" s="831" t="s">
        <v>4483</v>
      </c>
      <c r="B118" s="832" t="s">
        <v>4484</v>
      </c>
      <c r="C118" s="832" t="s">
        <v>602</v>
      </c>
      <c r="D118" s="832" t="s">
        <v>4480</v>
      </c>
      <c r="E118" s="832" t="s">
        <v>4549</v>
      </c>
      <c r="F118" s="832" t="s">
        <v>4550</v>
      </c>
      <c r="G118" s="849">
        <v>4</v>
      </c>
      <c r="H118" s="849">
        <v>480</v>
      </c>
      <c r="I118" s="832">
        <v>1.3333333333333333</v>
      </c>
      <c r="J118" s="832">
        <v>120</v>
      </c>
      <c r="K118" s="849">
        <v>3</v>
      </c>
      <c r="L118" s="849">
        <v>360</v>
      </c>
      <c r="M118" s="832">
        <v>1</v>
      </c>
      <c r="N118" s="832">
        <v>120</v>
      </c>
      <c r="O118" s="849">
        <v>4</v>
      </c>
      <c r="P118" s="849">
        <v>484</v>
      </c>
      <c r="Q118" s="837">
        <v>1.3444444444444446</v>
      </c>
      <c r="R118" s="850">
        <v>121</v>
      </c>
    </row>
    <row r="119" spans="1:18" ht="14.4" customHeight="1" x14ac:dyDescent="0.3">
      <c r="A119" s="831" t="s">
        <v>4483</v>
      </c>
      <c r="B119" s="832" t="s">
        <v>4484</v>
      </c>
      <c r="C119" s="832" t="s">
        <v>602</v>
      </c>
      <c r="D119" s="832" t="s">
        <v>4480</v>
      </c>
      <c r="E119" s="832" t="s">
        <v>4549</v>
      </c>
      <c r="F119" s="832" t="s">
        <v>4551</v>
      </c>
      <c r="G119" s="849">
        <v>4</v>
      </c>
      <c r="H119" s="849">
        <v>480</v>
      </c>
      <c r="I119" s="832"/>
      <c r="J119" s="832">
        <v>120</v>
      </c>
      <c r="K119" s="849"/>
      <c r="L119" s="849"/>
      <c r="M119" s="832"/>
      <c r="N119" s="832"/>
      <c r="O119" s="849">
        <v>3</v>
      </c>
      <c r="P119" s="849">
        <v>363</v>
      </c>
      <c r="Q119" s="837"/>
      <c r="R119" s="850">
        <v>121</v>
      </c>
    </row>
    <row r="120" spans="1:18" ht="14.4" customHeight="1" x14ac:dyDescent="0.3">
      <c r="A120" s="831" t="s">
        <v>4483</v>
      </c>
      <c r="B120" s="832" t="s">
        <v>4484</v>
      </c>
      <c r="C120" s="832" t="s">
        <v>602</v>
      </c>
      <c r="D120" s="832" t="s">
        <v>4480</v>
      </c>
      <c r="E120" s="832" t="s">
        <v>4611</v>
      </c>
      <c r="F120" s="832" t="s">
        <v>4612</v>
      </c>
      <c r="G120" s="849"/>
      <c r="H120" s="849"/>
      <c r="I120" s="832"/>
      <c r="J120" s="832"/>
      <c r="K120" s="849"/>
      <c r="L120" s="849"/>
      <c r="M120" s="832"/>
      <c r="N120" s="832"/>
      <c r="O120" s="849">
        <v>1</v>
      </c>
      <c r="P120" s="849">
        <v>746</v>
      </c>
      <c r="Q120" s="837"/>
      <c r="R120" s="850">
        <v>746</v>
      </c>
    </row>
    <row r="121" spans="1:18" ht="14.4" customHeight="1" x14ac:dyDescent="0.3">
      <c r="A121" s="831" t="s">
        <v>4483</v>
      </c>
      <c r="B121" s="832" t="s">
        <v>4484</v>
      </c>
      <c r="C121" s="832" t="s">
        <v>602</v>
      </c>
      <c r="D121" s="832" t="s">
        <v>4480</v>
      </c>
      <c r="E121" s="832" t="s">
        <v>4613</v>
      </c>
      <c r="F121" s="832" t="s">
        <v>4614</v>
      </c>
      <c r="G121" s="849"/>
      <c r="H121" s="849"/>
      <c r="I121" s="832"/>
      <c r="J121" s="832"/>
      <c r="K121" s="849"/>
      <c r="L121" s="849"/>
      <c r="M121" s="832"/>
      <c r="N121" s="832"/>
      <c r="O121" s="849">
        <v>4</v>
      </c>
      <c r="P121" s="849">
        <v>2176</v>
      </c>
      <c r="Q121" s="837"/>
      <c r="R121" s="850">
        <v>544</v>
      </c>
    </row>
    <row r="122" spans="1:18" ht="14.4" customHeight="1" x14ac:dyDescent="0.3">
      <c r="A122" s="831" t="s">
        <v>4483</v>
      </c>
      <c r="B122" s="832" t="s">
        <v>4484</v>
      </c>
      <c r="C122" s="832" t="s">
        <v>602</v>
      </c>
      <c r="D122" s="832" t="s">
        <v>4480</v>
      </c>
      <c r="E122" s="832" t="s">
        <v>4597</v>
      </c>
      <c r="F122" s="832" t="s">
        <v>4598</v>
      </c>
      <c r="G122" s="849">
        <v>18</v>
      </c>
      <c r="H122" s="849">
        <v>5526</v>
      </c>
      <c r="I122" s="832">
        <v>1.8</v>
      </c>
      <c r="J122" s="832">
        <v>307</v>
      </c>
      <c r="K122" s="849">
        <v>10</v>
      </c>
      <c r="L122" s="849">
        <v>3070</v>
      </c>
      <c r="M122" s="832">
        <v>1</v>
      </c>
      <c r="N122" s="832">
        <v>307</v>
      </c>
      <c r="O122" s="849">
        <v>27</v>
      </c>
      <c r="P122" s="849">
        <v>8316</v>
      </c>
      <c r="Q122" s="837">
        <v>2.7087947882736154</v>
      </c>
      <c r="R122" s="850">
        <v>308</v>
      </c>
    </row>
    <row r="123" spans="1:18" ht="14.4" customHeight="1" x14ac:dyDescent="0.3">
      <c r="A123" s="831" t="s">
        <v>4483</v>
      </c>
      <c r="B123" s="832" t="s">
        <v>4484</v>
      </c>
      <c r="C123" s="832" t="s">
        <v>602</v>
      </c>
      <c r="D123" s="832" t="s">
        <v>4480</v>
      </c>
      <c r="E123" s="832" t="s">
        <v>4597</v>
      </c>
      <c r="F123" s="832" t="s">
        <v>4599</v>
      </c>
      <c r="G123" s="849">
        <v>2</v>
      </c>
      <c r="H123" s="849">
        <v>614</v>
      </c>
      <c r="I123" s="832">
        <v>0.4</v>
      </c>
      <c r="J123" s="832">
        <v>307</v>
      </c>
      <c r="K123" s="849">
        <v>5</v>
      </c>
      <c r="L123" s="849">
        <v>1535</v>
      </c>
      <c r="M123" s="832">
        <v>1</v>
      </c>
      <c r="N123" s="832">
        <v>307</v>
      </c>
      <c r="O123" s="849">
        <v>18</v>
      </c>
      <c r="P123" s="849">
        <v>5544</v>
      </c>
      <c r="Q123" s="837">
        <v>3.6117263843648209</v>
      </c>
      <c r="R123" s="850">
        <v>308</v>
      </c>
    </row>
    <row r="124" spans="1:18" ht="14.4" customHeight="1" x14ac:dyDescent="0.3">
      <c r="A124" s="831" t="s">
        <v>4483</v>
      </c>
      <c r="B124" s="832" t="s">
        <v>4484</v>
      </c>
      <c r="C124" s="832" t="s">
        <v>602</v>
      </c>
      <c r="D124" s="832" t="s">
        <v>4480</v>
      </c>
      <c r="E124" s="832" t="s">
        <v>4600</v>
      </c>
      <c r="F124" s="832" t="s">
        <v>4592</v>
      </c>
      <c r="G124" s="849"/>
      <c r="H124" s="849"/>
      <c r="I124" s="832"/>
      <c r="J124" s="832"/>
      <c r="K124" s="849">
        <v>1</v>
      </c>
      <c r="L124" s="849">
        <v>178</v>
      </c>
      <c r="M124" s="832">
        <v>1</v>
      </c>
      <c r="N124" s="832">
        <v>178</v>
      </c>
      <c r="O124" s="849">
        <v>1</v>
      </c>
      <c r="P124" s="849">
        <v>179</v>
      </c>
      <c r="Q124" s="837">
        <v>1.0056179775280898</v>
      </c>
      <c r="R124" s="850">
        <v>179</v>
      </c>
    </row>
    <row r="125" spans="1:18" ht="14.4" customHeight="1" x14ac:dyDescent="0.3">
      <c r="A125" s="831" t="s">
        <v>4483</v>
      </c>
      <c r="B125" s="832" t="s">
        <v>4484</v>
      </c>
      <c r="C125" s="832" t="s">
        <v>602</v>
      </c>
      <c r="D125" s="832" t="s">
        <v>4480</v>
      </c>
      <c r="E125" s="832" t="s">
        <v>4601</v>
      </c>
      <c r="F125" s="832" t="s">
        <v>4598</v>
      </c>
      <c r="G125" s="849">
        <v>38</v>
      </c>
      <c r="H125" s="849">
        <v>14440</v>
      </c>
      <c r="I125" s="832">
        <v>0.71698113207547165</v>
      </c>
      <c r="J125" s="832">
        <v>380</v>
      </c>
      <c r="K125" s="849">
        <v>53</v>
      </c>
      <c r="L125" s="849">
        <v>20140</v>
      </c>
      <c r="M125" s="832">
        <v>1</v>
      </c>
      <c r="N125" s="832">
        <v>380</v>
      </c>
      <c r="O125" s="849">
        <v>36</v>
      </c>
      <c r="P125" s="849">
        <v>13716</v>
      </c>
      <c r="Q125" s="837">
        <v>0.68103277060575973</v>
      </c>
      <c r="R125" s="850">
        <v>381</v>
      </c>
    </row>
    <row r="126" spans="1:18" ht="14.4" customHeight="1" x14ac:dyDescent="0.3">
      <c r="A126" s="831" t="s">
        <v>4483</v>
      </c>
      <c r="B126" s="832" t="s">
        <v>4484</v>
      </c>
      <c r="C126" s="832" t="s">
        <v>602</v>
      </c>
      <c r="D126" s="832" t="s">
        <v>4480</v>
      </c>
      <c r="E126" s="832" t="s">
        <v>4601</v>
      </c>
      <c r="F126" s="832" t="s">
        <v>4599</v>
      </c>
      <c r="G126" s="849">
        <v>31</v>
      </c>
      <c r="H126" s="849">
        <v>11780</v>
      </c>
      <c r="I126" s="832">
        <v>2.0666666666666669</v>
      </c>
      <c r="J126" s="832">
        <v>380</v>
      </c>
      <c r="K126" s="849">
        <v>15</v>
      </c>
      <c r="L126" s="849">
        <v>5700</v>
      </c>
      <c r="M126" s="832">
        <v>1</v>
      </c>
      <c r="N126" s="832">
        <v>380</v>
      </c>
      <c r="O126" s="849">
        <v>10</v>
      </c>
      <c r="P126" s="849">
        <v>3810</v>
      </c>
      <c r="Q126" s="837">
        <v>0.66842105263157892</v>
      </c>
      <c r="R126" s="850">
        <v>381</v>
      </c>
    </row>
    <row r="127" spans="1:18" ht="14.4" customHeight="1" x14ac:dyDescent="0.3">
      <c r="A127" s="831" t="s">
        <v>4483</v>
      </c>
      <c r="B127" s="832" t="s">
        <v>4484</v>
      </c>
      <c r="C127" s="832" t="s">
        <v>602</v>
      </c>
      <c r="D127" s="832" t="s">
        <v>4480</v>
      </c>
      <c r="E127" s="832" t="s">
        <v>4602</v>
      </c>
      <c r="F127" s="832" t="s">
        <v>4603</v>
      </c>
      <c r="G127" s="849">
        <v>22</v>
      </c>
      <c r="H127" s="849">
        <v>5984</v>
      </c>
      <c r="I127" s="832">
        <v>1.4666666666666666</v>
      </c>
      <c r="J127" s="832">
        <v>272</v>
      </c>
      <c r="K127" s="849">
        <v>15</v>
      </c>
      <c r="L127" s="849">
        <v>4080</v>
      </c>
      <c r="M127" s="832">
        <v>1</v>
      </c>
      <c r="N127" s="832">
        <v>272</v>
      </c>
      <c r="O127" s="849">
        <v>16</v>
      </c>
      <c r="P127" s="849">
        <v>4368</v>
      </c>
      <c r="Q127" s="837">
        <v>1.0705882352941176</v>
      </c>
      <c r="R127" s="850">
        <v>273</v>
      </c>
    </row>
    <row r="128" spans="1:18" ht="14.4" customHeight="1" x14ac:dyDescent="0.3">
      <c r="A128" s="831" t="s">
        <v>4483</v>
      </c>
      <c r="B128" s="832" t="s">
        <v>4484</v>
      </c>
      <c r="C128" s="832" t="s">
        <v>602</v>
      </c>
      <c r="D128" s="832" t="s">
        <v>4480</v>
      </c>
      <c r="E128" s="832" t="s">
        <v>4604</v>
      </c>
      <c r="F128" s="832" t="s">
        <v>4585</v>
      </c>
      <c r="G128" s="849"/>
      <c r="H128" s="849"/>
      <c r="I128" s="832"/>
      <c r="J128" s="832"/>
      <c r="K128" s="849">
        <v>5</v>
      </c>
      <c r="L128" s="849">
        <v>1765</v>
      </c>
      <c r="M128" s="832">
        <v>1</v>
      </c>
      <c r="N128" s="832">
        <v>353</v>
      </c>
      <c r="O128" s="849"/>
      <c r="P128" s="849"/>
      <c r="Q128" s="837"/>
      <c r="R128" s="850"/>
    </row>
    <row r="129" spans="1:18" ht="14.4" customHeight="1" x14ac:dyDescent="0.3">
      <c r="A129" s="831" t="s">
        <v>4483</v>
      </c>
      <c r="B129" s="832" t="s">
        <v>4484</v>
      </c>
      <c r="C129" s="832" t="s">
        <v>602</v>
      </c>
      <c r="D129" s="832" t="s">
        <v>4480</v>
      </c>
      <c r="E129" s="832" t="s">
        <v>4604</v>
      </c>
      <c r="F129" s="832" t="s">
        <v>4586</v>
      </c>
      <c r="G129" s="849">
        <v>1</v>
      </c>
      <c r="H129" s="849">
        <v>352</v>
      </c>
      <c r="I129" s="832">
        <v>0.99716713881019825</v>
      </c>
      <c r="J129" s="832">
        <v>352</v>
      </c>
      <c r="K129" s="849">
        <v>1</v>
      </c>
      <c r="L129" s="849">
        <v>353</v>
      </c>
      <c r="M129" s="832">
        <v>1</v>
      </c>
      <c r="N129" s="832">
        <v>353</v>
      </c>
      <c r="O129" s="849"/>
      <c r="P129" s="849"/>
      <c r="Q129" s="837"/>
      <c r="R129" s="850"/>
    </row>
    <row r="130" spans="1:18" ht="14.4" customHeight="1" x14ac:dyDescent="0.3">
      <c r="A130" s="831" t="s">
        <v>4483</v>
      </c>
      <c r="B130" s="832" t="s">
        <v>4484</v>
      </c>
      <c r="C130" s="832" t="s">
        <v>602</v>
      </c>
      <c r="D130" s="832" t="s">
        <v>4480</v>
      </c>
      <c r="E130" s="832" t="s">
        <v>4605</v>
      </c>
      <c r="F130" s="832" t="s">
        <v>4575</v>
      </c>
      <c r="G130" s="849">
        <v>9</v>
      </c>
      <c r="H130" s="849">
        <v>3636</v>
      </c>
      <c r="I130" s="832"/>
      <c r="J130" s="832">
        <v>404</v>
      </c>
      <c r="K130" s="849"/>
      <c r="L130" s="849"/>
      <c r="M130" s="832"/>
      <c r="N130" s="832"/>
      <c r="O130" s="849">
        <v>4</v>
      </c>
      <c r="P130" s="849">
        <v>1620</v>
      </c>
      <c r="Q130" s="837"/>
      <c r="R130" s="850">
        <v>405</v>
      </c>
    </row>
    <row r="131" spans="1:18" ht="14.4" customHeight="1" x14ac:dyDescent="0.3">
      <c r="A131" s="831" t="s">
        <v>4483</v>
      </c>
      <c r="B131" s="832" t="s">
        <v>4484</v>
      </c>
      <c r="C131" s="832" t="s">
        <v>602</v>
      </c>
      <c r="D131" s="832" t="s">
        <v>4480</v>
      </c>
      <c r="E131" s="832" t="s">
        <v>4605</v>
      </c>
      <c r="F131" s="832" t="s">
        <v>4576</v>
      </c>
      <c r="G131" s="849">
        <v>23</v>
      </c>
      <c r="H131" s="849">
        <v>9292</v>
      </c>
      <c r="I131" s="832">
        <v>1.5333333333333334</v>
      </c>
      <c r="J131" s="832">
        <v>404</v>
      </c>
      <c r="K131" s="849">
        <v>15</v>
      </c>
      <c r="L131" s="849">
        <v>6060</v>
      </c>
      <c r="M131" s="832">
        <v>1</v>
      </c>
      <c r="N131" s="832">
        <v>404</v>
      </c>
      <c r="O131" s="849">
        <v>21</v>
      </c>
      <c r="P131" s="849">
        <v>8505</v>
      </c>
      <c r="Q131" s="837">
        <v>1.4034653465346534</v>
      </c>
      <c r="R131" s="850">
        <v>405</v>
      </c>
    </row>
    <row r="132" spans="1:18" ht="14.4" customHeight="1" thickBot="1" x14ac:dyDescent="0.35">
      <c r="A132" s="839" t="s">
        <v>4483</v>
      </c>
      <c r="B132" s="840" t="s">
        <v>4484</v>
      </c>
      <c r="C132" s="840" t="s">
        <v>602</v>
      </c>
      <c r="D132" s="840" t="s">
        <v>4480</v>
      </c>
      <c r="E132" s="840" t="s">
        <v>4606</v>
      </c>
      <c r="F132" s="840" t="s">
        <v>4608</v>
      </c>
      <c r="G132" s="851"/>
      <c r="H132" s="851"/>
      <c r="I132" s="840"/>
      <c r="J132" s="840"/>
      <c r="K132" s="851"/>
      <c r="L132" s="851"/>
      <c r="M132" s="840"/>
      <c r="N132" s="840"/>
      <c r="O132" s="851">
        <v>1</v>
      </c>
      <c r="P132" s="851">
        <v>451</v>
      </c>
      <c r="Q132" s="845"/>
      <c r="R132" s="852">
        <v>451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4616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12819.560000000001</v>
      </c>
      <c r="I3" s="208">
        <f t="shared" si="0"/>
        <v>2617994.7400000002</v>
      </c>
      <c r="J3" s="78"/>
      <c r="K3" s="78"/>
      <c r="L3" s="208">
        <f t="shared" si="0"/>
        <v>16772.600000000002</v>
      </c>
      <c r="M3" s="208">
        <f t="shared" si="0"/>
        <v>3206608.4800000004</v>
      </c>
      <c r="N3" s="78"/>
      <c r="O3" s="78"/>
      <c r="P3" s="208">
        <f t="shared" si="0"/>
        <v>17486.050000000007</v>
      </c>
      <c r="Q3" s="208">
        <f t="shared" si="0"/>
        <v>3334420.2699999996</v>
      </c>
      <c r="R3" s="79">
        <f>IF(M3=0,0,Q3/M3)</f>
        <v>1.0398588698299704</v>
      </c>
      <c r="S3" s="209">
        <f>IF(P3=0,0,Q3/P3)</f>
        <v>190.69030856025222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4479</v>
      </c>
      <c r="C6" s="825" t="s">
        <v>596</v>
      </c>
      <c r="D6" s="825" t="s">
        <v>4435</v>
      </c>
      <c r="E6" s="825" t="s">
        <v>4480</v>
      </c>
      <c r="F6" s="825" t="s">
        <v>4481</v>
      </c>
      <c r="G6" s="825" t="s">
        <v>4482</v>
      </c>
      <c r="H6" s="225">
        <v>17</v>
      </c>
      <c r="I6" s="225">
        <v>0</v>
      </c>
      <c r="J6" s="825"/>
      <c r="K6" s="825">
        <v>0</v>
      </c>
      <c r="L6" s="225">
        <v>6</v>
      </c>
      <c r="M6" s="225">
        <v>0</v>
      </c>
      <c r="N6" s="825"/>
      <c r="O6" s="825">
        <v>0</v>
      </c>
      <c r="P6" s="225">
        <v>15</v>
      </c>
      <c r="Q6" s="225">
        <v>0</v>
      </c>
      <c r="R6" s="830"/>
      <c r="S6" s="848">
        <v>0</v>
      </c>
    </row>
    <row r="7" spans="1:19" ht="14.4" customHeight="1" x14ac:dyDescent="0.3">
      <c r="A7" s="831" t="s">
        <v>4483</v>
      </c>
      <c r="B7" s="832" t="s">
        <v>4484</v>
      </c>
      <c r="C7" s="832" t="s">
        <v>591</v>
      </c>
      <c r="D7" s="832" t="s">
        <v>2002</v>
      </c>
      <c r="E7" s="832" t="s">
        <v>4480</v>
      </c>
      <c r="F7" s="832" t="s">
        <v>4525</v>
      </c>
      <c r="G7" s="832" t="s">
        <v>4526</v>
      </c>
      <c r="H7" s="849">
        <v>11</v>
      </c>
      <c r="I7" s="849">
        <v>407</v>
      </c>
      <c r="J7" s="832">
        <v>1</v>
      </c>
      <c r="K7" s="832">
        <v>37</v>
      </c>
      <c r="L7" s="849">
        <v>11</v>
      </c>
      <c r="M7" s="849">
        <v>407</v>
      </c>
      <c r="N7" s="832">
        <v>1</v>
      </c>
      <c r="O7" s="832">
        <v>37</v>
      </c>
      <c r="P7" s="849">
        <v>5</v>
      </c>
      <c r="Q7" s="849">
        <v>185</v>
      </c>
      <c r="R7" s="837">
        <v>0.45454545454545453</v>
      </c>
      <c r="S7" s="850">
        <v>37</v>
      </c>
    </row>
    <row r="8" spans="1:19" ht="14.4" customHeight="1" x14ac:dyDescent="0.3">
      <c r="A8" s="831" t="s">
        <v>4483</v>
      </c>
      <c r="B8" s="832" t="s">
        <v>4484</v>
      </c>
      <c r="C8" s="832" t="s">
        <v>591</v>
      </c>
      <c r="D8" s="832" t="s">
        <v>2002</v>
      </c>
      <c r="E8" s="832" t="s">
        <v>4480</v>
      </c>
      <c r="F8" s="832" t="s">
        <v>4525</v>
      </c>
      <c r="G8" s="832" t="s">
        <v>4527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37</v>
      </c>
      <c r="R8" s="837"/>
      <c r="S8" s="850">
        <v>37</v>
      </c>
    </row>
    <row r="9" spans="1:19" ht="14.4" customHeight="1" x14ac:dyDescent="0.3">
      <c r="A9" s="831" t="s">
        <v>4483</v>
      </c>
      <c r="B9" s="832" t="s">
        <v>4484</v>
      </c>
      <c r="C9" s="832" t="s">
        <v>591</v>
      </c>
      <c r="D9" s="832" t="s">
        <v>2002</v>
      </c>
      <c r="E9" s="832" t="s">
        <v>4480</v>
      </c>
      <c r="F9" s="832" t="s">
        <v>4534</v>
      </c>
      <c r="G9" s="832" t="s">
        <v>4535</v>
      </c>
      <c r="H9" s="849">
        <v>76</v>
      </c>
      <c r="I9" s="849">
        <v>19076</v>
      </c>
      <c r="J9" s="832">
        <v>2.8148148148148149</v>
      </c>
      <c r="K9" s="832">
        <v>251</v>
      </c>
      <c r="L9" s="849">
        <v>27</v>
      </c>
      <c r="M9" s="849">
        <v>6777</v>
      </c>
      <c r="N9" s="832">
        <v>1</v>
      </c>
      <c r="O9" s="832">
        <v>251</v>
      </c>
      <c r="P9" s="849">
        <v>33</v>
      </c>
      <c r="Q9" s="849">
        <v>8316</v>
      </c>
      <c r="R9" s="837">
        <v>1.2270916334661355</v>
      </c>
      <c r="S9" s="850">
        <v>252</v>
      </c>
    </row>
    <row r="10" spans="1:19" ht="14.4" customHeight="1" x14ac:dyDescent="0.3">
      <c r="A10" s="831" t="s">
        <v>4483</v>
      </c>
      <c r="B10" s="832" t="s">
        <v>4484</v>
      </c>
      <c r="C10" s="832" t="s">
        <v>591</v>
      </c>
      <c r="D10" s="832" t="s">
        <v>2002</v>
      </c>
      <c r="E10" s="832" t="s">
        <v>4480</v>
      </c>
      <c r="F10" s="832" t="s">
        <v>4534</v>
      </c>
      <c r="G10" s="832" t="s">
        <v>4536</v>
      </c>
      <c r="H10" s="849">
        <v>3</v>
      </c>
      <c r="I10" s="849">
        <v>753</v>
      </c>
      <c r="J10" s="832"/>
      <c r="K10" s="832">
        <v>251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4483</v>
      </c>
      <c r="B11" s="832" t="s">
        <v>4484</v>
      </c>
      <c r="C11" s="832" t="s">
        <v>591</v>
      </c>
      <c r="D11" s="832" t="s">
        <v>2003</v>
      </c>
      <c r="E11" s="832" t="s">
        <v>4485</v>
      </c>
      <c r="F11" s="832" t="s">
        <v>4488</v>
      </c>
      <c r="G11" s="832" t="s">
        <v>4489</v>
      </c>
      <c r="H11" s="849"/>
      <c r="I11" s="849"/>
      <c r="J11" s="832"/>
      <c r="K11" s="832"/>
      <c r="L11" s="849">
        <v>0.5</v>
      </c>
      <c r="M11" s="849">
        <v>75.5</v>
      </c>
      <c r="N11" s="832">
        <v>1</v>
      </c>
      <c r="O11" s="832">
        <v>151</v>
      </c>
      <c r="P11" s="849">
        <v>2</v>
      </c>
      <c r="Q11" s="849">
        <v>139.4</v>
      </c>
      <c r="R11" s="837">
        <v>1.8463576158940398</v>
      </c>
      <c r="S11" s="850">
        <v>69.7</v>
      </c>
    </row>
    <row r="12" spans="1:19" ht="14.4" customHeight="1" x14ac:dyDescent="0.3">
      <c r="A12" s="831" t="s">
        <v>4483</v>
      </c>
      <c r="B12" s="832" t="s">
        <v>4484</v>
      </c>
      <c r="C12" s="832" t="s">
        <v>591</v>
      </c>
      <c r="D12" s="832" t="s">
        <v>2003</v>
      </c>
      <c r="E12" s="832" t="s">
        <v>4485</v>
      </c>
      <c r="F12" s="832" t="s">
        <v>4490</v>
      </c>
      <c r="G12" s="832" t="s">
        <v>4491</v>
      </c>
      <c r="H12" s="849"/>
      <c r="I12" s="849"/>
      <c r="J12" s="832"/>
      <c r="K12" s="832"/>
      <c r="L12" s="849">
        <v>9</v>
      </c>
      <c r="M12" s="849">
        <v>2281.9500000000003</v>
      </c>
      <c r="N12" s="832">
        <v>1</v>
      </c>
      <c r="O12" s="832">
        <v>253.55000000000004</v>
      </c>
      <c r="P12" s="849">
        <v>13.799999999999999</v>
      </c>
      <c r="Q12" s="849">
        <v>4826.46</v>
      </c>
      <c r="R12" s="837">
        <v>2.1150594885952803</v>
      </c>
      <c r="S12" s="850">
        <v>349.74347826086961</v>
      </c>
    </row>
    <row r="13" spans="1:19" ht="14.4" customHeight="1" x14ac:dyDescent="0.3">
      <c r="A13" s="831" t="s">
        <v>4483</v>
      </c>
      <c r="B13" s="832" t="s">
        <v>4484</v>
      </c>
      <c r="C13" s="832" t="s">
        <v>591</v>
      </c>
      <c r="D13" s="832" t="s">
        <v>2003</v>
      </c>
      <c r="E13" s="832" t="s">
        <v>4485</v>
      </c>
      <c r="F13" s="832" t="s">
        <v>4493</v>
      </c>
      <c r="G13" s="832" t="s">
        <v>692</v>
      </c>
      <c r="H13" s="849"/>
      <c r="I13" s="849"/>
      <c r="J13" s="832"/>
      <c r="K13" s="832"/>
      <c r="L13" s="849">
        <v>2</v>
      </c>
      <c r="M13" s="849">
        <v>27.48</v>
      </c>
      <c r="N13" s="832">
        <v>1</v>
      </c>
      <c r="O13" s="832">
        <v>13.74</v>
      </c>
      <c r="P13" s="849">
        <v>8</v>
      </c>
      <c r="Q13" s="849">
        <v>109.18</v>
      </c>
      <c r="R13" s="837">
        <v>3.9730713245997089</v>
      </c>
      <c r="S13" s="850">
        <v>13.647500000000001</v>
      </c>
    </row>
    <row r="14" spans="1:19" ht="14.4" customHeight="1" x14ac:dyDescent="0.3">
      <c r="A14" s="831" t="s">
        <v>4483</v>
      </c>
      <c r="B14" s="832" t="s">
        <v>4484</v>
      </c>
      <c r="C14" s="832" t="s">
        <v>591</v>
      </c>
      <c r="D14" s="832" t="s">
        <v>2003</v>
      </c>
      <c r="E14" s="832" t="s">
        <v>4485</v>
      </c>
      <c r="F14" s="832" t="s">
        <v>4496</v>
      </c>
      <c r="G14" s="832" t="s">
        <v>664</v>
      </c>
      <c r="H14" s="849"/>
      <c r="I14" s="849"/>
      <c r="J14" s="832"/>
      <c r="K14" s="832"/>
      <c r="L14" s="849">
        <v>0.2</v>
      </c>
      <c r="M14" s="849">
        <v>15.6</v>
      </c>
      <c r="N14" s="832">
        <v>1</v>
      </c>
      <c r="O14" s="832">
        <v>78</v>
      </c>
      <c r="P14" s="849">
        <v>0.1</v>
      </c>
      <c r="Q14" s="849">
        <v>7.8</v>
      </c>
      <c r="R14" s="837">
        <v>0.5</v>
      </c>
      <c r="S14" s="850">
        <v>78</v>
      </c>
    </row>
    <row r="15" spans="1:19" ht="14.4" customHeight="1" x14ac:dyDescent="0.3">
      <c r="A15" s="831" t="s">
        <v>4483</v>
      </c>
      <c r="B15" s="832" t="s">
        <v>4484</v>
      </c>
      <c r="C15" s="832" t="s">
        <v>591</v>
      </c>
      <c r="D15" s="832" t="s">
        <v>2003</v>
      </c>
      <c r="E15" s="832" t="s">
        <v>4485</v>
      </c>
      <c r="F15" s="832" t="s">
        <v>4497</v>
      </c>
      <c r="G15" s="832" t="s">
        <v>673</v>
      </c>
      <c r="H15" s="849"/>
      <c r="I15" s="849"/>
      <c r="J15" s="832"/>
      <c r="K15" s="832"/>
      <c r="L15" s="849">
        <v>0.6</v>
      </c>
      <c r="M15" s="849">
        <v>42.42</v>
      </c>
      <c r="N15" s="832">
        <v>1</v>
      </c>
      <c r="O15" s="832">
        <v>70.7</v>
      </c>
      <c r="P15" s="849">
        <v>2.2999999999999998</v>
      </c>
      <c r="Q15" s="849">
        <v>181.55</v>
      </c>
      <c r="R15" s="837">
        <v>4.2798208392267796</v>
      </c>
      <c r="S15" s="850">
        <v>78.93478260869567</v>
      </c>
    </row>
    <row r="16" spans="1:19" ht="14.4" customHeight="1" x14ac:dyDescent="0.3">
      <c r="A16" s="831" t="s">
        <v>4483</v>
      </c>
      <c r="B16" s="832" t="s">
        <v>4484</v>
      </c>
      <c r="C16" s="832" t="s">
        <v>591</v>
      </c>
      <c r="D16" s="832" t="s">
        <v>2003</v>
      </c>
      <c r="E16" s="832" t="s">
        <v>4485</v>
      </c>
      <c r="F16" s="832" t="s">
        <v>4500</v>
      </c>
      <c r="G16" s="832" t="s">
        <v>668</v>
      </c>
      <c r="H16" s="849"/>
      <c r="I16" s="849"/>
      <c r="J16" s="832"/>
      <c r="K16" s="832"/>
      <c r="L16" s="849">
        <v>1.8</v>
      </c>
      <c r="M16" s="849">
        <v>1170</v>
      </c>
      <c r="N16" s="832">
        <v>1</v>
      </c>
      <c r="O16" s="832">
        <v>650</v>
      </c>
      <c r="P16" s="849">
        <v>4.4000000000000004</v>
      </c>
      <c r="Q16" s="849">
        <v>2814.26</v>
      </c>
      <c r="R16" s="837">
        <v>2.4053504273504274</v>
      </c>
      <c r="S16" s="850">
        <v>639.60454545454547</v>
      </c>
    </row>
    <row r="17" spans="1:19" ht="14.4" customHeight="1" x14ac:dyDescent="0.3">
      <c r="A17" s="831" t="s">
        <v>4483</v>
      </c>
      <c r="B17" s="832" t="s">
        <v>4484</v>
      </c>
      <c r="C17" s="832" t="s">
        <v>591</v>
      </c>
      <c r="D17" s="832" t="s">
        <v>2003</v>
      </c>
      <c r="E17" s="832" t="s">
        <v>4485</v>
      </c>
      <c r="F17" s="832" t="s">
        <v>4505</v>
      </c>
      <c r="G17" s="832" t="s">
        <v>675</v>
      </c>
      <c r="H17" s="849"/>
      <c r="I17" s="849"/>
      <c r="J17" s="832"/>
      <c r="K17" s="832"/>
      <c r="L17" s="849">
        <v>2.27</v>
      </c>
      <c r="M17" s="849">
        <v>553.03</v>
      </c>
      <c r="N17" s="832">
        <v>1</v>
      </c>
      <c r="O17" s="832">
        <v>243.62555066079292</v>
      </c>
      <c r="P17" s="849">
        <v>4.1499999999999995</v>
      </c>
      <c r="Q17" s="849">
        <v>1010.24</v>
      </c>
      <c r="R17" s="837">
        <v>1.8267363434171746</v>
      </c>
      <c r="S17" s="850">
        <v>243.43132530120485</v>
      </c>
    </row>
    <row r="18" spans="1:19" ht="14.4" customHeight="1" x14ac:dyDescent="0.3">
      <c r="A18" s="831" t="s">
        <v>4483</v>
      </c>
      <c r="B18" s="832" t="s">
        <v>4484</v>
      </c>
      <c r="C18" s="832" t="s">
        <v>591</v>
      </c>
      <c r="D18" s="832" t="s">
        <v>2003</v>
      </c>
      <c r="E18" s="832" t="s">
        <v>4485</v>
      </c>
      <c r="F18" s="832" t="s">
        <v>4506</v>
      </c>
      <c r="G18" s="832" t="s">
        <v>4507</v>
      </c>
      <c r="H18" s="849"/>
      <c r="I18" s="849"/>
      <c r="J18" s="832"/>
      <c r="K18" s="832"/>
      <c r="L18" s="849">
        <v>0.9</v>
      </c>
      <c r="M18" s="849">
        <v>33.75</v>
      </c>
      <c r="N18" s="832">
        <v>1</v>
      </c>
      <c r="O18" s="832">
        <v>37.5</v>
      </c>
      <c r="P18" s="849">
        <v>2.2000000000000002</v>
      </c>
      <c r="Q18" s="849">
        <v>82.5</v>
      </c>
      <c r="R18" s="837">
        <v>2.4444444444444446</v>
      </c>
      <c r="S18" s="850">
        <v>37.5</v>
      </c>
    </row>
    <row r="19" spans="1:19" ht="14.4" customHeight="1" x14ac:dyDescent="0.3">
      <c r="A19" s="831" t="s">
        <v>4483</v>
      </c>
      <c r="B19" s="832" t="s">
        <v>4484</v>
      </c>
      <c r="C19" s="832" t="s">
        <v>591</v>
      </c>
      <c r="D19" s="832" t="s">
        <v>2003</v>
      </c>
      <c r="E19" s="832" t="s">
        <v>4509</v>
      </c>
      <c r="F19" s="832" t="s">
        <v>4510</v>
      </c>
      <c r="G19" s="832" t="s">
        <v>4511</v>
      </c>
      <c r="H19" s="849"/>
      <c r="I19" s="849"/>
      <c r="J19" s="832"/>
      <c r="K19" s="832"/>
      <c r="L19" s="849">
        <v>4</v>
      </c>
      <c r="M19" s="849">
        <v>970.56</v>
      </c>
      <c r="N19" s="832">
        <v>1</v>
      </c>
      <c r="O19" s="832">
        <v>242.64</v>
      </c>
      <c r="P19" s="849"/>
      <c r="Q19" s="849"/>
      <c r="R19" s="837"/>
      <c r="S19" s="850"/>
    </row>
    <row r="20" spans="1:19" ht="14.4" customHeight="1" x14ac:dyDescent="0.3">
      <c r="A20" s="831" t="s">
        <v>4483</v>
      </c>
      <c r="B20" s="832" t="s">
        <v>4484</v>
      </c>
      <c r="C20" s="832" t="s">
        <v>591</v>
      </c>
      <c r="D20" s="832" t="s">
        <v>2003</v>
      </c>
      <c r="E20" s="832" t="s">
        <v>4509</v>
      </c>
      <c r="F20" s="832" t="s">
        <v>4512</v>
      </c>
      <c r="G20" s="832" t="s">
        <v>4513</v>
      </c>
      <c r="H20" s="849"/>
      <c r="I20" s="849"/>
      <c r="J20" s="832"/>
      <c r="K20" s="832"/>
      <c r="L20" s="849">
        <v>11</v>
      </c>
      <c r="M20" s="849">
        <v>2669.04</v>
      </c>
      <c r="N20" s="832">
        <v>1</v>
      </c>
      <c r="O20" s="832">
        <v>242.64</v>
      </c>
      <c r="P20" s="849">
        <v>32</v>
      </c>
      <c r="Q20" s="849">
        <v>7764.4800000000005</v>
      </c>
      <c r="R20" s="837">
        <v>2.9090909090909092</v>
      </c>
      <c r="S20" s="850">
        <v>242.64000000000001</v>
      </c>
    </row>
    <row r="21" spans="1:19" ht="14.4" customHeight="1" x14ac:dyDescent="0.3">
      <c r="A21" s="831" t="s">
        <v>4483</v>
      </c>
      <c r="B21" s="832" t="s">
        <v>4484</v>
      </c>
      <c r="C21" s="832" t="s">
        <v>591</v>
      </c>
      <c r="D21" s="832" t="s">
        <v>2003</v>
      </c>
      <c r="E21" s="832" t="s">
        <v>4509</v>
      </c>
      <c r="F21" s="832" t="s">
        <v>4514</v>
      </c>
      <c r="G21" s="832" t="s">
        <v>4515</v>
      </c>
      <c r="H21" s="849"/>
      <c r="I21" s="849"/>
      <c r="J21" s="832"/>
      <c r="K21" s="832"/>
      <c r="L21" s="849">
        <v>2</v>
      </c>
      <c r="M21" s="849">
        <v>485.28</v>
      </c>
      <c r="N21" s="832">
        <v>1</v>
      </c>
      <c r="O21" s="832">
        <v>242.64</v>
      </c>
      <c r="P21" s="849">
        <v>4</v>
      </c>
      <c r="Q21" s="849">
        <v>970.56</v>
      </c>
      <c r="R21" s="837">
        <v>2</v>
      </c>
      <c r="S21" s="850">
        <v>242.64</v>
      </c>
    </row>
    <row r="22" spans="1:19" ht="14.4" customHeight="1" x14ac:dyDescent="0.3">
      <c r="A22" s="831" t="s">
        <v>4483</v>
      </c>
      <c r="B22" s="832" t="s">
        <v>4484</v>
      </c>
      <c r="C22" s="832" t="s">
        <v>591</v>
      </c>
      <c r="D22" s="832" t="s">
        <v>2003</v>
      </c>
      <c r="E22" s="832" t="s">
        <v>4509</v>
      </c>
      <c r="F22" s="832" t="s">
        <v>4518</v>
      </c>
      <c r="G22" s="832" t="s">
        <v>4517</v>
      </c>
      <c r="H22" s="849"/>
      <c r="I22" s="849"/>
      <c r="J22" s="832"/>
      <c r="K22" s="832"/>
      <c r="L22" s="849">
        <v>2</v>
      </c>
      <c r="M22" s="849">
        <v>898</v>
      </c>
      <c r="N22" s="832">
        <v>1</v>
      </c>
      <c r="O22" s="832">
        <v>449</v>
      </c>
      <c r="P22" s="849"/>
      <c r="Q22" s="849"/>
      <c r="R22" s="837"/>
      <c r="S22" s="850"/>
    </row>
    <row r="23" spans="1:19" ht="14.4" customHeight="1" x14ac:dyDescent="0.3">
      <c r="A23" s="831" t="s">
        <v>4483</v>
      </c>
      <c r="B23" s="832" t="s">
        <v>4484</v>
      </c>
      <c r="C23" s="832" t="s">
        <v>591</v>
      </c>
      <c r="D23" s="832" t="s">
        <v>2003</v>
      </c>
      <c r="E23" s="832" t="s">
        <v>4480</v>
      </c>
      <c r="F23" s="832" t="s">
        <v>4520</v>
      </c>
      <c r="G23" s="832" t="s">
        <v>4521</v>
      </c>
      <c r="H23" s="849"/>
      <c r="I23" s="849"/>
      <c r="J23" s="832"/>
      <c r="K23" s="832"/>
      <c r="L23" s="849">
        <v>2</v>
      </c>
      <c r="M23" s="849">
        <v>156</v>
      </c>
      <c r="N23" s="832">
        <v>1</v>
      </c>
      <c r="O23" s="832">
        <v>78</v>
      </c>
      <c r="P23" s="849">
        <v>7</v>
      </c>
      <c r="Q23" s="849">
        <v>546</v>
      </c>
      <c r="R23" s="837">
        <v>3.5</v>
      </c>
      <c r="S23" s="850">
        <v>78</v>
      </c>
    </row>
    <row r="24" spans="1:19" ht="14.4" customHeight="1" x14ac:dyDescent="0.3">
      <c r="A24" s="831" t="s">
        <v>4483</v>
      </c>
      <c r="B24" s="832" t="s">
        <v>4484</v>
      </c>
      <c r="C24" s="832" t="s">
        <v>591</v>
      </c>
      <c r="D24" s="832" t="s">
        <v>2003</v>
      </c>
      <c r="E24" s="832" t="s">
        <v>4480</v>
      </c>
      <c r="F24" s="832" t="s">
        <v>4522</v>
      </c>
      <c r="G24" s="832" t="s">
        <v>4523</v>
      </c>
      <c r="H24" s="849"/>
      <c r="I24" s="849"/>
      <c r="J24" s="832"/>
      <c r="K24" s="832"/>
      <c r="L24" s="849"/>
      <c r="M24" s="849"/>
      <c r="N24" s="832"/>
      <c r="O24" s="832"/>
      <c r="P24" s="849">
        <v>4</v>
      </c>
      <c r="Q24" s="849">
        <v>588</v>
      </c>
      <c r="R24" s="837"/>
      <c r="S24" s="850">
        <v>147</v>
      </c>
    </row>
    <row r="25" spans="1:19" ht="14.4" customHeight="1" x14ac:dyDescent="0.3">
      <c r="A25" s="831" t="s">
        <v>4483</v>
      </c>
      <c r="B25" s="832" t="s">
        <v>4484</v>
      </c>
      <c r="C25" s="832" t="s">
        <v>591</v>
      </c>
      <c r="D25" s="832" t="s">
        <v>2003</v>
      </c>
      <c r="E25" s="832" t="s">
        <v>4480</v>
      </c>
      <c r="F25" s="832" t="s">
        <v>4522</v>
      </c>
      <c r="G25" s="832" t="s">
        <v>4524</v>
      </c>
      <c r="H25" s="849"/>
      <c r="I25" s="849"/>
      <c r="J25" s="832"/>
      <c r="K25" s="832"/>
      <c r="L25" s="849">
        <v>168</v>
      </c>
      <c r="M25" s="849">
        <v>24696</v>
      </c>
      <c r="N25" s="832">
        <v>1</v>
      </c>
      <c r="O25" s="832">
        <v>147</v>
      </c>
      <c r="P25" s="849">
        <v>253</v>
      </c>
      <c r="Q25" s="849">
        <v>37191</v>
      </c>
      <c r="R25" s="837">
        <v>1.5059523809523809</v>
      </c>
      <c r="S25" s="850">
        <v>147</v>
      </c>
    </row>
    <row r="26" spans="1:19" ht="14.4" customHeight="1" x14ac:dyDescent="0.3">
      <c r="A26" s="831" t="s">
        <v>4483</v>
      </c>
      <c r="B26" s="832" t="s">
        <v>4484</v>
      </c>
      <c r="C26" s="832" t="s">
        <v>591</v>
      </c>
      <c r="D26" s="832" t="s">
        <v>2003</v>
      </c>
      <c r="E26" s="832" t="s">
        <v>4480</v>
      </c>
      <c r="F26" s="832" t="s">
        <v>4525</v>
      </c>
      <c r="G26" s="832" t="s">
        <v>4526</v>
      </c>
      <c r="H26" s="849">
        <v>4</v>
      </c>
      <c r="I26" s="849">
        <v>148</v>
      </c>
      <c r="J26" s="832">
        <v>0.23529411764705882</v>
      </c>
      <c r="K26" s="832">
        <v>37</v>
      </c>
      <c r="L26" s="849">
        <v>17</v>
      </c>
      <c r="M26" s="849">
        <v>629</v>
      </c>
      <c r="N26" s="832">
        <v>1</v>
      </c>
      <c r="O26" s="832">
        <v>37</v>
      </c>
      <c r="P26" s="849">
        <v>29</v>
      </c>
      <c r="Q26" s="849">
        <v>1073</v>
      </c>
      <c r="R26" s="837">
        <v>1.7058823529411764</v>
      </c>
      <c r="S26" s="850">
        <v>37</v>
      </c>
    </row>
    <row r="27" spans="1:19" ht="14.4" customHeight="1" x14ac:dyDescent="0.3">
      <c r="A27" s="831" t="s">
        <v>4483</v>
      </c>
      <c r="B27" s="832" t="s">
        <v>4484</v>
      </c>
      <c r="C27" s="832" t="s">
        <v>591</v>
      </c>
      <c r="D27" s="832" t="s">
        <v>2003</v>
      </c>
      <c r="E27" s="832" t="s">
        <v>4480</v>
      </c>
      <c r="F27" s="832" t="s">
        <v>4525</v>
      </c>
      <c r="G27" s="832" t="s">
        <v>4527</v>
      </c>
      <c r="H27" s="849"/>
      <c r="I27" s="849"/>
      <c r="J27" s="832"/>
      <c r="K27" s="832"/>
      <c r="L27" s="849">
        <v>1</v>
      </c>
      <c r="M27" s="849">
        <v>37</v>
      </c>
      <c r="N27" s="832">
        <v>1</v>
      </c>
      <c r="O27" s="832">
        <v>37</v>
      </c>
      <c r="P27" s="849">
        <v>4</v>
      </c>
      <c r="Q27" s="849">
        <v>148</v>
      </c>
      <c r="R27" s="837">
        <v>4</v>
      </c>
      <c r="S27" s="850">
        <v>37</v>
      </c>
    </row>
    <row r="28" spans="1:19" ht="14.4" customHeight="1" x14ac:dyDescent="0.3">
      <c r="A28" s="831" t="s">
        <v>4483</v>
      </c>
      <c r="B28" s="832" t="s">
        <v>4484</v>
      </c>
      <c r="C28" s="832" t="s">
        <v>591</v>
      </c>
      <c r="D28" s="832" t="s">
        <v>2003</v>
      </c>
      <c r="E28" s="832" t="s">
        <v>4480</v>
      </c>
      <c r="F28" s="832" t="s">
        <v>4528</v>
      </c>
      <c r="G28" s="832" t="s">
        <v>4530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117</v>
      </c>
      <c r="R28" s="837"/>
      <c r="S28" s="850">
        <v>117</v>
      </c>
    </row>
    <row r="29" spans="1:19" ht="14.4" customHeight="1" x14ac:dyDescent="0.3">
      <c r="A29" s="831" t="s">
        <v>4483</v>
      </c>
      <c r="B29" s="832" t="s">
        <v>4484</v>
      </c>
      <c r="C29" s="832" t="s">
        <v>591</v>
      </c>
      <c r="D29" s="832" t="s">
        <v>2003</v>
      </c>
      <c r="E29" s="832" t="s">
        <v>4480</v>
      </c>
      <c r="F29" s="832" t="s">
        <v>4531</v>
      </c>
      <c r="G29" s="832" t="s">
        <v>4532</v>
      </c>
      <c r="H29" s="849"/>
      <c r="I29" s="849"/>
      <c r="J29" s="832"/>
      <c r="K29" s="832"/>
      <c r="L29" s="849">
        <v>25</v>
      </c>
      <c r="M29" s="849">
        <v>3225</v>
      </c>
      <c r="N29" s="832">
        <v>1</v>
      </c>
      <c r="O29" s="832">
        <v>129</v>
      </c>
      <c r="P29" s="849">
        <v>12</v>
      </c>
      <c r="Q29" s="849">
        <v>1560</v>
      </c>
      <c r="R29" s="837">
        <v>0.48372093023255813</v>
      </c>
      <c r="S29" s="850">
        <v>130</v>
      </c>
    </row>
    <row r="30" spans="1:19" ht="14.4" customHeight="1" x14ac:dyDescent="0.3">
      <c r="A30" s="831" t="s">
        <v>4483</v>
      </c>
      <c r="B30" s="832" t="s">
        <v>4484</v>
      </c>
      <c r="C30" s="832" t="s">
        <v>591</v>
      </c>
      <c r="D30" s="832" t="s">
        <v>2003</v>
      </c>
      <c r="E30" s="832" t="s">
        <v>4480</v>
      </c>
      <c r="F30" s="832" t="s">
        <v>4531</v>
      </c>
      <c r="G30" s="832" t="s">
        <v>4533</v>
      </c>
      <c r="H30" s="849"/>
      <c r="I30" s="849"/>
      <c r="J30" s="832"/>
      <c r="K30" s="832"/>
      <c r="L30" s="849"/>
      <c r="M30" s="849"/>
      <c r="N30" s="832"/>
      <c r="O30" s="832"/>
      <c r="P30" s="849">
        <v>2</v>
      </c>
      <c r="Q30" s="849">
        <v>260</v>
      </c>
      <c r="R30" s="837"/>
      <c r="S30" s="850">
        <v>130</v>
      </c>
    </row>
    <row r="31" spans="1:19" ht="14.4" customHeight="1" x14ac:dyDescent="0.3">
      <c r="A31" s="831" t="s">
        <v>4483</v>
      </c>
      <c r="B31" s="832" t="s">
        <v>4484</v>
      </c>
      <c r="C31" s="832" t="s">
        <v>591</v>
      </c>
      <c r="D31" s="832" t="s">
        <v>2003</v>
      </c>
      <c r="E31" s="832" t="s">
        <v>4480</v>
      </c>
      <c r="F31" s="832" t="s">
        <v>4534</v>
      </c>
      <c r="G31" s="832" t="s">
        <v>4535</v>
      </c>
      <c r="H31" s="849"/>
      <c r="I31" s="849"/>
      <c r="J31" s="832"/>
      <c r="K31" s="832"/>
      <c r="L31" s="849"/>
      <c r="M31" s="849"/>
      <c r="N31" s="832"/>
      <c r="O31" s="832"/>
      <c r="P31" s="849">
        <v>2</v>
      </c>
      <c r="Q31" s="849">
        <v>504</v>
      </c>
      <c r="R31" s="837"/>
      <c r="S31" s="850">
        <v>252</v>
      </c>
    </row>
    <row r="32" spans="1:19" ht="14.4" customHeight="1" x14ac:dyDescent="0.3">
      <c r="A32" s="831" t="s">
        <v>4483</v>
      </c>
      <c r="B32" s="832" t="s">
        <v>4484</v>
      </c>
      <c r="C32" s="832" t="s">
        <v>591</v>
      </c>
      <c r="D32" s="832" t="s">
        <v>2003</v>
      </c>
      <c r="E32" s="832" t="s">
        <v>4480</v>
      </c>
      <c r="F32" s="832" t="s">
        <v>4537</v>
      </c>
      <c r="G32" s="832" t="s">
        <v>4538</v>
      </c>
      <c r="H32" s="849"/>
      <c r="I32" s="849"/>
      <c r="J32" s="832"/>
      <c r="K32" s="832"/>
      <c r="L32" s="849">
        <v>1</v>
      </c>
      <c r="M32" s="849">
        <v>701</v>
      </c>
      <c r="N32" s="832">
        <v>1</v>
      </c>
      <c r="O32" s="832">
        <v>701</v>
      </c>
      <c r="P32" s="849">
        <v>7</v>
      </c>
      <c r="Q32" s="849">
        <v>4914</v>
      </c>
      <c r="R32" s="837">
        <v>7.0099857346647649</v>
      </c>
      <c r="S32" s="850">
        <v>702</v>
      </c>
    </row>
    <row r="33" spans="1:19" ht="14.4" customHeight="1" x14ac:dyDescent="0.3">
      <c r="A33" s="831" t="s">
        <v>4483</v>
      </c>
      <c r="B33" s="832" t="s">
        <v>4484</v>
      </c>
      <c r="C33" s="832" t="s">
        <v>591</v>
      </c>
      <c r="D33" s="832" t="s">
        <v>2003</v>
      </c>
      <c r="E33" s="832" t="s">
        <v>4480</v>
      </c>
      <c r="F33" s="832" t="s">
        <v>4537</v>
      </c>
      <c r="G33" s="832" t="s">
        <v>4539</v>
      </c>
      <c r="H33" s="849"/>
      <c r="I33" s="849"/>
      <c r="J33" s="832"/>
      <c r="K33" s="832"/>
      <c r="L33" s="849">
        <v>15</v>
      </c>
      <c r="M33" s="849">
        <v>10515</v>
      </c>
      <c r="N33" s="832">
        <v>1</v>
      </c>
      <c r="O33" s="832">
        <v>701</v>
      </c>
      <c r="P33" s="849">
        <v>31</v>
      </c>
      <c r="Q33" s="849">
        <v>21762</v>
      </c>
      <c r="R33" s="837">
        <v>2.0696148359486446</v>
      </c>
      <c r="S33" s="850">
        <v>702</v>
      </c>
    </row>
    <row r="34" spans="1:19" ht="14.4" customHeight="1" x14ac:dyDescent="0.3">
      <c r="A34" s="831" t="s">
        <v>4483</v>
      </c>
      <c r="B34" s="832" t="s">
        <v>4484</v>
      </c>
      <c r="C34" s="832" t="s">
        <v>591</v>
      </c>
      <c r="D34" s="832" t="s">
        <v>2003</v>
      </c>
      <c r="E34" s="832" t="s">
        <v>4480</v>
      </c>
      <c r="F34" s="832" t="s">
        <v>4540</v>
      </c>
      <c r="G34" s="832" t="s">
        <v>4541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355</v>
      </c>
      <c r="R34" s="837"/>
      <c r="S34" s="850">
        <v>355</v>
      </c>
    </row>
    <row r="35" spans="1:19" ht="14.4" customHeight="1" x14ac:dyDescent="0.3">
      <c r="A35" s="831" t="s">
        <v>4483</v>
      </c>
      <c r="B35" s="832" t="s">
        <v>4484</v>
      </c>
      <c r="C35" s="832" t="s">
        <v>591</v>
      </c>
      <c r="D35" s="832" t="s">
        <v>2003</v>
      </c>
      <c r="E35" s="832" t="s">
        <v>4480</v>
      </c>
      <c r="F35" s="832" t="s">
        <v>4540</v>
      </c>
      <c r="G35" s="832" t="s">
        <v>4542</v>
      </c>
      <c r="H35" s="849"/>
      <c r="I35" s="849"/>
      <c r="J35" s="832"/>
      <c r="K35" s="832"/>
      <c r="L35" s="849"/>
      <c r="M35" s="849"/>
      <c r="N35" s="832"/>
      <c r="O35" s="832"/>
      <c r="P35" s="849">
        <v>4</v>
      </c>
      <c r="Q35" s="849">
        <v>1420</v>
      </c>
      <c r="R35" s="837"/>
      <c r="S35" s="850">
        <v>355</v>
      </c>
    </row>
    <row r="36" spans="1:19" ht="14.4" customHeight="1" x14ac:dyDescent="0.3">
      <c r="A36" s="831" t="s">
        <v>4483</v>
      </c>
      <c r="B36" s="832" t="s">
        <v>4484</v>
      </c>
      <c r="C36" s="832" t="s">
        <v>591</v>
      </c>
      <c r="D36" s="832" t="s">
        <v>2003</v>
      </c>
      <c r="E36" s="832" t="s">
        <v>4480</v>
      </c>
      <c r="F36" s="832" t="s">
        <v>4543</v>
      </c>
      <c r="G36" s="832" t="s">
        <v>4544</v>
      </c>
      <c r="H36" s="849"/>
      <c r="I36" s="849"/>
      <c r="J36" s="832"/>
      <c r="K36" s="832"/>
      <c r="L36" s="849">
        <v>1</v>
      </c>
      <c r="M36" s="849">
        <v>33.33</v>
      </c>
      <c r="N36" s="832">
        <v>1</v>
      </c>
      <c r="O36" s="832">
        <v>33.33</v>
      </c>
      <c r="P36" s="849">
        <v>5</v>
      </c>
      <c r="Q36" s="849">
        <v>166.67</v>
      </c>
      <c r="R36" s="837">
        <v>5.0006000600060005</v>
      </c>
      <c r="S36" s="850">
        <v>33.333999999999996</v>
      </c>
    </row>
    <row r="37" spans="1:19" ht="14.4" customHeight="1" x14ac:dyDescent="0.3">
      <c r="A37" s="831" t="s">
        <v>4483</v>
      </c>
      <c r="B37" s="832" t="s">
        <v>4484</v>
      </c>
      <c r="C37" s="832" t="s">
        <v>591</v>
      </c>
      <c r="D37" s="832" t="s">
        <v>2003</v>
      </c>
      <c r="E37" s="832" t="s">
        <v>4480</v>
      </c>
      <c r="F37" s="832" t="s">
        <v>4543</v>
      </c>
      <c r="G37" s="832" t="s">
        <v>4545</v>
      </c>
      <c r="H37" s="849"/>
      <c r="I37" s="849"/>
      <c r="J37" s="832"/>
      <c r="K37" s="832"/>
      <c r="L37" s="849">
        <v>124</v>
      </c>
      <c r="M37" s="849">
        <v>4133.33</v>
      </c>
      <c r="N37" s="832">
        <v>1</v>
      </c>
      <c r="O37" s="832">
        <v>33.333306451612906</v>
      </c>
      <c r="P37" s="849">
        <v>199</v>
      </c>
      <c r="Q37" s="849">
        <v>6633.32</v>
      </c>
      <c r="R37" s="837">
        <v>1.6048367780941759</v>
      </c>
      <c r="S37" s="850">
        <v>33.333266331658287</v>
      </c>
    </row>
    <row r="38" spans="1:19" ht="14.4" customHeight="1" x14ac:dyDescent="0.3">
      <c r="A38" s="831" t="s">
        <v>4483</v>
      </c>
      <c r="B38" s="832" t="s">
        <v>4484</v>
      </c>
      <c r="C38" s="832" t="s">
        <v>591</v>
      </c>
      <c r="D38" s="832" t="s">
        <v>2003</v>
      </c>
      <c r="E38" s="832" t="s">
        <v>4480</v>
      </c>
      <c r="F38" s="832" t="s">
        <v>4549</v>
      </c>
      <c r="G38" s="832" t="s">
        <v>4550</v>
      </c>
      <c r="H38" s="849"/>
      <c r="I38" s="849"/>
      <c r="J38" s="832"/>
      <c r="K38" s="832"/>
      <c r="L38" s="849"/>
      <c r="M38" s="849"/>
      <c r="N38" s="832"/>
      <c r="O38" s="832"/>
      <c r="P38" s="849">
        <v>8</v>
      </c>
      <c r="Q38" s="849">
        <v>968</v>
      </c>
      <c r="R38" s="837"/>
      <c r="S38" s="850">
        <v>121</v>
      </c>
    </row>
    <row r="39" spans="1:19" ht="14.4" customHeight="1" x14ac:dyDescent="0.3">
      <c r="A39" s="831" t="s">
        <v>4483</v>
      </c>
      <c r="B39" s="832" t="s">
        <v>4484</v>
      </c>
      <c r="C39" s="832" t="s">
        <v>591</v>
      </c>
      <c r="D39" s="832" t="s">
        <v>2003</v>
      </c>
      <c r="E39" s="832" t="s">
        <v>4480</v>
      </c>
      <c r="F39" s="832" t="s">
        <v>4549</v>
      </c>
      <c r="G39" s="832" t="s">
        <v>4551</v>
      </c>
      <c r="H39" s="849"/>
      <c r="I39" s="849"/>
      <c r="J39" s="832"/>
      <c r="K39" s="832"/>
      <c r="L39" s="849">
        <v>360</v>
      </c>
      <c r="M39" s="849">
        <v>43200</v>
      </c>
      <c r="N39" s="832">
        <v>1</v>
      </c>
      <c r="O39" s="832">
        <v>120</v>
      </c>
      <c r="P39" s="849">
        <v>498</v>
      </c>
      <c r="Q39" s="849">
        <v>60258</v>
      </c>
      <c r="R39" s="837">
        <v>1.3948611111111111</v>
      </c>
      <c r="S39" s="850">
        <v>121</v>
      </c>
    </row>
    <row r="40" spans="1:19" ht="14.4" customHeight="1" x14ac:dyDescent="0.3">
      <c r="A40" s="831" t="s">
        <v>4483</v>
      </c>
      <c r="B40" s="832" t="s">
        <v>4484</v>
      </c>
      <c r="C40" s="832" t="s">
        <v>591</v>
      </c>
      <c r="D40" s="832" t="s">
        <v>2003</v>
      </c>
      <c r="E40" s="832" t="s">
        <v>4480</v>
      </c>
      <c r="F40" s="832" t="s">
        <v>4552</v>
      </c>
      <c r="G40" s="832" t="s">
        <v>4553</v>
      </c>
      <c r="H40" s="849"/>
      <c r="I40" s="849"/>
      <c r="J40" s="832"/>
      <c r="K40" s="832"/>
      <c r="L40" s="849">
        <v>1</v>
      </c>
      <c r="M40" s="849">
        <v>32</v>
      </c>
      <c r="N40" s="832">
        <v>1</v>
      </c>
      <c r="O40" s="832">
        <v>32</v>
      </c>
      <c r="P40" s="849">
        <v>1</v>
      </c>
      <c r="Q40" s="849">
        <v>32</v>
      </c>
      <c r="R40" s="837">
        <v>1</v>
      </c>
      <c r="S40" s="850">
        <v>32</v>
      </c>
    </row>
    <row r="41" spans="1:19" ht="14.4" customHeight="1" x14ac:dyDescent="0.3">
      <c r="A41" s="831" t="s">
        <v>4483</v>
      </c>
      <c r="B41" s="832" t="s">
        <v>4484</v>
      </c>
      <c r="C41" s="832" t="s">
        <v>591</v>
      </c>
      <c r="D41" s="832" t="s">
        <v>2003</v>
      </c>
      <c r="E41" s="832" t="s">
        <v>4480</v>
      </c>
      <c r="F41" s="832" t="s">
        <v>4552</v>
      </c>
      <c r="G41" s="832" t="s">
        <v>4554</v>
      </c>
      <c r="H41" s="849"/>
      <c r="I41" s="849"/>
      <c r="J41" s="832"/>
      <c r="K41" s="832"/>
      <c r="L41" s="849">
        <v>1</v>
      </c>
      <c r="M41" s="849">
        <v>32</v>
      </c>
      <c r="N41" s="832">
        <v>1</v>
      </c>
      <c r="O41" s="832">
        <v>32</v>
      </c>
      <c r="P41" s="849"/>
      <c r="Q41" s="849"/>
      <c r="R41" s="837"/>
      <c r="S41" s="850"/>
    </row>
    <row r="42" spans="1:19" ht="14.4" customHeight="1" x14ac:dyDescent="0.3">
      <c r="A42" s="831" t="s">
        <v>4483</v>
      </c>
      <c r="B42" s="832" t="s">
        <v>4484</v>
      </c>
      <c r="C42" s="832" t="s">
        <v>591</v>
      </c>
      <c r="D42" s="832" t="s">
        <v>2003</v>
      </c>
      <c r="E42" s="832" t="s">
        <v>4480</v>
      </c>
      <c r="F42" s="832" t="s">
        <v>4555</v>
      </c>
      <c r="G42" s="832" t="s">
        <v>4556</v>
      </c>
      <c r="H42" s="849"/>
      <c r="I42" s="849"/>
      <c r="J42" s="832"/>
      <c r="K42" s="832"/>
      <c r="L42" s="849">
        <v>2</v>
      </c>
      <c r="M42" s="849">
        <v>148</v>
      </c>
      <c r="N42" s="832">
        <v>1</v>
      </c>
      <c r="O42" s="832">
        <v>74</v>
      </c>
      <c r="P42" s="849">
        <v>1</v>
      </c>
      <c r="Q42" s="849">
        <v>74</v>
      </c>
      <c r="R42" s="837">
        <v>0.5</v>
      </c>
      <c r="S42" s="850">
        <v>74</v>
      </c>
    </row>
    <row r="43" spans="1:19" ht="14.4" customHeight="1" x14ac:dyDescent="0.3">
      <c r="A43" s="831" t="s">
        <v>4483</v>
      </c>
      <c r="B43" s="832" t="s">
        <v>4484</v>
      </c>
      <c r="C43" s="832" t="s">
        <v>591</v>
      </c>
      <c r="D43" s="832" t="s">
        <v>2003</v>
      </c>
      <c r="E43" s="832" t="s">
        <v>4480</v>
      </c>
      <c r="F43" s="832" t="s">
        <v>4557</v>
      </c>
      <c r="G43" s="832" t="s">
        <v>4558</v>
      </c>
      <c r="H43" s="849"/>
      <c r="I43" s="849"/>
      <c r="J43" s="832"/>
      <c r="K43" s="832"/>
      <c r="L43" s="849">
        <v>46</v>
      </c>
      <c r="M43" s="849">
        <v>3542</v>
      </c>
      <c r="N43" s="832">
        <v>1</v>
      </c>
      <c r="O43" s="832">
        <v>77</v>
      </c>
      <c r="P43" s="849">
        <v>64</v>
      </c>
      <c r="Q43" s="849">
        <v>4928</v>
      </c>
      <c r="R43" s="837">
        <v>1.3913043478260869</v>
      </c>
      <c r="S43" s="850">
        <v>77</v>
      </c>
    </row>
    <row r="44" spans="1:19" ht="14.4" customHeight="1" x14ac:dyDescent="0.3">
      <c r="A44" s="831" t="s">
        <v>4483</v>
      </c>
      <c r="B44" s="832" t="s">
        <v>4484</v>
      </c>
      <c r="C44" s="832" t="s">
        <v>591</v>
      </c>
      <c r="D44" s="832" t="s">
        <v>2003</v>
      </c>
      <c r="E44" s="832" t="s">
        <v>4480</v>
      </c>
      <c r="F44" s="832" t="s">
        <v>4557</v>
      </c>
      <c r="G44" s="832" t="s">
        <v>4559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77</v>
      </c>
      <c r="R44" s="837"/>
      <c r="S44" s="850">
        <v>77</v>
      </c>
    </row>
    <row r="45" spans="1:19" ht="14.4" customHeight="1" x14ac:dyDescent="0.3">
      <c r="A45" s="831" t="s">
        <v>4483</v>
      </c>
      <c r="B45" s="832" t="s">
        <v>4484</v>
      </c>
      <c r="C45" s="832" t="s">
        <v>591</v>
      </c>
      <c r="D45" s="832" t="s">
        <v>2003</v>
      </c>
      <c r="E45" s="832" t="s">
        <v>4480</v>
      </c>
      <c r="F45" s="832" t="s">
        <v>4560</v>
      </c>
      <c r="G45" s="832" t="s">
        <v>4561</v>
      </c>
      <c r="H45" s="849"/>
      <c r="I45" s="849"/>
      <c r="J45" s="832"/>
      <c r="K45" s="832"/>
      <c r="L45" s="849">
        <v>9</v>
      </c>
      <c r="M45" s="849">
        <v>5571</v>
      </c>
      <c r="N45" s="832">
        <v>1</v>
      </c>
      <c r="O45" s="832">
        <v>619</v>
      </c>
      <c r="P45" s="849">
        <v>22</v>
      </c>
      <c r="Q45" s="849">
        <v>13640</v>
      </c>
      <c r="R45" s="837">
        <v>2.4483934661640641</v>
      </c>
      <c r="S45" s="850">
        <v>620</v>
      </c>
    </row>
    <row r="46" spans="1:19" ht="14.4" customHeight="1" x14ac:dyDescent="0.3">
      <c r="A46" s="831" t="s">
        <v>4483</v>
      </c>
      <c r="B46" s="832" t="s">
        <v>4484</v>
      </c>
      <c r="C46" s="832" t="s">
        <v>591</v>
      </c>
      <c r="D46" s="832" t="s">
        <v>2003</v>
      </c>
      <c r="E46" s="832" t="s">
        <v>4480</v>
      </c>
      <c r="F46" s="832" t="s">
        <v>4562</v>
      </c>
      <c r="G46" s="832" t="s">
        <v>4563</v>
      </c>
      <c r="H46" s="849"/>
      <c r="I46" s="849"/>
      <c r="J46" s="832"/>
      <c r="K46" s="832"/>
      <c r="L46" s="849">
        <v>10</v>
      </c>
      <c r="M46" s="849">
        <v>3730</v>
      </c>
      <c r="N46" s="832">
        <v>1</v>
      </c>
      <c r="O46" s="832">
        <v>373</v>
      </c>
      <c r="P46" s="849">
        <v>28</v>
      </c>
      <c r="Q46" s="849">
        <v>10472</v>
      </c>
      <c r="R46" s="837">
        <v>2.8075067024128688</v>
      </c>
      <c r="S46" s="850">
        <v>374</v>
      </c>
    </row>
    <row r="47" spans="1:19" ht="14.4" customHeight="1" x14ac:dyDescent="0.3">
      <c r="A47" s="831" t="s">
        <v>4483</v>
      </c>
      <c r="B47" s="832" t="s">
        <v>4484</v>
      </c>
      <c r="C47" s="832" t="s">
        <v>591</v>
      </c>
      <c r="D47" s="832" t="s">
        <v>2003</v>
      </c>
      <c r="E47" s="832" t="s">
        <v>4480</v>
      </c>
      <c r="F47" s="832" t="s">
        <v>4564</v>
      </c>
      <c r="G47" s="832" t="s">
        <v>4565</v>
      </c>
      <c r="H47" s="849"/>
      <c r="I47" s="849"/>
      <c r="J47" s="832"/>
      <c r="K47" s="832"/>
      <c r="L47" s="849">
        <v>110</v>
      </c>
      <c r="M47" s="849">
        <v>19470</v>
      </c>
      <c r="N47" s="832">
        <v>1</v>
      </c>
      <c r="O47" s="832">
        <v>177</v>
      </c>
      <c r="P47" s="849">
        <v>165</v>
      </c>
      <c r="Q47" s="849">
        <v>29370</v>
      </c>
      <c r="R47" s="837">
        <v>1.5084745762711864</v>
      </c>
      <c r="S47" s="850">
        <v>178</v>
      </c>
    </row>
    <row r="48" spans="1:19" ht="14.4" customHeight="1" x14ac:dyDescent="0.3">
      <c r="A48" s="831" t="s">
        <v>4483</v>
      </c>
      <c r="B48" s="832" t="s">
        <v>4484</v>
      </c>
      <c r="C48" s="832" t="s">
        <v>591</v>
      </c>
      <c r="D48" s="832" t="s">
        <v>2003</v>
      </c>
      <c r="E48" s="832" t="s">
        <v>4480</v>
      </c>
      <c r="F48" s="832" t="s">
        <v>4564</v>
      </c>
      <c r="G48" s="832" t="s">
        <v>4566</v>
      </c>
      <c r="H48" s="849"/>
      <c r="I48" s="849"/>
      <c r="J48" s="832"/>
      <c r="K48" s="832"/>
      <c r="L48" s="849">
        <v>1</v>
      </c>
      <c r="M48" s="849">
        <v>177</v>
      </c>
      <c r="N48" s="832">
        <v>1</v>
      </c>
      <c r="O48" s="832">
        <v>177</v>
      </c>
      <c r="P48" s="849">
        <v>4</v>
      </c>
      <c r="Q48" s="849">
        <v>712</v>
      </c>
      <c r="R48" s="837">
        <v>4.0225988700564974</v>
      </c>
      <c r="S48" s="850">
        <v>178</v>
      </c>
    </row>
    <row r="49" spans="1:19" ht="14.4" customHeight="1" x14ac:dyDescent="0.3">
      <c r="A49" s="831" t="s">
        <v>4483</v>
      </c>
      <c r="B49" s="832" t="s">
        <v>4484</v>
      </c>
      <c r="C49" s="832" t="s">
        <v>591</v>
      </c>
      <c r="D49" s="832" t="s">
        <v>2003</v>
      </c>
      <c r="E49" s="832" t="s">
        <v>4480</v>
      </c>
      <c r="F49" s="832" t="s">
        <v>4567</v>
      </c>
      <c r="G49" s="832" t="s">
        <v>4568</v>
      </c>
      <c r="H49" s="849"/>
      <c r="I49" s="849"/>
      <c r="J49" s="832"/>
      <c r="K49" s="832"/>
      <c r="L49" s="849">
        <v>1</v>
      </c>
      <c r="M49" s="849">
        <v>1296</v>
      </c>
      <c r="N49" s="832">
        <v>1</v>
      </c>
      <c r="O49" s="832">
        <v>1296</v>
      </c>
      <c r="P49" s="849"/>
      <c r="Q49" s="849"/>
      <c r="R49" s="837"/>
      <c r="S49" s="850"/>
    </row>
    <row r="50" spans="1:19" ht="14.4" customHeight="1" x14ac:dyDescent="0.3">
      <c r="A50" s="831" t="s">
        <v>4483</v>
      </c>
      <c r="B50" s="832" t="s">
        <v>4484</v>
      </c>
      <c r="C50" s="832" t="s">
        <v>591</v>
      </c>
      <c r="D50" s="832" t="s">
        <v>4440</v>
      </c>
      <c r="E50" s="832" t="s">
        <v>4480</v>
      </c>
      <c r="F50" s="832" t="s">
        <v>4534</v>
      </c>
      <c r="G50" s="832" t="s">
        <v>4535</v>
      </c>
      <c r="H50" s="849">
        <v>18</v>
      </c>
      <c r="I50" s="849">
        <v>4518</v>
      </c>
      <c r="J50" s="832">
        <v>1.8</v>
      </c>
      <c r="K50" s="832">
        <v>251</v>
      </c>
      <c r="L50" s="849">
        <v>10</v>
      </c>
      <c r="M50" s="849">
        <v>2510</v>
      </c>
      <c r="N50" s="832">
        <v>1</v>
      </c>
      <c r="O50" s="832">
        <v>251</v>
      </c>
      <c r="P50" s="849">
        <v>36</v>
      </c>
      <c r="Q50" s="849">
        <v>9072</v>
      </c>
      <c r="R50" s="837">
        <v>3.6143426294820715</v>
      </c>
      <c r="S50" s="850">
        <v>252</v>
      </c>
    </row>
    <row r="51" spans="1:19" ht="14.4" customHeight="1" x14ac:dyDescent="0.3">
      <c r="A51" s="831" t="s">
        <v>4483</v>
      </c>
      <c r="B51" s="832" t="s">
        <v>4484</v>
      </c>
      <c r="C51" s="832" t="s">
        <v>591</v>
      </c>
      <c r="D51" s="832" t="s">
        <v>2004</v>
      </c>
      <c r="E51" s="832" t="s">
        <v>4485</v>
      </c>
      <c r="F51" s="832" t="s">
        <v>4486</v>
      </c>
      <c r="G51" s="832" t="s">
        <v>4487</v>
      </c>
      <c r="H51" s="849">
        <v>0.2</v>
      </c>
      <c r="I51" s="849">
        <v>10.82</v>
      </c>
      <c r="J51" s="832"/>
      <c r="K51" s="832">
        <v>54.1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4483</v>
      </c>
      <c r="B52" s="832" t="s">
        <v>4484</v>
      </c>
      <c r="C52" s="832" t="s">
        <v>591</v>
      </c>
      <c r="D52" s="832" t="s">
        <v>2004</v>
      </c>
      <c r="E52" s="832" t="s">
        <v>4485</v>
      </c>
      <c r="F52" s="832" t="s">
        <v>4488</v>
      </c>
      <c r="G52" s="832" t="s">
        <v>4489</v>
      </c>
      <c r="H52" s="849">
        <v>0.30000000000000004</v>
      </c>
      <c r="I52" s="849">
        <v>45.3</v>
      </c>
      <c r="J52" s="832">
        <v>0.1428526378859071</v>
      </c>
      <c r="K52" s="832">
        <v>150.99999999999997</v>
      </c>
      <c r="L52" s="849">
        <v>2.1</v>
      </c>
      <c r="M52" s="849">
        <v>317.10999999999996</v>
      </c>
      <c r="N52" s="832">
        <v>1</v>
      </c>
      <c r="O52" s="832">
        <v>151.00476190476186</v>
      </c>
      <c r="P52" s="849">
        <v>4</v>
      </c>
      <c r="Q52" s="849">
        <v>278.8</v>
      </c>
      <c r="R52" s="837">
        <v>0.87919018637066015</v>
      </c>
      <c r="S52" s="850">
        <v>69.7</v>
      </c>
    </row>
    <row r="53" spans="1:19" ht="14.4" customHeight="1" x14ac:dyDescent="0.3">
      <c r="A53" s="831" t="s">
        <v>4483</v>
      </c>
      <c r="B53" s="832" t="s">
        <v>4484</v>
      </c>
      <c r="C53" s="832" t="s">
        <v>591</v>
      </c>
      <c r="D53" s="832" t="s">
        <v>2004</v>
      </c>
      <c r="E53" s="832" t="s">
        <v>4485</v>
      </c>
      <c r="F53" s="832" t="s">
        <v>4490</v>
      </c>
      <c r="G53" s="832" t="s">
        <v>4491</v>
      </c>
      <c r="H53" s="849">
        <v>14</v>
      </c>
      <c r="I53" s="849">
        <v>3549.7</v>
      </c>
      <c r="J53" s="832">
        <v>0.53030303030303028</v>
      </c>
      <c r="K53" s="832">
        <v>253.54999999999998</v>
      </c>
      <c r="L53" s="849">
        <v>26.400000000000002</v>
      </c>
      <c r="M53" s="849">
        <v>6693.7199999999993</v>
      </c>
      <c r="N53" s="832">
        <v>1</v>
      </c>
      <c r="O53" s="832">
        <v>253.54999999999995</v>
      </c>
      <c r="P53" s="849">
        <v>25</v>
      </c>
      <c r="Q53" s="849">
        <v>8564.74</v>
      </c>
      <c r="R53" s="837">
        <v>1.2795187130623928</v>
      </c>
      <c r="S53" s="850">
        <v>342.58960000000002</v>
      </c>
    </row>
    <row r="54" spans="1:19" ht="14.4" customHeight="1" x14ac:dyDescent="0.3">
      <c r="A54" s="831" t="s">
        <v>4483</v>
      </c>
      <c r="B54" s="832" t="s">
        <v>4484</v>
      </c>
      <c r="C54" s="832" t="s">
        <v>591</v>
      </c>
      <c r="D54" s="832" t="s">
        <v>2004</v>
      </c>
      <c r="E54" s="832" t="s">
        <v>4485</v>
      </c>
      <c r="F54" s="832" t="s">
        <v>4492</v>
      </c>
      <c r="G54" s="832" t="s">
        <v>1634</v>
      </c>
      <c r="H54" s="849">
        <v>0.2</v>
      </c>
      <c r="I54" s="849">
        <v>12.28</v>
      </c>
      <c r="J54" s="832">
        <v>1</v>
      </c>
      <c r="K54" s="832">
        <v>61.399999999999991</v>
      </c>
      <c r="L54" s="849">
        <v>0.2</v>
      </c>
      <c r="M54" s="849">
        <v>12.28</v>
      </c>
      <c r="N54" s="832">
        <v>1</v>
      </c>
      <c r="O54" s="832">
        <v>61.399999999999991</v>
      </c>
      <c r="P54" s="849">
        <v>0.1</v>
      </c>
      <c r="Q54" s="849">
        <v>5.0599999999999996</v>
      </c>
      <c r="R54" s="837">
        <v>0.41205211726384366</v>
      </c>
      <c r="S54" s="850">
        <v>50.599999999999994</v>
      </c>
    </row>
    <row r="55" spans="1:19" ht="14.4" customHeight="1" x14ac:dyDescent="0.3">
      <c r="A55" s="831" t="s">
        <v>4483</v>
      </c>
      <c r="B55" s="832" t="s">
        <v>4484</v>
      </c>
      <c r="C55" s="832" t="s">
        <v>591</v>
      </c>
      <c r="D55" s="832" t="s">
        <v>2004</v>
      </c>
      <c r="E55" s="832" t="s">
        <v>4485</v>
      </c>
      <c r="F55" s="832" t="s">
        <v>4493</v>
      </c>
      <c r="G55" s="832" t="s">
        <v>692</v>
      </c>
      <c r="H55" s="849">
        <v>12</v>
      </c>
      <c r="I55" s="849">
        <v>164.88</v>
      </c>
      <c r="J55" s="832">
        <v>0.63157894736842102</v>
      </c>
      <c r="K55" s="832">
        <v>13.74</v>
      </c>
      <c r="L55" s="849">
        <v>19</v>
      </c>
      <c r="M55" s="849">
        <v>261.06</v>
      </c>
      <c r="N55" s="832">
        <v>1</v>
      </c>
      <c r="O55" s="832">
        <v>13.74</v>
      </c>
      <c r="P55" s="849">
        <v>15</v>
      </c>
      <c r="Q55" s="849">
        <v>202.77</v>
      </c>
      <c r="R55" s="837">
        <v>0.77671799586302004</v>
      </c>
      <c r="S55" s="850">
        <v>13.518000000000001</v>
      </c>
    </row>
    <row r="56" spans="1:19" ht="14.4" customHeight="1" x14ac:dyDescent="0.3">
      <c r="A56" s="831" t="s">
        <v>4483</v>
      </c>
      <c r="B56" s="832" t="s">
        <v>4484</v>
      </c>
      <c r="C56" s="832" t="s">
        <v>591</v>
      </c>
      <c r="D56" s="832" t="s">
        <v>2004</v>
      </c>
      <c r="E56" s="832" t="s">
        <v>4485</v>
      </c>
      <c r="F56" s="832" t="s">
        <v>4496</v>
      </c>
      <c r="G56" s="832" t="s">
        <v>664</v>
      </c>
      <c r="H56" s="849"/>
      <c r="I56" s="849"/>
      <c r="J56" s="832"/>
      <c r="K56" s="832"/>
      <c r="L56" s="849">
        <v>0.2</v>
      </c>
      <c r="M56" s="849">
        <v>15.6</v>
      </c>
      <c r="N56" s="832">
        <v>1</v>
      </c>
      <c r="O56" s="832">
        <v>78</v>
      </c>
      <c r="P56" s="849">
        <v>0.1</v>
      </c>
      <c r="Q56" s="849">
        <v>7.8</v>
      </c>
      <c r="R56" s="837">
        <v>0.5</v>
      </c>
      <c r="S56" s="850">
        <v>78</v>
      </c>
    </row>
    <row r="57" spans="1:19" ht="14.4" customHeight="1" x14ac:dyDescent="0.3">
      <c r="A57" s="831" t="s">
        <v>4483</v>
      </c>
      <c r="B57" s="832" t="s">
        <v>4484</v>
      </c>
      <c r="C57" s="832" t="s">
        <v>591</v>
      </c>
      <c r="D57" s="832" t="s">
        <v>2004</v>
      </c>
      <c r="E57" s="832" t="s">
        <v>4485</v>
      </c>
      <c r="F57" s="832" t="s">
        <v>4497</v>
      </c>
      <c r="G57" s="832" t="s">
        <v>673</v>
      </c>
      <c r="H57" s="849">
        <v>1</v>
      </c>
      <c r="I57" s="849">
        <v>70.7</v>
      </c>
      <c r="J57" s="832">
        <v>0.55555555555555547</v>
      </c>
      <c r="K57" s="832">
        <v>70.7</v>
      </c>
      <c r="L57" s="849">
        <v>1.8</v>
      </c>
      <c r="M57" s="849">
        <v>127.26000000000002</v>
      </c>
      <c r="N57" s="832">
        <v>1</v>
      </c>
      <c r="O57" s="832">
        <v>70.7</v>
      </c>
      <c r="P57" s="849">
        <v>3.4</v>
      </c>
      <c r="Q57" s="849">
        <v>269.04000000000002</v>
      </c>
      <c r="R57" s="837">
        <v>2.1140971239981141</v>
      </c>
      <c r="S57" s="850">
        <v>79.129411764705893</v>
      </c>
    </row>
    <row r="58" spans="1:19" ht="14.4" customHeight="1" x14ac:dyDescent="0.3">
      <c r="A58" s="831" t="s">
        <v>4483</v>
      </c>
      <c r="B58" s="832" t="s">
        <v>4484</v>
      </c>
      <c r="C58" s="832" t="s">
        <v>591</v>
      </c>
      <c r="D58" s="832" t="s">
        <v>2004</v>
      </c>
      <c r="E58" s="832" t="s">
        <v>4485</v>
      </c>
      <c r="F58" s="832" t="s">
        <v>4500</v>
      </c>
      <c r="G58" s="832" t="s">
        <v>668</v>
      </c>
      <c r="H58" s="849">
        <v>6.2</v>
      </c>
      <c r="I58" s="849">
        <v>4030</v>
      </c>
      <c r="J58" s="832">
        <v>0.61876247504990023</v>
      </c>
      <c r="K58" s="832">
        <v>650</v>
      </c>
      <c r="L58" s="849">
        <v>10.02</v>
      </c>
      <c r="M58" s="849">
        <v>6513</v>
      </c>
      <c r="N58" s="832">
        <v>1</v>
      </c>
      <c r="O58" s="832">
        <v>650</v>
      </c>
      <c r="P58" s="849">
        <v>6.8</v>
      </c>
      <c r="Q58" s="849">
        <v>3985.4700000000003</v>
      </c>
      <c r="R58" s="837">
        <v>0.61192538000921237</v>
      </c>
      <c r="S58" s="850">
        <v>586.09852941176473</v>
      </c>
    </row>
    <row r="59" spans="1:19" ht="14.4" customHeight="1" x14ac:dyDescent="0.3">
      <c r="A59" s="831" t="s">
        <v>4483</v>
      </c>
      <c r="B59" s="832" t="s">
        <v>4484</v>
      </c>
      <c r="C59" s="832" t="s">
        <v>591</v>
      </c>
      <c r="D59" s="832" t="s">
        <v>2004</v>
      </c>
      <c r="E59" s="832" t="s">
        <v>4485</v>
      </c>
      <c r="F59" s="832" t="s">
        <v>4501</v>
      </c>
      <c r="G59" s="832" t="s">
        <v>671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16.8</v>
      </c>
      <c r="R59" s="837"/>
      <c r="S59" s="850">
        <v>16.8</v>
      </c>
    </row>
    <row r="60" spans="1:19" ht="14.4" customHeight="1" x14ac:dyDescent="0.3">
      <c r="A60" s="831" t="s">
        <v>4483</v>
      </c>
      <c r="B60" s="832" t="s">
        <v>4484</v>
      </c>
      <c r="C60" s="832" t="s">
        <v>591</v>
      </c>
      <c r="D60" s="832" t="s">
        <v>2004</v>
      </c>
      <c r="E60" s="832" t="s">
        <v>4485</v>
      </c>
      <c r="F60" s="832" t="s">
        <v>4503</v>
      </c>
      <c r="G60" s="832" t="s">
        <v>675</v>
      </c>
      <c r="H60" s="849">
        <v>0.02</v>
      </c>
      <c r="I60" s="849">
        <v>2.4300000000000002</v>
      </c>
      <c r="J60" s="832">
        <v>9.8792535675082341E-3</v>
      </c>
      <c r="K60" s="832">
        <v>121.5</v>
      </c>
      <c r="L60" s="849">
        <v>2.02</v>
      </c>
      <c r="M60" s="849">
        <v>245.97</v>
      </c>
      <c r="N60" s="832">
        <v>1</v>
      </c>
      <c r="O60" s="832">
        <v>121.76732673267327</v>
      </c>
      <c r="P60" s="849"/>
      <c r="Q60" s="849"/>
      <c r="R60" s="837"/>
      <c r="S60" s="850"/>
    </row>
    <row r="61" spans="1:19" ht="14.4" customHeight="1" x14ac:dyDescent="0.3">
      <c r="A61" s="831" t="s">
        <v>4483</v>
      </c>
      <c r="B61" s="832" t="s">
        <v>4484</v>
      </c>
      <c r="C61" s="832" t="s">
        <v>591</v>
      </c>
      <c r="D61" s="832" t="s">
        <v>2004</v>
      </c>
      <c r="E61" s="832" t="s">
        <v>4485</v>
      </c>
      <c r="F61" s="832" t="s">
        <v>4504</v>
      </c>
      <c r="G61" s="832" t="s">
        <v>675</v>
      </c>
      <c r="H61" s="849"/>
      <c r="I61" s="849"/>
      <c r="J61" s="832"/>
      <c r="K61" s="832"/>
      <c r="L61" s="849">
        <v>0.03</v>
      </c>
      <c r="M61" s="849">
        <v>6.02</v>
      </c>
      <c r="N61" s="832">
        <v>1</v>
      </c>
      <c r="O61" s="832">
        <v>200.66666666666666</v>
      </c>
      <c r="P61" s="849"/>
      <c r="Q61" s="849"/>
      <c r="R61" s="837"/>
      <c r="S61" s="850"/>
    </row>
    <row r="62" spans="1:19" ht="14.4" customHeight="1" x14ac:dyDescent="0.3">
      <c r="A62" s="831" t="s">
        <v>4483</v>
      </c>
      <c r="B62" s="832" t="s">
        <v>4484</v>
      </c>
      <c r="C62" s="832" t="s">
        <v>591</v>
      </c>
      <c r="D62" s="832" t="s">
        <v>2004</v>
      </c>
      <c r="E62" s="832" t="s">
        <v>4485</v>
      </c>
      <c r="F62" s="832" t="s">
        <v>4505</v>
      </c>
      <c r="G62" s="832" t="s">
        <v>675</v>
      </c>
      <c r="H62" s="849">
        <v>3.3000000000000003</v>
      </c>
      <c r="I62" s="849">
        <v>803.21999999999991</v>
      </c>
      <c r="J62" s="832">
        <v>0.49091775865441034</v>
      </c>
      <c r="K62" s="832">
        <v>243.39999999999995</v>
      </c>
      <c r="L62" s="849">
        <v>6.72</v>
      </c>
      <c r="M62" s="849">
        <v>1636.1599999999999</v>
      </c>
      <c r="N62" s="832">
        <v>1</v>
      </c>
      <c r="O62" s="832">
        <v>243.47619047619045</v>
      </c>
      <c r="P62" s="849">
        <v>6</v>
      </c>
      <c r="Q62" s="849">
        <v>1460.3999999999999</v>
      </c>
      <c r="R62" s="837">
        <v>0.89257774300801873</v>
      </c>
      <c r="S62" s="850">
        <v>243.39999999999998</v>
      </c>
    </row>
    <row r="63" spans="1:19" ht="14.4" customHeight="1" x14ac:dyDescent="0.3">
      <c r="A63" s="831" t="s">
        <v>4483</v>
      </c>
      <c r="B63" s="832" t="s">
        <v>4484</v>
      </c>
      <c r="C63" s="832" t="s">
        <v>591</v>
      </c>
      <c r="D63" s="832" t="s">
        <v>2004</v>
      </c>
      <c r="E63" s="832" t="s">
        <v>4485</v>
      </c>
      <c r="F63" s="832" t="s">
        <v>4506</v>
      </c>
      <c r="G63" s="832" t="s">
        <v>4507</v>
      </c>
      <c r="H63" s="849">
        <v>3.1</v>
      </c>
      <c r="I63" s="849">
        <v>116.25</v>
      </c>
      <c r="J63" s="832">
        <v>0.6076842655514898</v>
      </c>
      <c r="K63" s="832">
        <v>37.5</v>
      </c>
      <c r="L63" s="849">
        <v>5.0999999999999996</v>
      </c>
      <c r="M63" s="849">
        <v>191.3</v>
      </c>
      <c r="N63" s="832">
        <v>1</v>
      </c>
      <c r="O63" s="832">
        <v>37.509803921568633</v>
      </c>
      <c r="P63" s="849">
        <v>3.4000000000000004</v>
      </c>
      <c r="Q63" s="849">
        <v>127.5</v>
      </c>
      <c r="R63" s="837">
        <v>0.66649242028227906</v>
      </c>
      <c r="S63" s="850">
        <v>37.499999999999993</v>
      </c>
    </row>
    <row r="64" spans="1:19" ht="14.4" customHeight="1" x14ac:dyDescent="0.3">
      <c r="A64" s="831" t="s">
        <v>4483</v>
      </c>
      <c r="B64" s="832" t="s">
        <v>4484</v>
      </c>
      <c r="C64" s="832" t="s">
        <v>591</v>
      </c>
      <c r="D64" s="832" t="s">
        <v>2004</v>
      </c>
      <c r="E64" s="832" t="s">
        <v>4509</v>
      </c>
      <c r="F64" s="832" t="s">
        <v>4510</v>
      </c>
      <c r="G64" s="832" t="s">
        <v>4511</v>
      </c>
      <c r="H64" s="849"/>
      <c r="I64" s="849"/>
      <c r="J64" s="832"/>
      <c r="K64" s="832"/>
      <c r="L64" s="849"/>
      <c r="M64" s="849"/>
      <c r="N64" s="832"/>
      <c r="O64" s="832"/>
      <c r="P64" s="849">
        <v>2</v>
      </c>
      <c r="Q64" s="849">
        <v>485.28</v>
      </c>
      <c r="R64" s="837"/>
      <c r="S64" s="850">
        <v>242.64</v>
      </c>
    </row>
    <row r="65" spans="1:19" ht="14.4" customHeight="1" x14ac:dyDescent="0.3">
      <c r="A65" s="831" t="s">
        <v>4483</v>
      </c>
      <c r="B65" s="832" t="s">
        <v>4484</v>
      </c>
      <c r="C65" s="832" t="s">
        <v>591</v>
      </c>
      <c r="D65" s="832" t="s">
        <v>2004</v>
      </c>
      <c r="E65" s="832" t="s">
        <v>4509</v>
      </c>
      <c r="F65" s="832" t="s">
        <v>4512</v>
      </c>
      <c r="G65" s="832" t="s">
        <v>4513</v>
      </c>
      <c r="H65" s="849">
        <v>30</v>
      </c>
      <c r="I65" s="849">
        <v>7279.2</v>
      </c>
      <c r="J65" s="832">
        <v>0.81081081081081074</v>
      </c>
      <c r="K65" s="832">
        <v>242.64</v>
      </c>
      <c r="L65" s="849">
        <v>37</v>
      </c>
      <c r="M65" s="849">
        <v>8977.68</v>
      </c>
      <c r="N65" s="832">
        <v>1</v>
      </c>
      <c r="O65" s="832">
        <v>242.64000000000001</v>
      </c>
      <c r="P65" s="849">
        <v>48</v>
      </c>
      <c r="Q65" s="849">
        <v>11646.72</v>
      </c>
      <c r="R65" s="837">
        <v>1.2972972972972971</v>
      </c>
      <c r="S65" s="850">
        <v>242.64</v>
      </c>
    </row>
    <row r="66" spans="1:19" ht="14.4" customHeight="1" x14ac:dyDescent="0.3">
      <c r="A66" s="831" t="s">
        <v>4483</v>
      </c>
      <c r="B66" s="832" t="s">
        <v>4484</v>
      </c>
      <c r="C66" s="832" t="s">
        <v>591</v>
      </c>
      <c r="D66" s="832" t="s">
        <v>2004</v>
      </c>
      <c r="E66" s="832" t="s">
        <v>4509</v>
      </c>
      <c r="F66" s="832" t="s">
        <v>4514</v>
      </c>
      <c r="G66" s="832" t="s">
        <v>4515</v>
      </c>
      <c r="H66" s="849"/>
      <c r="I66" s="849"/>
      <c r="J66" s="832"/>
      <c r="K66" s="832"/>
      <c r="L66" s="849">
        <v>6</v>
      </c>
      <c r="M66" s="849">
        <v>1455.84</v>
      </c>
      <c r="N66" s="832">
        <v>1</v>
      </c>
      <c r="O66" s="832">
        <v>242.64</v>
      </c>
      <c r="P66" s="849">
        <v>14</v>
      </c>
      <c r="Q66" s="849">
        <v>3396.96</v>
      </c>
      <c r="R66" s="837">
        <v>2.3333333333333335</v>
      </c>
      <c r="S66" s="850">
        <v>242.64000000000001</v>
      </c>
    </row>
    <row r="67" spans="1:19" ht="14.4" customHeight="1" x14ac:dyDescent="0.3">
      <c r="A67" s="831" t="s">
        <v>4483</v>
      </c>
      <c r="B67" s="832" t="s">
        <v>4484</v>
      </c>
      <c r="C67" s="832" t="s">
        <v>591</v>
      </c>
      <c r="D67" s="832" t="s">
        <v>2004</v>
      </c>
      <c r="E67" s="832" t="s">
        <v>4509</v>
      </c>
      <c r="F67" s="832" t="s">
        <v>4518</v>
      </c>
      <c r="G67" s="832" t="s">
        <v>4517</v>
      </c>
      <c r="H67" s="849"/>
      <c r="I67" s="849"/>
      <c r="J67" s="832"/>
      <c r="K67" s="832"/>
      <c r="L67" s="849">
        <v>26</v>
      </c>
      <c r="M67" s="849">
        <v>11674</v>
      </c>
      <c r="N67" s="832">
        <v>1</v>
      </c>
      <c r="O67" s="832">
        <v>449</v>
      </c>
      <c r="P67" s="849">
        <v>15</v>
      </c>
      <c r="Q67" s="849">
        <v>6735</v>
      </c>
      <c r="R67" s="837">
        <v>0.57692307692307687</v>
      </c>
      <c r="S67" s="850">
        <v>449</v>
      </c>
    </row>
    <row r="68" spans="1:19" ht="14.4" customHeight="1" x14ac:dyDescent="0.3">
      <c r="A68" s="831" t="s">
        <v>4483</v>
      </c>
      <c r="B68" s="832" t="s">
        <v>4484</v>
      </c>
      <c r="C68" s="832" t="s">
        <v>591</v>
      </c>
      <c r="D68" s="832" t="s">
        <v>2004</v>
      </c>
      <c r="E68" s="832" t="s">
        <v>4480</v>
      </c>
      <c r="F68" s="832" t="s">
        <v>4520</v>
      </c>
      <c r="G68" s="832" t="s">
        <v>4521</v>
      </c>
      <c r="H68" s="849">
        <v>11</v>
      </c>
      <c r="I68" s="849">
        <v>858</v>
      </c>
      <c r="J68" s="832">
        <v>1.375</v>
      </c>
      <c r="K68" s="832">
        <v>78</v>
      </c>
      <c r="L68" s="849">
        <v>8</v>
      </c>
      <c r="M68" s="849">
        <v>624</v>
      </c>
      <c r="N68" s="832">
        <v>1</v>
      </c>
      <c r="O68" s="832">
        <v>78</v>
      </c>
      <c r="P68" s="849">
        <v>6</v>
      </c>
      <c r="Q68" s="849">
        <v>468</v>
      </c>
      <c r="R68" s="837">
        <v>0.75</v>
      </c>
      <c r="S68" s="850">
        <v>78</v>
      </c>
    </row>
    <row r="69" spans="1:19" ht="14.4" customHeight="1" x14ac:dyDescent="0.3">
      <c r="A69" s="831" t="s">
        <v>4483</v>
      </c>
      <c r="B69" s="832" t="s">
        <v>4484</v>
      </c>
      <c r="C69" s="832" t="s">
        <v>591</v>
      </c>
      <c r="D69" s="832" t="s">
        <v>2004</v>
      </c>
      <c r="E69" s="832" t="s">
        <v>4480</v>
      </c>
      <c r="F69" s="832" t="s">
        <v>4522</v>
      </c>
      <c r="G69" s="832" t="s">
        <v>4523</v>
      </c>
      <c r="H69" s="849">
        <v>24</v>
      </c>
      <c r="I69" s="849">
        <v>3504</v>
      </c>
      <c r="J69" s="832"/>
      <c r="K69" s="832">
        <v>146</v>
      </c>
      <c r="L69" s="849"/>
      <c r="M69" s="849"/>
      <c r="N69" s="832"/>
      <c r="O69" s="832"/>
      <c r="P69" s="849">
        <v>4</v>
      </c>
      <c r="Q69" s="849">
        <v>588</v>
      </c>
      <c r="R69" s="837"/>
      <c r="S69" s="850">
        <v>147</v>
      </c>
    </row>
    <row r="70" spans="1:19" ht="14.4" customHeight="1" x14ac:dyDescent="0.3">
      <c r="A70" s="831" t="s">
        <v>4483</v>
      </c>
      <c r="B70" s="832" t="s">
        <v>4484</v>
      </c>
      <c r="C70" s="832" t="s">
        <v>591</v>
      </c>
      <c r="D70" s="832" t="s">
        <v>2004</v>
      </c>
      <c r="E70" s="832" t="s">
        <v>4480</v>
      </c>
      <c r="F70" s="832" t="s">
        <v>4522</v>
      </c>
      <c r="G70" s="832" t="s">
        <v>4524</v>
      </c>
      <c r="H70" s="849">
        <v>248</v>
      </c>
      <c r="I70" s="849">
        <v>36208</v>
      </c>
      <c r="J70" s="832">
        <v>0.45783071592949448</v>
      </c>
      <c r="K70" s="832">
        <v>146</v>
      </c>
      <c r="L70" s="849">
        <v>538</v>
      </c>
      <c r="M70" s="849">
        <v>79086</v>
      </c>
      <c r="N70" s="832">
        <v>1</v>
      </c>
      <c r="O70" s="832">
        <v>147</v>
      </c>
      <c r="P70" s="849">
        <v>480</v>
      </c>
      <c r="Q70" s="849">
        <v>70560</v>
      </c>
      <c r="R70" s="837">
        <v>0.89219330855018586</v>
      </c>
      <c r="S70" s="850">
        <v>147</v>
      </c>
    </row>
    <row r="71" spans="1:19" ht="14.4" customHeight="1" x14ac:dyDescent="0.3">
      <c r="A71" s="831" t="s">
        <v>4483</v>
      </c>
      <c r="B71" s="832" t="s">
        <v>4484</v>
      </c>
      <c r="C71" s="832" t="s">
        <v>591</v>
      </c>
      <c r="D71" s="832" t="s">
        <v>2004</v>
      </c>
      <c r="E71" s="832" t="s">
        <v>4480</v>
      </c>
      <c r="F71" s="832" t="s">
        <v>4525</v>
      </c>
      <c r="G71" s="832" t="s">
        <v>4526</v>
      </c>
      <c r="H71" s="849">
        <v>32</v>
      </c>
      <c r="I71" s="849">
        <v>1184</v>
      </c>
      <c r="J71" s="832">
        <v>0.71111111111111114</v>
      </c>
      <c r="K71" s="832">
        <v>37</v>
      </c>
      <c r="L71" s="849">
        <v>45</v>
      </c>
      <c r="M71" s="849">
        <v>1665</v>
      </c>
      <c r="N71" s="832">
        <v>1</v>
      </c>
      <c r="O71" s="832">
        <v>37</v>
      </c>
      <c r="P71" s="849">
        <v>43</v>
      </c>
      <c r="Q71" s="849">
        <v>1591</v>
      </c>
      <c r="R71" s="837">
        <v>0.9555555555555556</v>
      </c>
      <c r="S71" s="850">
        <v>37</v>
      </c>
    </row>
    <row r="72" spans="1:19" ht="14.4" customHeight="1" x14ac:dyDescent="0.3">
      <c r="A72" s="831" t="s">
        <v>4483</v>
      </c>
      <c r="B72" s="832" t="s">
        <v>4484</v>
      </c>
      <c r="C72" s="832" t="s">
        <v>591</v>
      </c>
      <c r="D72" s="832" t="s">
        <v>2004</v>
      </c>
      <c r="E72" s="832" t="s">
        <v>4480</v>
      </c>
      <c r="F72" s="832" t="s">
        <v>4525</v>
      </c>
      <c r="G72" s="832" t="s">
        <v>4527</v>
      </c>
      <c r="H72" s="849"/>
      <c r="I72" s="849"/>
      <c r="J72" s="832"/>
      <c r="K72" s="832"/>
      <c r="L72" s="849">
        <v>1</v>
      </c>
      <c r="M72" s="849">
        <v>37</v>
      </c>
      <c r="N72" s="832">
        <v>1</v>
      </c>
      <c r="O72" s="832">
        <v>37</v>
      </c>
      <c r="P72" s="849"/>
      <c r="Q72" s="849"/>
      <c r="R72" s="837"/>
      <c r="S72" s="850"/>
    </row>
    <row r="73" spans="1:19" ht="14.4" customHeight="1" x14ac:dyDescent="0.3">
      <c r="A73" s="831" t="s">
        <v>4483</v>
      </c>
      <c r="B73" s="832" t="s">
        <v>4484</v>
      </c>
      <c r="C73" s="832" t="s">
        <v>591</v>
      </c>
      <c r="D73" s="832" t="s">
        <v>2004</v>
      </c>
      <c r="E73" s="832" t="s">
        <v>4480</v>
      </c>
      <c r="F73" s="832" t="s">
        <v>4528</v>
      </c>
      <c r="G73" s="832" t="s">
        <v>4530</v>
      </c>
      <c r="H73" s="849"/>
      <c r="I73" s="849"/>
      <c r="J73" s="832"/>
      <c r="K73" s="832"/>
      <c r="L73" s="849">
        <v>2</v>
      </c>
      <c r="M73" s="849">
        <v>232</v>
      </c>
      <c r="N73" s="832">
        <v>1</v>
      </c>
      <c r="O73" s="832">
        <v>116</v>
      </c>
      <c r="P73" s="849">
        <v>4</v>
      </c>
      <c r="Q73" s="849">
        <v>468</v>
      </c>
      <c r="R73" s="837">
        <v>2.0172413793103448</v>
      </c>
      <c r="S73" s="850">
        <v>117</v>
      </c>
    </row>
    <row r="74" spans="1:19" ht="14.4" customHeight="1" x14ac:dyDescent="0.3">
      <c r="A74" s="831" t="s">
        <v>4483</v>
      </c>
      <c r="B74" s="832" t="s">
        <v>4484</v>
      </c>
      <c r="C74" s="832" t="s">
        <v>591</v>
      </c>
      <c r="D74" s="832" t="s">
        <v>2004</v>
      </c>
      <c r="E74" s="832" t="s">
        <v>4480</v>
      </c>
      <c r="F74" s="832" t="s">
        <v>4531</v>
      </c>
      <c r="G74" s="832" t="s">
        <v>4532</v>
      </c>
      <c r="H74" s="849">
        <v>14</v>
      </c>
      <c r="I74" s="849">
        <v>1806</v>
      </c>
      <c r="J74" s="832">
        <v>0.25</v>
      </c>
      <c r="K74" s="832">
        <v>129</v>
      </c>
      <c r="L74" s="849">
        <v>56</v>
      </c>
      <c r="M74" s="849">
        <v>7224</v>
      </c>
      <c r="N74" s="832">
        <v>1</v>
      </c>
      <c r="O74" s="832">
        <v>129</v>
      </c>
      <c r="P74" s="849">
        <v>19</v>
      </c>
      <c r="Q74" s="849">
        <v>2470</v>
      </c>
      <c r="R74" s="837">
        <v>0.34191583610188259</v>
      </c>
      <c r="S74" s="850">
        <v>130</v>
      </c>
    </row>
    <row r="75" spans="1:19" ht="14.4" customHeight="1" x14ac:dyDescent="0.3">
      <c r="A75" s="831" t="s">
        <v>4483</v>
      </c>
      <c r="B75" s="832" t="s">
        <v>4484</v>
      </c>
      <c r="C75" s="832" t="s">
        <v>591</v>
      </c>
      <c r="D75" s="832" t="s">
        <v>2004</v>
      </c>
      <c r="E75" s="832" t="s">
        <v>4480</v>
      </c>
      <c r="F75" s="832" t="s">
        <v>4531</v>
      </c>
      <c r="G75" s="832" t="s">
        <v>4533</v>
      </c>
      <c r="H75" s="849">
        <v>6</v>
      </c>
      <c r="I75" s="849">
        <v>774</v>
      </c>
      <c r="J75" s="832"/>
      <c r="K75" s="832">
        <v>129</v>
      </c>
      <c r="L75" s="849"/>
      <c r="M75" s="849"/>
      <c r="N75" s="832"/>
      <c r="O75" s="832"/>
      <c r="P75" s="849">
        <v>3</v>
      </c>
      <c r="Q75" s="849">
        <v>390</v>
      </c>
      <c r="R75" s="837"/>
      <c r="S75" s="850">
        <v>130</v>
      </c>
    </row>
    <row r="76" spans="1:19" ht="14.4" customHeight="1" x14ac:dyDescent="0.3">
      <c r="A76" s="831" t="s">
        <v>4483</v>
      </c>
      <c r="B76" s="832" t="s">
        <v>4484</v>
      </c>
      <c r="C76" s="832" t="s">
        <v>591</v>
      </c>
      <c r="D76" s="832" t="s">
        <v>2004</v>
      </c>
      <c r="E76" s="832" t="s">
        <v>4480</v>
      </c>
      <c r="F76" s="832" t="s">
        <v>4534</v>
      </c>
      <c r="G76" s="832" t="s">
        <v>4535</v>
      </c>
      <c r="H76" s="849">
        <v>2</v>
      </c>
      <c r="I76" s="849">
        <v>502</v>
      </c>
      <c r="J76" s="832"/>
      <c r="K76" s="832">
        <v>251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4483</v>
      </c>
      <c r="B77" s="832" t="s">
        <v>4484</v>
      </c>
      <c r="C77" s="832" t="s">
        <v>591</v>
      </c>
      <c r="D77" s="832" t="s">
        <v>2004</v>
      </c>
      <c r="E77" s="832" t="s">
        <v>4480</v>
      </c>
      <c r="F77" s="832" t="s">
        <v>4537</v>
      </c>
      <c r="G77" s="832" t="s">
        <v>4538</v>
      </c>
      <c r="H77" s="849">
        <v>2</v>
      </c>
      <c r="I77" s="849">
        <v>1402</v>
      </c>
      <c r="J77" s="832">
        <v>1</v>
      </c>
      <c r="K77" s="832">
        <v>701</v>
      </c>
      <c r="L77" s="849">
        <v>2</v>
      </c>
      <c r="M77" s="849">
        <v>1402</v>
      </c>
      <c r="N77" s="832">
        <v>1</v>
      </c>
      <c r="O77" s="832">
        <v>701</v>
      </c>
      <c r="P77" s="849"/>
      <c r="Q77" s="849"/>
      <c r="R77" s="837"/>
      <c r="S77" s="850"/>
    </row>
    <row r="78" spans="1:19" ht="14.4" customHeight="1" x14ac:dyDescent="0.3">
      <c r="A78" s="831" t="s">
        <v>4483</v>
      </c>
      <c r="B78" s="832" t="s">
        <v>4484</v>
      </c>
      <c r="C78" s="832" t="s">
        <v>591</v>
      </c>
      <c r="D78" s="832" t="s">
        <v>2004</v>
      </c>
      <c r="E78" s="832" t="s">
        <v>4480</v>
      </c>
      <c r="F78" s="832" t="s">
        <v>4537</v>
      </c>
      <c r="G78" s="832" t="s">
        <v>4539</v>
      </c>
      <c r="H78" s="849">
        <v>22</v>
      </c>
      <c r="I78" s="849">
        <v>15422</v>
      </c>
      <c r="J78" s="832">
        <v>1.375</v>
      </c>
      <c r="K78" s="832">
        <v>701</v>
      </c>
      <c r="L78" s="849">
        <v>16</v>
      </c>
      <c r="M78" s="849">
        <v>11216</v>
      </c>
      <c r="N78" s="832">
        <v>1</v>
      </c>
      <c r="O78" s="832">
        <v>701</v>
      </c>
      <c r="P78" s="849">
        <v>15</v>
      </c>
      <c r="Q78" s="849">
        <v>10530</v>
      </c>
      <c r="R78" s="837">
        <v>0.93883737517831667</v>
      </c>
      <c r="S78" s="850">
        <v>702</v>
      </c>
    </row>
    <row r="79" spans="1:19" ht="14.4" customHeight="1" x14ac:dyDescent="0.3">
      <c r="A79" s="831" t="s">
        <v>4483</v>
      </c>
      <c r="B79" s="832" t="s">
        <v>4484</v>
      </c>
      <c r="C79" s="832" t="s">
        <v>591</v>
      </c>
      <c r="D79" s="832" t="s">
        <v>2004</v>
      </c>
      <c r="E79" s="832" t="s">
        <v>4480</v>
      </c>
      <c r="F79" s="832" t="s">
        <v>4540</v>
      </c>
      <c r="G79" s="832" t="s">
        <v>4541</v>
      </c>
      <c r="H79" s="849"/>
      <c r="I79" s="849"/>
      <c r="J79" s="832"/>
      <c r="K79" s="832"/>
      <c r="L79" s="849"/>
      <c r="M79" s="849"/>
      <c r="N79" s="832"/>
      <c r="O79" s="832"/>
      <c r="P79" s="849">
        <v>4</v>
      </c>
      <c r="Q79" s="849">
        <v>1420</v>
      </c>
      <c r="R79" s="837"/>
      <c r="S79" s="850">
        <v>355</v>
      </c>
    </row>
    <row r="80" spans="1:19" ht="14.4" customHeight="1" x14ac:dyDescent="0.3">
      <c r="A80" s="831" t="s">
        <v>4483</v>
      </c>
      <c r="B80" s="832" t="s">
        <v>4484</v>
      </c>
      <c r="C80" s="832" t="s">
        <v>591</v>
      </c>
      <c r="D80" s="832" t="s">
        <v>2004</v>
      </c>
      <c r="E80" s="832" t="s">
        <v>4480</v>
      </c>
      <c r="F80" s="832" t="s">
        <v>4540</v>
      </c>
      <c r="G80" s="832" t="s">
        <v>4542</v>
      </c>
      <c r="H80" s="849">
        <v>1</v>
      </c>
      <c r="I80" s="849">
        <v>354</v>
      </c>
      <c r="J80" s="832"/>
      <c r="K80" s="832">
        <v>354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4483</v>
      </c>
      <c r="B81" s="832" t="s">
        <v>4484</v>
      </c>
      <c r="C81" s="832" t="s">
        <v>591</v>
      </c>
      <c r="D81" s="832" t="s">
        <v>2004</v>
      </c>
      <c r="E81" s="832" t="s">
        <v>4480</v>
      </c>
      <c r="F81" s="832" t="s">
        <v>4543</v>
      </c>
      <c r="G81" s="832" t="s">
        <v>4544</v>
      </c>
      <c r="H81" s="849">
        <v>12</v>
      </c>
      <c r="I81" s="849">
        <v>400</v>
      </c>
      <c r="J81" s="832"/>
      <c r="K81" s="832">
        <v>33.333333333333336</v>
      </c>
      <c r="L81" s="849"/>
      <c r="M81" s="849"/>
      <c r="N81" s="832"/>
      <c r="O81" s="832"/>
      <c r="P81" s="849">
        <v>1</v>
      </c>
      <c r="Q81" s="849">
        <v>33.33</v>
      </c>
      <c r="R81" s="837"/>
      <c r="S81" s="850">
        <v>33.33</v>
      </c>
    </row>
    <row r="82" spans="1:19" ht="14.4" customHeight="1" x14ac:dyDescent="0.3">
      <c r="A82" s="831" t="s">
        <v>4483</v>
      </c>
      <c r="B82" s="832" t="s">
        <v>4484</v>
      </c>
      <c r="C82" s="832" t="s">
        <v>591</v>
      </c>
      <c r="D82" s="832" t="s">
        <v>2004</v>
      </c>
      <c r="E82" s="832" t="s">
        <v>4480</v>
      </c>
      <c r="F82" s="832" t="s">
        <v>4543</v>
      </c>
      <c r="G82" s="832" t="s">
        <v>4545</v>
      </c>
      <c r="H82" s="849">
        <v>235</v>
      </c>
      <c r="I82" s="849">
        <v>7833.33</v>
      </c>
      <c r="J82" s="832">
        <v>0.71428519322638506</v>
      </c>
      <c r="K82" s="832">
        <v>33.33331914893617</v>
      </c>
      <c r="L82" s="849">
        <v>329</v>
      </c>
      <c r="M82" s="849">
        <v>10966.67</v>
      </c>
      <c r="N82" s="832">
        <v>1</v>
      </c>
      <c r="O82" s="832">
        <v>33.333343465045594</v>
      </c>
      <c r="P82" s="849">
        <v>283</v>
      </c>
      <c r="Q82" s="849">
        <v>9433.32</v>
      </c>
      <c r="R82" s="837">
        <v>0.86018089356203842</v>
      </c>
      <c r="S82" s="850">
        <v>33.333286219081273</v>
      </c>
    </row>
    <row r="83" spans="1:19" ht="14.4" customHeight="1" x14ac:dyDescent="0.3">
      <c r="A83" s="831" t="s">
        <v>4483</v>
      </c>
      <c r="B83" s="832" t="s">
        <v>4484</v>
      </c>
      <c r="C83" s="832" t="s">
        <v>591</v>
      </c>
      <c r="D83" s="832" t="s">
        <v>2004</v>
      </c>
      <c r="E83" s="832" t="s">
        <v>4480</v>
      </c>
      <c r="F83" s="832" t="s">
        <v>4549</v>
      </c>
      <c r="G83" s="832" t="s">
        <v>4550</v>
      </c>
      <c r="H83" s="849">
        <v>48</v>
      </c>
      <c r="I83" s="849">
        <v>5760</v>
      </c>
      <c r="J83" s="832"/>
      <c r="K83" s="832">
        <v>120</v>
      </c>
      <c r="L83" s="849"/>
      <c r="M83" s="849"/>
      <c r="N83" s="832"/>
      <c r="O83" s="832"/>
      <c r="P83" s="849">
        <v>8</v>
      </c>
      <c r="Q83" s="849">
        <v>968</v>
      </c>
      <c r="R83" s="837"/>
      <c r="S83" s="850">
        <v>121</v>
      </c>
    </row>
    <row r="84" spans="1:19" ht="14.4" customHeight="1" x14ac:dyDescent="0.3">
      <c r="A84" s="831" t="s">
        <v>4483</v>
      </c>
      <c r="B84" s="832" t="s">
        <v>4484</v>
      </c>
      <c r="C84" s="832" t="s">
        <v>591</v>
      </c>
      <c r="D84" s="832" t="s">
        <v>2004</v>
      </c>
      <c r="E84" s="832" t="s">
        <v>4480</v>
      </c>
      <c r="F84" s="832" t="s">
        <v>4549</v>
      </c>
      <c r="G84" s="832" t="s">
        <v>4551</v>
      </c>
      <c r="H84" s="849">
        <v>520</v>
      </c>
      <c r="I84" s="849">
        <v>62400</v>
      </c>
      <c r="J84" s="832">
        <v>0.4828226555246054</v>
      </c>
      <c r="K84" s="832">
        <v>120</v>
      </c>
      <c r="L84" s="849">
        <v>1077</v>
      </c>
      <c r="M84" s="849">
        <v>129240</v>
      </c>
      <c r="N84" s="832">
        <v>1</v>
      </c>
      <c r="O84" s="832">
        <v>120</v>
      </c>
      <c r="P84" s="849">
        <v>939</v>
      </c>
      <c r="Q84" s="849">
        <v>113619</v>
      </c>
      <c r="R84" s="837">
        <v>0.87913184772516251</v>
      </c>
      <c r="S84" s="850">
        <v>121</v>
      </c>
    </row>
    <row r="85" spans="1:19" ht="14.4" customHeight="1" x14ac:dyDescent="0.3">
      <c r="A85" s="831" t="s">
        <v>4483</v>
      </c>
      <c r="B85" s="832" t="s">
        <v>4484</v>
      </c>
      <c r="C85" s="832" t="s">
        <v>591</v>
      </c>
      <c r="D85" s="832" t="s">
        <v>2004</v>
      </c>
      <c r="E85" s="832" t="s">
        <v>4480</v>
      </c>
      <c r="F85" s="832" t="s">
        <v>4552</v>
      </c>
      <c r="G85" s="832" t="s">
        <v>4553</v>
      </c>
      <c r="H85" s="849"/>
      <c r="I85" s="849"/>
      <c r="J85" s="832"/>
      <c r="K85" s="832"/>
      <c r="L85" s="849"/>
      <c r="M85" s="849"/>
      <c r="N85" s="832"/>
      <c r="O85" s="832"/>
      <c r="P85" s="849">
        <v>2</v>
      </c>
      <c r="Q85" s="849">
        <v>64</v>
      </c>
      <c r="R85" s="837"/>
      <c r="S85" s="850">
        <v>32</v>
      </c>
    </row>
    <row r="86" spans="1:19" ht="14.4" customHeight="1" x14ac:dyDescent="0.3">
      <c r="A86" s="831" t="s">
        <v>4483</v>
      </c>
      <c r="B86" s="832" t="s">
        <v>4484</v>
      </c>
      <c r="C86" s="832" t="s">
        <v>591</v>
      </c>
      <c r="D86" s="832" t="s">
        <v>2004</v>
      </c>
      <c r="E86" s="832" t="s">
        <v>4480</v>
      </c>
      <c r="F86" s="832" t="s">
        <v>4555</v>
      </c>
      <c r="G86" s="832" t="s">
        <v>4556</v>
      </c>
      <c r="H86" s="849">
        <v>3</v>
      </c>
      <c r="I86" s="849">
        <v>222</v>
      </c>
      <c r="J86" s="832">
        <v>0.75</v>
      </c>
      <c r="K86" s="832">
        <v>74</v>
      </c>
      <c r="L86" s="849">
        <v>4</v>
      </c>
      <c r="M86" s="849">
        <v>296</v>
      </c>
      <c r="N86" s="832">
        <v>1</v>
      </c>
      <c r="O86" s="832">
        <v>74</v>
      </c>
      <c r="P86" s="849">
        <v>3</v>
      </c>
      <c r="Q86" s="849">
        <v>222</v>
      </c>
      <c r="R86" s="837">
        <v>0.75</v>
      </c>
      <c r="S86" s="850">
        <v>74</v>
      </c>
    </row>
    <row r="87" spans="1:19" ht="14.4" customHeight="1" x14ac:dyDescent="0.3">
      <c r="A87" s="831" t="s">
        <v>4483</v>
      </c>
      <c r="B87" s="832" t="s">
        <v>4484</v>
      </c>
      <c r="C87" s="832" t="s">
        <v>591</v>
      </c>
      <c r="D87" s="832" t="s">
        <v>2004</v>
      </c>
      <c r="E87" s="832" t="s">
        <v>4480</v>
      </c>
      <c r="F87" s="832" t="s">
        <v>4557</v>
      </c>
      <c r="G87" s="832" t="s">
        <v>4558</v>
      </c>
      <c r="H87" s="849">
        <v>64</v>
      </c>
      <c r="I87" s="849">
        <v>4928</v>
      </c>
      <c r="J87" s="832">
        <v>0.47407407407407409</v>
      </c>
      <c r="K87" s="832">
        <v>77</v>
      </c>
      <c r="L87" s="849">
        <v>135</v>
      </c>
      <c r="M87" s="849">
        <v>10395</v>
      </c>
      <c r="N87" s="832">
        <v>1</v>
      </c>
      <c r="O87" s="832">
        <v>77</v>
      </c>
      <c r="P87" s="849">
        <v>120</v>
      </c>
      <c r="Q87" s="849">
        <v>9240</v>
      </c>
      <c r="R87" s="837">
        <v>0.88888888888888884</v>
      </c>
      <c r="S87" s="850">
        <v>77</v>
      </c>
    </row>
    <row r="88" spans="1:19" ht="14.4" customHeight="1" x14ac:dyDescent="0.3">
      <c r="A88" s="831" t="s">
        <v>4483</v>
      </c>
      <c r="B88" s="832" t="s">
        <v>4484</v>
      </c>
      <c r="C88" s="832" t="s">
        <v>591</v>
      </c>
      <c r="D88" s="832" t="s">
        <v>2004</v>
      </c>
      <c r="E88" s="832" t="s">
        <v>4480</v>
      </c>
      <c r="F88" s="832" t="s">
        <v>4557</v>
      </c>
      <c r="G88" s="832" t="s">
        <v>4559</v>
      </c>
      <c r="H88" s="849">
        <v>6</v>
      </c>
      <c r="I88" s="849">
        <v>462</v>
      </c>
      <c r="J88" s="832"/>
      <c r="K88" s="832">
        <v>77</v>
      </c>
      <c r="L88" s="849"/>
      <c r="M88" s="849"/>
      <c r="N88" s="832"/>
      <c r="O88" s="832"/>
      <c r="P88" s="849">
        <v>1</v>
      </c>
      <c r="Q88" s="849">
        <v>77</v>
      </c>
      <c r="R88" s="837"/>
      <c r="S88" s="850">
        <v>77</v>
      </c>
    </row>
    <row r="89" spans="1:19" ht="14.4" customHeight="1" x14ac:dyDescent="0.3">
      <c r="A89" s="831" t="s">
        <v>4483</v>
      </c>
      <c r="B89" s="832" t="s">
        <v>4484</v>
      </c>
      <c r="C89" s="832" t="s">
        <v>591</v>
      </c>
      <c r="D89" s="832" t="s">
        <v>2004</v>
      </c>
      <c r="E89" s="832" t="s">
        <v>4480</v>
      </c>
      <c r="F89" s="832" t="s">
        <v>4560</v>
      </c>
      <c r="G89" s="832" t="s">
        <v>4561</v>
      </c>
      <c r="H89" s="849">
        <v>32</v>
      </c>
      <c r="I89" s="849">
        <v>19776</v>
      </c>
      <c r="J89" s="832">
        <v>0.76067389799215324</v>
      </c>
      <c r="K89" s="832">
        <v>618</v>
      </c>
      <c r="L89" s="849">
        <v>42</v>
      </c>
      <c r="M89" s="849">
        <v>25998</v>
      </c>
      <c r="N89" s="832">
        <v>1</v>
      </c>
      <c r="O89" s="832">
        <v>619</v>
      </c>
      <c r="P89" s="849">
        <v>35</v>
      </c>
      <c r="Q89" s="849">
        <v>21700</v>
      </c>
      <c r="R89" s="837">
        <v>0.83467959073774911</v>
      </c>
      <c r="S89" s="850">
        <v>620</v>
      </c>
    </row>
    <row r="90" spans="1:19" ht="14.4" customHeight="1" x14ac:dyDescent="0.3">
      <c r="A90" s="831" t="s">
        <v>4483</v>
      </c>
      <c r="B90" s="832" t="s">
        <v>4484</v>
      </c>
      <c r="C90" s="832" t="s">
        <v>591</v>
      </c>
      <c r="D90" s="832" t="s">
        <v>2004</v>
      </c>
      <c r="E90" s="832" t="s">
        <v>4480</v>
      </c>
      <c r="F90" s="832" t="s">
        <v>4562</v>
      </c>
      <c r="G90" s="832" t="s">
        <v>4563</v>
      </c>
      <c r="H90" s="849">
        <v>17</v>
      </c>
      <c r="I90" s="849">
        <v>6341</v>
      </c>
      <c r="J90" s="832">
        <v>0.62962962962962965</v>
      </c>
      <c r="K90" s="832">
        <v>373</v>
      </c>
      <c r="L90" s="849">
        <v>27</v>
      </c>
      <c r="M90" s="849">
        <v>10071</v>
      </c>
      <c r="N90" s="832">
        <v>1</v>
      </c>
      <c r="O90" s="832">
        <v>373</v>
      </c>
      <c r="P90" s="849">
        <v>58</v>
      </c>
      <c r="Q90" s="849">
        <v>21692</v>
      </c>
      <c r="R90" s="837">
        <v>2.1539072584648991</v>
      </c>
      <c r="S90" s="850">
        <v>374</v>
      </c>
    </row>
    <row r="91" spans="1:19" ht="14.4" customHeight="1" x14ac:dyDescent="0.3">
      <c r="A91" s="831" t="s">
        <v>4483</v>
      </c>
      <c r="B91" s="832" t="s">
        <v>4484</v>
      </c>
      <c r="C91" s="832" t="s">
        <v>591</v>
      </c>
      <c r="D91" s="832" t="s">
        <v>2004</v>
      </c>
      <c r="E91" s="832" t="s">
        <v>4480</v>
      </c>
      <c r="F91" s="832" t="s">
        <v>4564</v>
      </c>
      <c r="G91" s="832" t="s">
        <v>4565</v>
      </c>
      <c r="H91" s="849">
        <v>221</v>
      </c>
      <c r="I91" s="849">
        <v>39117</v>
      </c>
      <c r="J91" s="832">
        <v>0.71061093247588425</v>
      </c>
      <c r="K91" s="832">
        <v>177</v>
      </c>
      <c r="L91" s="849">
        <v>311</v>
      </c>
      <c r="M91" s="849">
        <v>55047</v>
      </c>
      <c r="N91" s="832">
        <v>1</v>
      </c>
      <c r="O91" s="832">
        <v>177</v>
      </c>
      <c r="P91" s="849">
        <v>273</v>
      </c>
      <c r="Q91" s="849">
        <v>48594</v>
      </c>
      <c r="R91" s="837">
        <v>0.88277290315548529</v>
      </c>
      <c r="S91" s="850">
        <v>178</v>
      </c>
    </row>
    <row r="92" spans="1:19" ht="14.4" customHeight="1" x14ac:dyDescent="0.3">
      <c r="A92" s="831" t="s">
        <v>4483</v>
      </c>
      <c r="B92" s="832" t="s">
        <v>4484</v>
      </c>
      <c r="C92" s="832" t="s">
        <v>591</v>
      </c>
      <c r="D92" s="832" t="s">
        <v>2004</v>
      </c>
      <c r="E92" s="832" t="s">
        <v>4480</v>
      </c>
      <c r="F92" s="832" t="s">
        <v>4564</v>
      </c>
      <c r="G92" s="832" t="s">
        <v>4566</v>
      </c>
      <c r="H92" s="849">
        <v>1</v>
      </c>
      <c r="I92" s="849">
        <v>177</v>
      </c>
      <c r="J92" s="832">
        <v>1</v>
      </c>
      <c r="K92" s="832">
        <v>177</v>
      </c>
      <c r="L92" s="849">
        <v>1</v>
      </c>
      <c r="M92" s="849">
        <v>177</v>
      </c>
      <c r="N92" s="832">
        <v>1</v>
      </c>
      <c r="O92" s="832">
        <v>177</v>
      </c>
      <c r="P92" s="849"/>
      <c r="Q92" s="849"/>
      <c r="R92" s="837"/>
      <c r="S92" s="850"/>
    </row>
    <row r="93" spans="1:19" ht="14.4" customHeight="1" x14ac:dyDescent="0.3">
      <c r="A93" s="831" t="s">
        <v>4483</v>
      </c>
      <c r="B93" s="832" t="s">
        <v>4484</v>
      </c>
      <c r="C93" s="832" t="s">
        <v>591</v>
      </c>
      <c r="D93" s="832" t="s">
        <v>2004</v>
      </c>
      <c r="E93" s="832" t="s">
        <v>4480</v>
      </c>
      <c r="F93" s="832" t="s">
        <v>4567</v>
      </c>
      <c r="G93" s="832" t="s">
        <v>4568</v>
      </c>
      <c r="H93" s="849"/>
      <c r="I93" s="849"/>
      <c r="J93" s="832"/>
      <c r="K93" s="832"/>
      <c r="L93" s="849">
        <v>6</v>
      </c>
      <c r="M93" s="849">
        <v>7776</v>
      </c>
      <c r="N93" s="832">
        <v>1</v>
      </c>
      <c r="O93" s="832">
        <v>1296</v>
      </c>
      <c r="P93" s="849">
        <v>4</v>
      </c>
      <c r="Q93" s="849">
        <v>5192</v>
      </c>
      <c r="R93" s="837">
        <v>0.66769547325102885</v>
      </c>
      <c r="S93" s="850">
        <v>1298</v>
      </c>
    </row>
    <row r="94" spans="1:19" ht="14.4" customHeight="1" x14ac:dyDescent="0.3">
      <c r="A94" s="831" t="s">
        <v>4483</v>
      </c>
      <c r="B94" s="832" t="s">
        <v>4484</v>
      </c>
      <c r="C94" s="832" t="s">
        <v>591</v>
      </c>
      <c r="D94" s="832" t="s">
        <v>4435</v>
      </c>
      <c r="E94" s="832" t="s">
        <v>4480</v>
      </c>
      <c r="F94" s="832" t="s">
        <v>4520</v>
      </c>
      <c r="G94" s="832" t="s">
        <v>4521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78</v>
      </c>
      <c r="R94" s="837"/>
      <c r="S94" s="850">
        <v>78</v>
      </c>
    </row>
    <row r="95" spans="1:19" ht="14.4" customHeight="1" x14ac:dyDescent="0.3">
      <c r="A95" s="831" t="s">
        <v>4483</v>
      </c>
      <c r="B95" s="832" t="s">
        <v>4484</v>
      </c>
      <c r="C95" s="832" t="s">
        <v>591</v>
      </c>
      <c r="D95" s="832" t="s">
        <v>4435</v>
      </c>
      <c r="E95" s="832" t="s">
        <v>4480</v>
      </c>
      <c r="F95" s="832" t="s">
        <v>4522</v>
      </c>
      <c r="G95" s="832" t="s">
        <v>4523</v>
      </c>
      <c r="H95" s="849"/>
      <c r="I95" s="849"/>
      <c r="J95" s="832"/>
      <c r="K95" s="832"/>
      <c r="L95" s="849"/>
      <c r="M95" s="849"/>
      <c r="N95" s="832"/>
      <c r="O95" s="832"/>
      <c r="P95" s="849">
        <v>4</v>
      </c>
      <c r="Q95" s="849">
        <v>588</v>
      </c>
      <c r="R95" s="837"/>
      <c r="S95" s="850">
        <v>147</v>
      </c>
    </row>
    <row r="96" spans="1:19" ht="14.4" customHeight="1" x14ac:dyDescent="0.3">
      <c r="A96" s="831" t="s">
        <v>4483</v>
      </c>
      <c r="B96" s="832" t="s">
        <v>4484</v>
      </c>
      <c r="C96" s="832" t="s">
        <v>591</v>
      </c>
      <c r="D96" s="832" t="s">
        <v>4435</v>
      </c>
      <c r="E96" s="832" t="s">
        <v>4480</v>
      </c>
      <c r="F96" s="832" t="s">
        <v>4525</v>
      </c>
      <c r="G96" s="832" t="s">
        <v>4527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37</v>
      </c>
      <c r="R96" s="837"/>
      <c r="S96" s="850">
        <v>37</v>
      </c>
    </row>
    <row r="97" spans="1:19" ht="14.4" customHeight="1" x14ac:dyDescent="0.3">
      <c r="A97" s="831" t="s">
        <v>4483</v>
      </c>
      <c r="B97" s="832" t="s">
        <v>4484</v>
      </c>
      <c r="C97" s="832" t="s">
        <v>591</v>
      </c>
      <c r="D97" s="832" t="s">
        <v>4435</v>
      </c>
      <c r="E97" s="832" t="s">
        <v>4480</v>
      </c>
      <c r="F97" s="832" t="s">
        <v>4534</v>
      </c>
      <c r="G97" s="832" t="s">
        <v>4535</v>
      </c>
      <c r="H97" s="849">
        <v>24</v>
      </c>
      <c r="I97" s="849">
        <v>6024</v>
      </c>
      <c r="J97" s="832">
        <v>0.21621621621621623</v>
      </c>
      <c r="K97" s="832">
        <v>251</v>
      </c>
      <c r="L97" s="849">
        <v>111</v>
      </c>
      <c r="M97" s="849">
        <v>27861</v>
      </c>
      <c r="N97" s="832">
        <v>1</v>
      </c>
      <c r="O97" s="832">
        <v>251</v>
      </c>
      <c r="P97" s="849">
        <v>100</v>
      </c>
      <c r="Q97" s="849">
        <v>25200</v>
      </c>
      <c r="R97" s="837">
        <v>0.90449014751803591</v>
      </c>
      <c r="S97" s="850">
        <v>252</v>
      </c>
    </row>
    <row r="98" spans="1:19" ht="14.4" customHeight="1" x14ac:dyDescent="0.3">
      <c r="A98" s="831" t="s">
        <v>4483</v>
      </c>
      <c r="B98" s="832" t="s">
        <v>4484</v>
      </c>
      <c r="C98" s="832" t="s">
        <v>591</v>
      </c>
      <c r="D98" s="832" t="s">
        <v>4435</v>
      </c>
      <c r="E98" s="832" t="s">
        <v>4480</v>
      </c>
      <c r="F98" s="832" t="s">
        <v>4543</v>
      </c>
      <c r="G98" s="832" t="s">
        <v>4544</v>
      </c>
      <c r="H98" s="849"/>
      <c r="I98" s="849"/>
      <c r="J98" s="832"/>
      <c r="K98" s="832"/>
      <c r="L98" s="849"/>
      <c r="M98" s="849"/>
      <c r="N98" s="832"/>
      <c r="O98" s="832"/>
      <c r="P98" s="849">
        <v>2</v>
      </c>
      <c r="Q98" s="849">
        <v>66.66</v>
      </c>
      <c r="R98" s="837"/>
      <c r="S98" s="850">
        <v>33.33</v>
      </c>
    </row>
    <row r="99" spans="1:19" ht="14.4" customHeight="1" x14ac:dyDescent="0.3">
      <c r="A99" s="831" t="s">
        <v>4483</v>
      </c>
      <c r="B99" s="832" t="s">
        <v>4484</v>
      </c>
      <c r="C99" s="832" t="s">
        <v>591</v>
      </c>
      <c r="D99" s="832" t="s">
        <v>4435</v>
      </c>
      <c r="E99" s="832" t="s">
        <v>4480</v>
      </c>
      <c r="F99" s="832" t="s">
        <v>4543</v>
      </c>
      <c r="G99" s="832" t="s">
        <v>4545</v>
      </c>
      <c r="H99" s="849"/>
      <c r="I99" s="849"/>
      <c r="J99" s="832"/>
      <c r="K99" s="832"/>
      <c r="L99" s="849">
        <v>3</v>
      </c>
      <c r="M99" s="849">
        <v>100</v>
      </c>
      <c r="N99" s="832">
        <v>1</v>
      </c>
      <c r="O99" s="832">
        <v>33.333333333333336</v>
      </c>
      <c r="P99" s="849"/>
      <c r="Q99" s="849"/>
      <c r="R99" s="837"/>
      <c r="S99" s="850"/>
    </row>
    <row r="100" spans="1:19" ht="14.4" customHeight="1" x14ac:dyDescent="0.3">
      <c r="A100" s="831" t="s">
        <v>4483</v>
      </c>
      <c r="B100" s="832" t="s">
        <v>4484</v>
      </c>
      <c r="C100" s="832" t="s">
        <v>591</v>
      </c>
      <c r="D100" s="832" t="s">
        <v>4435</v>
      </c>
      <c r="E100" s="832" t="s">
        <v>4480</v>
      </c>
      <c r="F100" s="832" t="s">
        <v>4546</v>
      </c>
      <c r="G100" s="832" t="s">
        <v>4548</v>
      </c>
      <c r="H100" s="849">
        <v>210</v>
      </c>
      <c r="I100" s="849">
        <v>24360</v>
      </c>
      <c r="J100" s="832">
        <v>1</v>
      </c>
      <c r="K100" s="832">
        <v>116</v>
      </c>
      <c r="L100" s="849">
        <v>210</v>
      </c>
      <c r="M100" s="849">
        <v>24360</v>
      </c>
      <c r="N100" s="832">
        <v>1</v>
      </c>
      <c r="O100" s="832">
        <v>116</v>
      </c>
      <c r="P100" s="849">
        <v>194</v>
      </c>
      <c r="Q100" s="849">
        <v>22504</v>
      </c>
      <c r="R100" s="837">
        <v>0.92380952380952386</v>
      </c>
      <c r="S100" s="850">
        <v>116</v>
      </c>
    </row>
    <row r="101" spans="1:19" ht="14.4" customHeight="1" x14ac:dyDescent="0.3">
      <c r="A101" s="831" t="s">
        <v>4483</v>
      </c>
      <c r="B101" s="832" t="s">
        <v>4484</v>
      </c>
      <c r="C101" s="832" t="s">
        <v>591</v>
      </c>
      <c r="D101" s="832" t="s">
        <v>4435</v>
      </c>
      <c r="E101" s="832" t="s">
        <v>4480</v>
      </c>
      <c r="F101" s="832" t="s">
        <v>4549</v>
      </c>
      <c r="G101" s="832" t="s">
        <v>4550</v>
      </c>
      <c r="H101" s="849"/>
      <c r="I101" s="849"/>
      <c r="J101" s="832"/>
      <c r="K101" s="832"/>
      <c r="L101" s="849"/>
      <c r="M101" s="849"/>
      <c r="N101" s="832"/>
      <c r="O101" s="832"/>
      <c r="P101" s="849">
        <v>8</v>
      </c>
      <c r="Q101" s="849">
        <v>968</v>
      </c>
      <c r="R101" s="837"/>
      <c r="S101" s="850">
        <v>121</v>
      </c>
    </row>
    <row r="102" spans="1:19" ht="14.4" customHeight="1" x14ac:dyDescent="0.3">
      <c r="A102" s="831" t="s">
        <v>4483</v>
      </c>
      <c r="B102" s="832" t="s">
        <v>4484</v>
      </c>
      <c r="C102" s="832" t="s">
        <v>591</v>
      </c>
      <c r="D102" s="832" t="s">
        <v>4435</v>
      </c>
      <c r="E102" s="832" t="s">
        <v>4480</v>
      </c>
      <c r="F102" s="832" t="s">
        <v>4564</v>
      </c>
      <c r="G102" s="832" t="s">
        <v>4565</v>
      </c>
      <c r="H102" s="849"/>
      <c r="I102" s="849"/>
      <c r="J102" s="832"/>
      <c r="K102" s="832"/>
      <c r="L102" s="849">
        <v>3</v>
      </c>
      <c r="M102" s="849">
        <v>531</v>
      </c>
      <c r="N102" s="832">
        <v>1</v>
      </c>
      <c r="O102" s="832">
        <v>177</v>
      </c>
      <c r="P102" s="849"/>
      <c r="Q102" s="849"/>
      <c r="R102" s="837"/>
      <c r="S102" s="850"/>
    </row>
    <row r="103" spans="1:19" ht="14.4" customHeight="1" x14ac:dyDescent="0.3">
      <c r="A103" s="831" t="s">
        <v>4483</v>
      </c>
      <c r="B103" s="832" t="s">
        <v>4484</v>
      </c>
      <c r="C103" s="832" t="s">
        <v>591</v>
      </c>
      <c r="D103" s="832" t="s">
        <v>4435</v>
      </c>
      <c r="E103" s="832" t="s">
        <v>4480</v>
      </c>
      <c r="F103" s="832" t="s">
        <v>4564</v>
      </c>
      <c r="G103" s="832" t="s">
        <v>4566</v>
      </c>
      <c r="H103" s="849"/>
      <c r="I103" s="849"/>
      <c r="J103" s="832"/>
      <c r="K103" s="832"/>
      <c r="L103" s="849"/>
      <c r="M103" s="849"/>
      <c r="N103" s="832"/>
      <c r="O103" s="832"/>
      <c r="P103" s="849">
        <v>2</v>
      </c>
      <c r="Q103" s="849">
        <v>356</v>
      </c>
      <c r="R103" s="837"/>
      <c r="S103" s="850">
        <v>178</v>
      </c>
    </row>
    <row r="104" spans="1:19" ht="14.4" customHeight="1" x14ac:dyDescent="0.3">
      <c r="A104" s="831" t="s">
        <v>4483</v>
      </c>
      <c r="B104" s="832" t="s">
        <v>4484</v>
      </c>
      <c r="C104" s="832" t="s">
        <v>591</v>
      </c>
      <c r="D104" s="832" t="s">
        <v>2005</v>
      </c>
      <c r="E104" s="832" t="s">
        <v>4480</v>
      </c>
      <c r="F104" s="832" t="s">
        <v>4525</v>
      </c>
      <c r="G104" s="832" t="s">
        <v>4527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37</v>
      </c>
      <c r="R104" s="837"/>
      <c r="S104" s="850">
        <v>37</v>
      </c>
    </row>
    <row r="105" spans="1:19" ht="14.4" customHeight="1" x14ac:dyDescent="0.3">
      <c r="A105" s="831" t="s">
        <v>4483</v>
      </c>
      <c r="B105" s="832" t="s">
        <v>4484</v>
      </c>
      <c r="C105" s="832" t="s">
        <v>591</v>
      </c>
      <c r="D105" s="832" t="s">
        <v>2005</v>
      </c>
      <c r="E105" s="832" t="s">
        <v>4480</v>
      </c>
      <c r="F105" s="832" t="s">
        <v>4534</v>
      </c>
      <c r="G105" s="832" t="s">
        <v>4535</v>
      </c>
      <c r="H105" s="849"/>
      <c r="I105" s="849"/>
      <c r="J105" s="832"/>
      <c r="K105" s="832"/>
      <c r="L105" s="849">
        <v>85</v>
      </c>
      <c r="M105" s="849">
        <v>21335</v>
      </c>
      <c r="N105" s="832">
        <v>1</v>
      </c>
      <c r="O105" s="832">
        <v>251</v>
      </c>
      <c r="P105" s="849">
        <v>75</v>
      </c>
      <c r="Q105" s="849">
        <v>18900</v>
      </c>
      <c r="R105" s="837">
        <v>0.88586829153972346</v>
      </c>
      <c r="S105" s="850">
        <v>252</v>
      </c>
    </row>
    <row r="106" spans="1:19" ht="14.4" customHeight="1" x14ac:dyDescent="0.3">
      <c r="A106" s="831" t="s">
        <v>4483</v>
      </c>
      <c r="B106" s="832" t="s">
        <v>4484</v>
      </c>
      <c r="C106" s="832" t="s">
        <v>591</v>
      </c>
      <c r="D106" s="832" t="s">
        <v>2005</v>
      </c>
      <c r="E106" s="832" t="s">
        <v>4480</v>
      </c>
      <c r="F106" s="832" t="s">
        <v>4534</v>
      </c>
      <c r="G106" s="832" t="s">
        <v>4536</v>
      </c>
      <c r="H106" s="849">
        <v>20</v>
      </c>
      <c r="I106" s="849">
        <v>5020</v>
      </c>
      <c r="J106" s="832"/>
      <c r="K106" s="832">
        <v>251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4483</v>
      </c>
      <c r="B107" s="832" t="s">
        <v>4484</v>
      </c>
      <c r="C107" s="832" t="s">
        <v>591</v>
      </c>
      <c r="D107" s="832" t="s">
        <v>4442</v>
      </c>
      <c r="E107" s="832" t="s">
        <v>4480</v>
      </c>
      <c r="F107" s="832" t="s">
        <v>4525</v>
      </c>
      <c r="G107" s="832" t="s">
        <v>4526</v>
      </c>
      <c r="H107" s="849">
        <v>2</v>
      </c>
      <c r="I107" s="849">
        <v>74</v>
      </c>
      <c r="J107" s="832"/>
      <c r="K107" s="832">
        <v>37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4483</v>
      </c>
      <c r="B108" s="832" t="s">
        <v>4484</v>
      </c>
      <c r="C108" s="832" t="s">
        <v>591</v>
      </c>
      <c r="D108" s="832" t="s">
        <v>4442</v>
      </c>
      <c r="E108" s="832" t="s">
        <v>4480</v>
      </c>
      <c r="F108" s="832" t="s">
        <v>4534</v>
      </c>
      <c r="G108" s="832" t="s">
        <v>4535</v>
      </c>
      <c r="H108" s="849"/>
      <c r="I108" s="849"/>
      <c r="J108" s="832"/>
      <c r="K108" s="832"/>
      <c r="L108" s="849">
        <v>1</v>
      </c>
      <c r="M108" s="849">
        <v>251</v>
      </c>
      <c r="N108" s="832">
        <v>1</v>
      </c>
      <c r="O108" s="832">
        <v>251</v>
      </c>
      <c r="P108" s="849">
        <v>5</v>
      </c>
      <c r="Q108" s="849">
        <v>1260</v>
      </c>
      <c r="R108" s="837">
        <v>5.0199203187250996</v>
      </c>
      <c r="S108" s="850">
        <v>252</v>
      </c>
    </row>
    <row r="109" spans="1:19" ht="14.4" customHeight="1" x14ac:dyDescent="0.3">
      <c r="A109" s="831" t="s">
        <v>4483</v>
      </c>
      <c r="B109" s="832" t="s">
        <v>4484</v>
      </c>
      <c r="C109" s="832" t="s">
        <v>591</v>
      </c>
      <c r="D109" s="832" t="s">
        <v>4442</v>
      </c>
      <c r="E109" s="832" t="s">
        <v>4480</v>
      </c>
      <c r="F109" s="832" t="s">
        <v>4534</v>
      </c>
      <c r="G109" s="832" t="s">
        <v>4536</v>
      </c>
      <c r="H109" s="849"/>
      <c r="I109" s="849"/>
      <c r="J109" s="832"/>
      <c r="K109" s="832"/>
      <c r="L109" s="849">
        <v>1</v>
      </c>
      <c r="M109" s="849">
        <v>251</v>
      </c>
      <c r="N109" s="832">
        <v>1</v>
      </c>
      <c r="O109" s="832">
        <v>251</v>
      </c>
      <c r="P109" s="849">
        <v>4</v>
      </c>
      <c r="Q109" s="849">
        <v>1008</v>
      </c>
      <c r="R109" s="837">
        <v>4.0159362549800797</v>
      </c>
      <c r="S109" s="850">
        <v>252</v>
      </c>
    </row>
    <row r="110" spans="1:19" ht="14.4" customHeight="1" x14ac:dyDescent="0.3">
      <c r="A110" s="831" t="s">
        <v>4483</v>
      </c>
      <c r="B110" s="832" t="s">
        <v>4484</v>
      </c>
      <c r="C110" s="832" t="s">
        <v>591</v>
      </c>
      <c r="D110" s="832" t="s">
        <v>2007</v>
      </c>
      <c r="E110" s="832" t="s">
        <v>4480</v>
      </c>
      <c r="F110" s="832" t="s">
        <v>4525</v>
      </c>
      <c r="G110" s="832" t="s">
        <v>4526</v>
      </c>
      <c r="H110" s="849">
        <v>1</v>
      </c>
      <c r="I110" s="849">
        <v>37</v>
      </c>
      <c r="J110" s="832"/>
      <c r="K110" s="832">
        <v>37</v>
      </c>
      <c r="L110" s="849"/>
      <c r="M110" s="849"/>
      <c r="N110" s="832"/>
      <c r="O110" s="832"/>
      <c r="P110" s="849">
        <v>1</v>
      </c>
      <c r="Q110" s="849">
        <v>37</v>
      </c>
      <c r="R110" s="837"/>
      <c r="S110" s="850">
        <v>37</v>
      </c>
    </row>
    <row r="111" spans="1:19" ht="14.4" customHeight="1" x14ac:dyDescent="0.3">
      <c r="A111" s="831" t="s">
        <v>4483</v>
      </c>
      <c r="B111" s="832" t="s">
        <v>4484</v>
      </c>
      <c r="C111" s="832" t="s">
        <v>591</v>
      </c>
      <c r="D111" s="832" t="s">
        <v>2007</v>
      </c>
      <c r="E111" s="832" t="s">
        <v>4480</v>
      </c>
      <c r="F111" s="832" t="s">
        <v>4525</v>
      </c>
      <c r="G111" s="832" t="s">
        <v>4527</v>
      </c>
      <c r="H111" s="849"/>
      <c r="I111" s="849"/>
      <c r="J111" s="832"/>
      <c r="K111" s="832"/>
      <c r="L111" s="849">
        <v>1</v>
      </c>
      <c r="M111" s="849">
        <v>37</v>
      </c>
      <c r="N111" s="832">
        <v>1</v>
      </c>
      <c r="O111" s="832">
        <v>37</v>
      </c>
      <c r="P111" s="849"/>
      <c r="Q111" s="849"/>
      <c r="R111" s="837"/>
      <c r="S111" s="850"/>
    </row>
    <row r="112" spans="1:19" ht="14.4" customHeight="1" x14ac:dyDescent="0.3">
      <c r="A112" s="831" t="s">
        <v>4483</v>
      </c>
      <c r="B112" s="832" t="s">
        <v>4484</v>
      </c>
      <c r="C112" s="832" t="s">
        <v>591</v>
      </c>
      <c r="D112" s="832" t="s">
        <v>2007</v>
      </c>
      <c r="E112" s="832" t="s">
        <v>4480</v>
      </c>
      <c r="F112" s="832" t="s">
        <v>4534</v>
      </c>
      <c r="G112" s="832" t="s">
        <v>4535</v>
      </c>
      <c r="H112" s="849">
        <v>18</v>
      </c>
      <c r="I112" s="849">
        <v>4518</v>
      </c>
      <c r="J112" s="832">
        <v>4.5</v>
      </c>
      <c r="K112" s="832">
        <v>251</v>
      </c>
      <c r="L112" s="849">
        <v>4</v>
      </c>
      <c r="M112" s="849">
        <v>1004</v>
      </c>
      <c r="N112" s="832">
        <v>1</v>
      </c>
      <c r="O112" s="832">
        <v>251</v>
      </c>
      <c r="P112" s="849">
        <v>8</v>
      </c>
      <c r="Q112" s="849">
        <v>2016</v>
      </c>
      <c r="R112" s="837">
        <v>2.0079681274900398</v>
      </c>
      <c r="S112" s="850">
        <v>252</v>
      </c>
    </row>
    <row r="113" spans="1:19" ht="14.4" customHeight="1" x14ac:dyDescent="0.3">
      <c r="A113" s="831" t="s">
        <v>4483</v>
      </c>
      <c r="B113" s="832" t="s">
        <v>4484</v>
      </c>
      <c r="C113" s="832" t="s">
        <v>591</v>
      </c>
      <c r="D113" s="832" t="s">
        <v>2007</v>
      </c>
      <c r="E113" s="832" t="s">
        <v>4480</v>
      </c>
      <c r="F113" s="832" t="s">
        <v>4534</v>
      </c>
      <c r="G113" s="832" t="s">
        <v>4536</v>
      </c>
      <c r="H113" s="849">
        <v>2</v>
      </c>
      <c r="I113" s="849">
        <v>502</v>
      </c>
      <c r="J113" s="832"/>
      <c r="K113" s="832">
        <v>251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4483</v>
      </c>
      <c r="B114" s="832" t="s">
        <v>4484</v>
      </c>
      <c r="C114" s="832" t="s">
        <v>591</v>
      </c>
      <c r="D114" s="832" t="s">
        <v>2008</v>
      </c>
      <c r="E114" s="832" t="s">
        <v>4480</v>
      </c>
      <c r="F114" s="832" t="s">
        <v>4525</v>
      </c>
      <c r="G114" s="832" t="s">
        <v>4526</v>
      </c>
      <c r="H114" s="849">
        <v>4</v>
      </c>
      <c r="I114" s="849">
        <v>148</v>
      </c>
      <c r="J114" s="832">
        <v>0.44444444444444442</v>
      </c>
      <c r="K114" s="832">
        <v>37</v>
      </c>
      <c r="L114" s="849">
        <v>9</v>
      </c>
      <c r="M114" s="849">
        <v>333</v>
      </c>
      <c r="N114" s="832">
        <v>1</v>
      </c>
      <c r="O114" s="832">
        <v>37</v>
      </c>
      <c r="P114" s="849">
        <v>8</v>
      </c>
      <c r="Q114" s="849">
        <v>296</v>
      </c>
      <c r="R114" s="837">
        <v>0.88888888888888884</v>
      </c>
      <c r="S114" s="850">
        <v>37</v>
      </c>
    </row>
    <row r="115" spans="1:19" ht="14.4" customHeight="1" x14ac:dyDescent="0.3">
      <c r="A115" s="831" t="s">
        <v>4483</v>
      </c>
      <c r="B115" s="832" t="s">
        <v>4484</v>
      </c>
      <c r="C115" s="832" t="s">
        <v>591</v>
      </c>
      <c r="D115" s="832" t="s">
        <v>2008</v>
      </c>
      <c r="E115" s="832" t="s">
        <v>4480</v>
      </c>
      <c r="F115" s="832" t="s">
        <v>4525</v>
      </c>
      <c r="G115" s="832" t="s">
        <v>4527</v>
      </c>
      <c r="H115" s="849"/>
      <c r="I115" s="849"/>
      <c r="J115" s="832"/>
      <c r="K115" s="832"/>
      <c r="L115" s="849"/>
      <c r="M115" s="849"/>
      <c r="N115" s="832"/>
      <c r="O115" s="832"/>
      <c r="P115" s="849">
        <v>3</v>
      </c>
      <c r="Q115" s="849">
        <v>111</v>
      </c>
      <c r="R115" s="837"/>
      <c r="S115" s="850">
        <v>37</v>
      </c>
    </row>
    <row r="116" spans="1:19" ht="14.4" customHeight="1" x14ac:dyDescent="0.3">
      <c r="A116" s="831" t="s">
        <v>4483</v>
      </c>
      <c r="B116" s="832" t="s">
        <v>4484</v>
      </c>
      <c r="C116" s="832" t="s">
        <v>591</v>
      </c>
      <c r="D116" s="832" t="s">
        <v>2008</v>
      </c>
      <c r="E116" s="832" t="s">
        <v>4480</v>
      </c>
      <c r="F116" s="832" t="s">
        <v>4534</v>
      </c>
      <c r="G116" s="832" t="s">
        <v>4535</v>
      </c>
      <c r="H116" s="849"/>
      <c r="I116" s="849"/>
      <c r="J116" s="832"/>
      <c r="K116" s="832"/>
      <c r="L116" s="849"/>
      <c r="M116" s="849"/>
      <c r="N116" s="832"/>
      <c r="O116" s="832"/>
      <c r="P116" s="849">
        <v>10</v>
      </c>
      <c r="Q116" s="849">
        <v>2520</v>
      </c>
      <c r="R116" s="837"/>
      <c r="S116" s="850">
        <v>252</v>
      </c>
    </row>
    <row r="117" spans="1:19" ht="14.4" customHeight="1" x14ac:dyDescent="0.3">
      <c r="A117" s="831" t="s">
        <v>4483</v>
      </c>
      <c r="B117" s="832" t="s">
        <v>4484</v>
      </c>
      <c r="C117" s="832" t="s">
        <v>591</v>
      </c>
      <c r="D117" s="832" t="s">
        <v>2008</v>
      </c>
      <c r="E117" s="832" t="s">
        <v>4480</v>
      </c>
      <c r="F117" s="832" t="s">
        <v>4534</v>
      </c>
      <c r="G117" s="832" t="s">
        <v>4536</v>
      </c>
      <c r="H117" s="849">
        <v>10</v>
      </c>
      <c r="I117" s="849">
        <v>2510</v>
      </c>
      <c r="J117" s="832">
        <v>2</v>
      </c>
      <c r="K117" s="832">
        <v>251</v>
      </c>
      <c r="L117" s="849">
        <v>5</v>
      </c>
      <c r="M117" s="849">
        <v>1255</v>
      </c>
      <c r="N117" s="832">
        <v>1</v>
      </c>
      <c r="O117" s="832">
        <v>251</v>
      </c>
      <c r="P117" s="849">
        <v>2</v>
      </c>
      <c r="Q117" s="849">
        <v>504</v>
      </c>
      <c r="R117" s="837">
        <v>0.40159362549800798</v>
      </c>
      <c r="S117" s="850">
        <v>252</v>
      </c>
    </row>
    <row r="118" spans="1:19" ht="14.4" customHeight="1" x14ac:dyDescent="0.3">
      <c r="A118" s="831" t="s">
        <v>4483</v>
      </c>
      <c r="B118" s="832" t="s">
        <v>4484</v>
      </c>
      <c r="C118" s="832" t="s">
        <v>591</v>
      </c>
      <c r="D118" s="832" t="s">
        <v>2008</v>
      </c>
      <c r="E118" s="832" t="s">
        <v>4480</v>
      </c>
      <c r="F118" s="832" t="s">
        <v>4537</v>
      </c>
      <c r="G118" s="832" t="s">
        <v>4538</v>
      </c>
      <c r="H118" s="849"/>
      <c r="I118" s="849"/>
      <c r="J118" s="832"/>
      <c r="K118" s="832"/>
      <c r="L118" s="849"/>
      <c r="M118" s="849"/>
      <c r="N118" s="832"/>
      <c r="O118" s="832"/>
      <c r="P118" s="849">
        <v>5</v>
      </c>
      <c r="Q118" s="849">
        <v>3510</v>
      </c>
      <c r="R118" s="837"/>
      <c r="S118" s="850">
        <v>702</v>
      </c>
    </row>
    <row r="119" spans="1:19" ht="14.4" customHeight="1" x14ac:dyDescent="0.3">
      <c r="A119" s="831" t="s">
        <v>4483</v>
      </c>
      <c r="B119" s="832" t="s">
        <v>4484</v>
      </c>
      <c r="C119" s="832" t="s">
        <v>591</v>
      </c>
      <c r="D119" s="832" t="s">
        <v>2008</v>
      </c>
      <c r="E119" s="832" t="s">
        <v>4480</v>
      </c>
      <c r="F119" s="832" t="s">
        <v>4543</v>
      </c>
      <c r="G119" s="832" t="s">
        <v>4544</v>
      </c>
      <c r="H119" s="849"/>
      <c r="I119" s="849"/>
      <c r="J119" s="832"/>
      <c r="K119" s="832"/>
      <c r="L119" s="849"/>
      <c r="M119" s="849"/>
      <c r="N119" s="832"/>
      <c r="O119" s="832"/>
      <c r="P119" s="849">
        <v>10</v>
      </c>
      <c r="Q119" s="849">
        <v>333.33</v>
      </c>
      <c r="R119" s="837"/>
      <c r="S119" s="850">
        <v>33.332999999999998</v>
      </c>
    </row>
    <row r="120" spans="1:19" ht="14.4" customHeight="1" x14ac:dyDescent="0.3">
      <c r="A120" s="831" t="s">
        <v>4483</v>
      </c>
      <c r="B120" s="832" t="s">
        <v>4484</v>
      </c>
      <c r="C120" s="832" t="s">
        <v>591</v>
      </c>
      <c r="D120" s="832" t="s">
        <v>2008</v>
      </c>
      <c r="E120" s="832" t="s">
        <v>4480</v>
      </c>
      <c r="F120" s="832" t="s">
        <v>4564</v>
      </c>
      <c r="G120" s="832" t="s">
        <v>4566</v>
      </c>
      <c r="H120" s="849"/>
      <c r="I120" s="849"/>
      <c r="J120" s="832"/>
      <c r="K120" s="832"/>
      <c r="L120" s="849"/>
      <c r="M120" s="849"/>
      <c r="N120" s="832"/>
      <c r="O120" s="832"/>
      <c r="P120" s="849">
        <v>5</v>
      </c>
      <c r="Q120" s="849">
        <v>890</v>
      </c>
      <c r="R120" s="837"/>
      <c r="S120" s="850">
        <v>178</v>
      </c>
    </row>
    <row r="121" spans="1:19" ht="14.4" customHeight="1" x14ac:dyDescent="0.3">
      <c r="A121" s="831" t="s">
        <v>4483</v>
      </c>
      <c r="B121" s="832" t="s">
        <v>4484</v>
      </c>
      <c r="C121" s="832" t="s">
        <v>591</v>
      </c>
      <c r="D121" s="832" t="s">
        <v>2009</v>
      </c>
      <c r="E121" s="832" t="s">
        <v>4480</v>
      </c>
      <c r="F121" s="832" t="s">
        <v>4525</v>
      </c>
      <c r="G121" s="832" t="s">
        <v>4527</v>
      </c>
      <c r="H121" s="849">
        <v>2</v>
      </c>
      <c r="I121" s="849">
        <v>74</v>
      </c>
      <c r="J121" s="832"/>
      <c r="K121" s="832">
        <v>37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4483</v>
      </c>
      <c r="B122" s="832" t="s">
        <v>4484</v>
      </c>
      <c r="C122" s="832" t="s">
        <v>591</v>
      </c>
      <c r="D122" s="832" t="s">
        <v>2009</v>
      </c>
      <c r="E122" s="832" t="s">
        <v>4480</v>
      </c>
      <c r="F122" s="832" t="s">
        <v>4534</v>
      </c>
      <c r="G122" s="832" t="s">
        <v>4535</v>
      </c>
      <c r="H122" s="849">
        <v>30</v>
      </c>
      <c r="I122" s="849">
        <v>7530</v>
      </c>
      <c r="J122" s="832">
        <v>30</v>
      </c>
      <c r="K122" s="832">
        <v>251</v>
      </c>
      <c r="L122" s="849">
        <v>1</v>
      </c>
      <c r="M122" s="849">
        <v>251</v>
      </c>
      <c r="N122" s="832">
        <v>1</v>
      </c>
      <c r="O122" s="832">
        <v>251</v>
      </c>
      <c r="P122" s="849">
        <v>1</v>
      </c>
      <c r="Q122" s="849">
        <v>252</v>
      </c>
      <c r="R122" s="837">
        <v>1.0039840637450199</v>
      </c>
      <c r="S122" s="850">
        <v>252</v>
      </c>
    </row>
    <row r="123" spans="1:19" ht="14.4" customHeight="1" x14ac:dyDescent="0.3">
      <c r="A123" s="831" t="s">
        <v>4483</v>
      </c>
      <c r="B123" s="832" t="s">
        <v>4484</v>
      </c>
      <c r="C123" s="832" t="s">
        <v>591</v>
      </c>
      <c r="D123" s="832" t="s">
        <v>2009</v>
      </c>
      <c r="E123" s="832" t="s">
        <v>4480</v>
      </c>
      <c r="F123" s="832" t="s">
        <v>4534</v>
      </c>
      <c r="G123" s="832" t="s">
        <v>4536</v>
      </c>
      <c r="H123" s="849">
        <v>3</v>
      </c>
      <c r="I123" s="849">
        <v>753</v>
      </c>
      <c r="J123" s="832"/>
      <c r="K123" s="832">
        <v>251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4483</v>
      </c>
      <c r="B124" s="832" t="s">
        <v>4484</v>
      </c>
      <c r="C124" s="832" t="s">
        <v>591</v>
      </c>
      <c r="D124" s="832" t="s">
        <v>4443</v>
      </c>
      <c r="E124" s="832" t="s">
        <v>4480</v>
      </c>
      <c r="F124" s="832" t="s">
        <v>4534</v>
      </c>
      <c r="G124" s="832" t="s">
        <v>4535</v>
      </c>
      <c r="H124" s="849">
        <v>5</v>
      </c>
      <c r="I124" s="849">
        <v>1255</v>
      </c>
      <c r="J124" s="832">
        <v>0.17857142857142858</v>
      </c>
      <c r="K124" s="832">
        <v>251</v>
      </c>
      <c r="L124" s="849">
        <v>28</v>
      </c>
      <c r="M124" s="849">
        <v>7028</v>
      </c>
      <c r="N124" s="832">
        <v>1</v>
      </c>
      <c r="O124" s="832">
        <v>251</v>
      </c>
      <c r="P124" s="849"/>
      <c r="Q124" s="849"/>
      <c r="R124" s="837"/>
      <c r="S124" s="850"/>
    </row>
    <row r="125" spans="1:19" ht="14.4" customHeight="1" x14ac:dyDescent="0.3">
      <c r="A125" s="831" t="s">
        <v>4483</v>
      </c>
      <c r="B125" s="832" t="s">
        <v>4484</v>
      </c>
      <c r="C125" s="832" t="s">
        <v>591</v>
      </c>
      <c r="D125" s="832" t="s">
        <v>4443</v>
      </c>
      <c r="E125" s="832" t="s">
        <v>4480</v>
      </c>
      <c r="F125" s="832" t="s">
        <v>4534</v>
      </c>
      <c r="G125" s="832" t="s">
        <v>4536</v>
      </c>
      <c r="H125" s="849">
        <v>7</v>
      </c>
      <c r="I125" s="849">
        <v>1757</v>
      </c>
      <c r="J125" s="832">
        <v>1</v>
      </c>
      <c r="K125" s="832">
        <v>251</v>
      </c>
      <c r="L125" s="849">
        <v>7</v>
      </c>
      <c r="M125" s="849">
        <v>1757</v>
      </c>
      <c r="N125" s="832">
        <v>1</v>
      </c>
      <c r="O125" s="832">
        <v>251</v>
      </c>
      <c r="P125" s="849"/>
      <c r="Q125" s="849"/>
      <c r="R125" s="837"/>
      <c r="S125" s="850"/>
    </row>
    <row r="126" spans="1:19" ht="14.4" customHeight="1" x14ac:dyDescent="0.3">
      <c r="A126" s="831" t="s">
        <v>4483</v>
      </c>
      <c r="B126" s="832" t="s">
        <v>4484</v>
      </c>
      <c r="C126" s="832" t="s">
        <v>591</v>
      </c>
      <c r="D126" s="832" t="s">
        <v>2010</v>
      </c>
      <c r="E126" s="832" t="s">
        <v>4480</v>
      </c>
      <c r="F126" s="832" t="s">
        <v>4525</v>
      </c>
      <c r="G126" s="832" t="s">
        <v>4526</v>
      </c>
      <c r="H126" s="849">
        <v>8</v>
      </c>
      <c r="I126" s="849">
        <v>296</v>
      </c>
      <c r="J126" s="832">
        <v>0.8</v>
      </c>
      <c r="K126" s="832">
        <v>37</v>
      </c>
      <c r="L126" s="849">
        <v>10</v>
      </c>
      <c r="M126" s="849">
        <v>370</v>
      </c>
      <c r="N126" s="832">
        <v>1</v>
      </c>
      <c r="O126" s="832">
        <v>37</v>
      </c>
      <c r="P126" s="849">
        <v>5</v>
      </c>
      <c r="Q126" s="849">
        <v>185</v>
      </c>
      <c r="R126" s="837">
        <v>0.5</v>
      </c>
      <c r="S126" s="850">
        <v>37</v>
      </c>
    </row>
    <row r="127" spans="1:19" ht="14.4" customHeight="1" x14ac:dyDescent="0.3">
      <c r="A127" s="831" t="s">
        <v>4483</v>
      </c>
      <c r="B127" s="832" t="s">
        <v>4484</v>
      </c>
      <c r="C127" s="832" t="s">
        <v>591</v>
      </c>
      <c r="D127" s="832" t="s">
        <v>2010</v>
      </c>
      <c r="E127" s="832" t="s">
        <v>4480</v>
      </c>
      <c r="F127" s="832" t="s">
        <v>4525</v>
      </c>
      <c r="G127" s="832" t="s">
        <v>4527</v>
      </c>
      <c r="H127" s="849">
        <v>2</v>
      </c>
      <c r="I127" s="849">
        <v>74</v>
      </c>
      <c r="J127" s="832"/>
      <c r="K127" s="832">
        <v>37</v>
      </c>
      <c r="L127" s="849"/>
      <c r="M127" s="849"/>
      <c r="N127" s="832"/>
      <c r="O127" s="832"/>
      <c r="P127" s="849">
        <v>2</v>
      </c>
      <c r="Q127" s="849">
        <v>74</v>
      </c>
      <c r="R127" s="837"/>
      <c r="S127" s="850">
        <v>37</v>
      </c>
    </row>
    <row r="128" spans="1:19" ht="14.4" customHeight="1" x14ac:dyDescent="0.3">
      <c r="A128" s="831" t="s">
        <v>4483</v>
      </c>
      <c r="B128" s="832" t="s">
        <v>4484</v>
      </c>
      <c r="C128" s="832" t="s">
        <v>591</v>
      </c>
      <c r="D128" s="832" t="s">
        <v>2010</v>
      </c>
      <c r="E128" s="832" t="s">
        <v>4480</v>
      </c>
      <c r="F128" s="832" t="s">
        <v>4534</v>
      </c>
      <c r="G128" s="832" t="s">
        <v>4535</v>
      </c>
      <c r="H128" s="849"/>
      <c r="I128" s="849"/>
      <c r="J128" s="832"/>
      <c r="K128" s="832"/>
      <c r="L128" s="849">
        <v>7</v>
      </c>
      <c r="M128" s="849">
        <v>1757</v>
      </c>
      <c r="N128" s="832">
        <v>1</v>
      </c>
      <c r="O128" s="832">
        <v>251</v>
      </c>
      <c r="P128" s="849">
        <v>6</v>
      </c>
      <c r="Q128" s="849">
        <v>1512</v>
      </c>
      <c r="R128" s="837">
        <v>0.8605577689243028</v>
      </c>
      <c r="S128" s="850">
        <v>252</v>
      </c>
    </row>
    <row r="129" spans="1:19" ht="14.4" customHeight="1" x14ac:dyDescent="0.3">
      <c r="A129" s="831" t="s">
        <v>4483</v>
      </c>
      <c r="B129" s="832" t="s">
        <v>4484</v>
      </c>
      <c r="C129" s="832" t="s">
        <v>591</v>
      </c>
      <c r="D129" s="832" t="s">
        <v>2010</v>
      </c>
      <c r="E129" s="832" t="s">
        <v>4480</v>
      </c>
      <c r="F129" s="832" t="s">
        <v>4534</v>
      </c>
      <c r="G129" s="832" t="s">
        <v>4536</v>
      </c>
      <c r="H129" s="849">
        <v>1</v>
      </c>
      <c r="I129" s="849">
        <v>251</v>
      </c>
      <c r="J129" s="832"/>
      <c r="K129" s="832">
        <v>251</v>
      </c>
      <c r="L129" s="849"/>
      <c r="M129" s="849"/>
      <c r="N129" s="832"/>
      <c r="O129" s="832"/>
      <c r="P129" s="849">
        <v>1</v>
      </c>
      <c r="Q129" s="849">
        <v>252</v>
      </c>
      <c r="R129" s="837"/>
      <c r="S129" s="850">
        <v>252</v>
      </c>
    </row>
    <row r="130" spans="1:19" ht="14.4" customHeight="1" x14ac:dyDescent="0.3">
      <c r="A130" s="831" t="s">
        <v>4483</v>
      </c>
      <c r="B130" s="832" t="s">
        <v>4484</v>
      </c>
      <c r="C130" s="832" t="s">
        <v>591</v>
      </c>
      <c r="D130" s="832" t="s">
        <v>2011</v>
      </c>
      <c r="E130" s="832" t="s">
        <v>4480</v>
      </c>
      <c r="F130" s="832" t="s">
        <v>4534</v>
      </c>
      <c r="G130" s="832" t="s">
        <v>4535</v>
      </c>
      <c r="H130" s="849">
        <v>714</v>
      </c>
      <c r="I130" s="849">
        <v>179214</v>
      </c>
      <c r="J130" s="832"/>
      <c r="K130" s="832">
        <v>251</v>
      </c>
      <c r="L130" s="849"/>
      <c r="M130" s="849"/>
      <c r="N130" s="832"/>
      <c r="O130" s="832"/>
      <c r="P130" s="849">
        <v>24</v>
      </c>
      <c r="Q130" s="849">
        <v>6048</v>
      </c>
      <c r="R130" s="837"/>
      <c r="S130" s="850">
        <v>252</v>
      </c>
    </row>
    <row r="131" spans="1:19" ht="14.4" customHeight="1" x14ac:dyDescent="0.3">
      <c r="A131" s="831" t="s">
        <v>4483</v>
      </c>
      <c r="B131" s="832" t="s">
        <v>4484</v>
      </c>
      <c r="C131" s="832" t="s">
        <v>591</v>
      </c>
      <c r="D131" s="832" t="s">
        <v>2012</v>
      </c>
      <c r="E131" s="832" t="s">
        <v>4485</v>
      </c>
      <c r="F131" s="832" t="s">
        <v>4488</v>
      </c>
      <c r="G131" s="832" t="s">
        <v>4489</v>
      </c>
      <c r="H131" s="849">
        <v>0.2</v>
      </c>
      <c r="I131" s="849">
        <v>30.2</v>
      </c>
      <c r="J131" s="832">
        <v>0.5</v>
      </c>
      <c r="K131" s="832">
        <v>151</v>
      </c>
      <c r="L131" s="849">
        <v>0.4</v>
      </c>
      <c r="M131" s="849">
        <v>60.4</v>
      </c>
      <c r="N131" s="832">
        <v>1</v>
      </c>
      <c r="O131" s="832">
        <v>151</v>
      </c>
      <c r="P131" s="849">
        <v>0.1</v>
      </c>
      <c r="Q131" s="849">
        <v>6.97</v>
      </c>
      <c r="R131" s="837">
        <v>0.11539735099337749</v>
      </c>
      <c r="S131" s="850">
        <v>69.699999999999989</v>
      </c>
    </row>
    <row r="132" spans="1:19" ht="14.4" customHeight="1" x14ac:dyDescent="0.3">
      <c r="A132" s="831" t="s">
        <v>4483</v>
      </c>
      <c r="B132" s="832" t="s">
        <v>4484</v>
      </c>
      <c r="C132" s="832" t="s">
        <v>591</v>
      </c>
      <c r="D132" s="832" t="s">
        <v>2012</v>
      </c>
      <c r="E132" s="832" t="s">
        <v>4485</v>
      </c>
      <c r="F132" s="832" t="s">
        <v>4490</v>
      </c>
      <c r="G132" s="832" t="s">
        <v>4491</v>
      </c>
      <c r="H132" s="849">
        <v>0.2</v>
      </c>
      <c r="I132" s="849">
        <v>50.71</v>
      </c>
      <c r="J132" s="832">
        <v>1</v>
      </c>
      <c r="K132" s="832">
        <v>253.54999999999998</v>
      </c>
      <c r="L132" s="849">
        <v>0.2</v>
      </c>
      <c r="M132" s="849">
        <v>50.71</v>
      </c>
      <c r="N132" s="832">
        <v>1</v>
      </c>
      <c r="O132" s="832">
        <v>253.54999999999998</v>
      </c>
      <c r="P132" s="849">
        <v>0.4</v>
      </c>
      <c r="Q132" s="849">
        <v>147.08000000000001</v>
      </c>
      <c r="R132" s="837">
        <v>2.9004141195030568</v>
      </c>
      <c r="S132" s="850">
        <v>367.7</v>
      </c>
    </row>
    <row r="133" spans="1:19" ht="14.4" customHeight="1" x14ac:dyDescent="0.3">
      <c r="A133" s="831" t="s">
        <v>4483</v>
      </c>
      <c r="B133" s="832" t="s">
        <v>4484</v>
      </c>
      <c r="C133" s="832" t="s">
        <v>591</v>
      </c>
      <c r="D133" s="832" t="s">
        <v>2012</v>
      </c>
      <c r="E133" s="832" t="s">
        <v>4485</v>
      </c>
      <c r="F133" s="832" t="s">
        <v>4498</v>
      </c>
      <c r="G133" s="832" t="s">
        <v>4499</v>
      </c>
      <c r="H133" s="849"/>
      <c r="I133" s="849"/>
      <c r="J133" s="832"/>
      <c r="K133" s="832"/>
      <c r="L133" s="849">
        <v>0.1</v>
      </c>
      <c r="M133" s="849">
        <v>6.97</v>
      </c>
      <c r="N133" s="832">
        <v>1</v>
      </c>
      <c r="O133" s="832">
        <v>69.699999999999989</v>
      </c>
      <c r="P133" s="849"/>
      <c r="Q133" s="849"/>
      <c r="R133" s="837"/>
      <c r="S133" s="850"/>
    </row>
    <row r="134" spans="1:19" ht="14.4" customHeight="1" x14ac:dyDescent="0.3">
      <c r="A134" s="831" t="s">
        <v>4483</v>
      </c>
      <c r="B134" s="832" t="s">
        <v>4484</v>
      </c>
      <c r="C134" s="832" t="s">
        <v>591</v>
      </c>
      <c r="D134" s="832" t="s">
        <v>2012</v>
      </c>
      <c r="E134" s="832" t="s">
        <v>4485</v>
      </c>
      <c r="F134" s="832" t="s">
        <v>4500</v>
      </c>
      <c r="G134" s="832" t="s">
        <v>668</v>
      </c>
      <c r="H134" s="849">
        <v>0.2</v>
      </c>
      <c r="I134" s="849">
        <v>130</v>
      </c>
      <c r="J134" s="832"/>
      <c r="K134" s="832">
        <v>650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4483</v>
      </c>
      <c r="B135" s="832" t="s">
        <v>4484</v>
      </c>
      <c r="C135" s="832" t="s">
        <v>591</v>
      </c>
      <c r="D135" s="832" t="s">
        <v>2012</v>
      </c>
      <c r="E135" s="832" t="s">
        <v>4485</v>
      </c>
      <c r="F135" s="832" t="s">
        <v>4501</v>
      </c>
      <c r="G135" s="832" t="s">
        <v>671</v>
      </c>
      <c r="H135" s="849">
        <v>2</v>
      </c>
      <c r="I135" s="849">
        <v>42.26</v>
      </c>
      <c r="J135" s="832">
        <v>2.5154761904761904</v>
      </c>
      <c r="K135" s="832">
        <v>21.13</v>
      </c>
      <c r="L135" s="849">
        <v>1</v>
      </c>
      <c r="M135" s="849">
        <v>16.8</v>
      </c>
      <c r="N135" s="832">
        <v>1</v>
      </c>
      <c r="O135" s="832">
        <v>16.8</v>
      </c>
      <c r="P135" s="849"/>
      <c r="Q135" s="849"/>
      <c r="R135" s="837"/>
      <c r="S135" s="850"/>
    </row>
    <row r="136" spans="1:19" ht="14.4" customHeight="1" x14ac:dyDescent="0.3">
      <c r="A136" s="831" t="s">
        <v>4483</v>
      </c>
      <c r="B136" s="832" t="s">
        <v>4484</v>
      </c>
      <c r="C136" s="832" t="s">
        <v>591</v>
      </c>
      <c r="D136" s="832" t="s">
        <v>2012</v>
      </c>
      <c r="E136" s="832" t="s">
        <v>4485</v>
      </c>
      <c r="F136" s="832" t="s">
        <v>4505</v>
      </c>
      <c r="G136" s="832" t="s">
        <v>675</v>
      </c>
      <c r="H136" s="849">
        <v>0.1</v>
      </c>
      <c r="I136" s="849">
        <v>24.34</v>
      </c>
      <c r="J136" s="832">
        <v>0.5</v>
      </c>
      <c r="K136" s="832">
        <v>243.39999999999998</v>
      </c>
      <c r="L136" s="849">
        <v>0.2</v>
      </c>
      <c r="M136" s="849">
        <v>48.68</v>
      </c>
      <c r="N136" s="832">
        <v>1</v>
      </c>
      <c r="O136" s="832">
        <v>243.39999999999998</v>
      </c>
      <c r="P136" s="849">
        <v>0.15000000000000002</v>
      </c>
      <c r="Q136" s="849">
        <v>36.51</v>
      </c>
      <c r="R136" s="837">
        <v>0.75</v>
      </c>
      <c r="S136" s="850">
        <v>243.39999999999995</v>
      </c>
    </row>
    <row r="137" spans="1:19" ht="14.4" customHeight="1" x14ac:dyDescent="0.3">
      <c r="A137" s="831" t="s">
        <v>4483</v>
      </c>
      <c r="B137" s="832" t="s">
        <v>4484</v>
      </c>
      <c r="C137" s="832" t="s">
        <v>591</v>
      </c>
      <c r="D137" s="832" t="s">
        <v>2012</v>
      </c>
      <c r="E137" s="832" t="s">
        <v>4485</v>
      </c>
      <c r="F137" s="832" t="s">
        <v>4506</v>
      </c>
      <c r="G137" s="832" t="s">
        <v>4507</v>
      </c>
      <c r="H137" s="849">
        <v>0.1</v>
      </c>
      <c r="I137" s="849">
        <v>3.75</v>
      </c>
      <c r="J137" s="832"/>
      <c r="K137" s="832">
        <v>37.5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4483</v>
      </c>
      <c r="B138" s="832" t="s">
        <v>4484</v>
      </c>
      <c r="C138" s="832" t="s">
        <v>591</v>
      </c>
      <c r="D138" s="832" t="s">
        <v>2012</v>
      </c>
      <c r="E138" s="832" t="s">
        <v>4509</v>
      </c>
      <c r="F138" s="832" t="s">
        <v>4512</v>
      </c>
      <c r="G138" s="832" t="s">
        <v>4513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242.64</v>
      </c>
      <c r="R138" s="837"/>
      <c r="S138" s="850">
        <v>242.64</v>
      </c>
    </row>
    <row r="139" spans="1:19" ht="14.4" customHeight="1" x14ac:dyDescent="0.3">
      <c r="A139" s="831" t="s">
        <v>4483</v>
      </c>
      <c r="B139" s="832" t="s">
        <v>4484</v>
      </c>
      <c r="C139" s="832" t="s">
        <v>591</v>
      </c>
      <c r="D139" s="832" t="s">
        <v>2012</v>
      </c>
      <c r="E139" s="832" t="s">
        <v>4509</v>
      </c>
      <c r="F139" s="832" t="s">
        <v>4518</v>
      </c>
      <c r="G139" s="832" t="s">
        <v>4517</v>
      </c>
      <c r="H139" s="849">
        <v>3</v>
      </c>
      <c r="I139" s="849">
        <v>1347</v>
      </c>
      <c r="J139" s="832">
        <v>0.6</v>
      </c>
      <c r="K139" s="832">
        <v>449</v>
      </c>
      <c r="L139" s="849">
        <v>5</v>
      </c>
      <c r="M139" s="849">
        <v>2245</v>
      </c>
      <c r="N139" s="832">
        <v>1</v>
      </c>
      <c r="O139" s="832">
        <v>449</v>
      </c>
      <c r="P139" s="849">
        <v>2</v>
      </c>
      <c r="Q139" s="849">
        <v>898</v>
      </c>
      <c r="R139" s="837">
        <v>0.4</v>
      </c>
      <c r="S139" s="850">
        <v>449</v>
      </c>
    </row>
    <row r="140" spans="1:19" ht="14.4" customHeight="1" x14ac:dyDescent="0.3">
      <c r="A140" s="831" t="s">
        <v>4483</v>
      </c>
      <c r="B140" s="832" t="s">
        <v>4484</v>
      </c>
      <c r="C140" s="832" t="s">
        <v>591</v>
      </c>
      <c r="D140" s="832" t="s">
        <v>2012</v>
      </c>
      <c r="E140" s="832" t="s">
        <v>4509</v>
      </c>
      <c r="F140" s="832" t="s">
        <v>4519</v>
      </c>
      <c r="G140" s="832" t="s">
        <v>4517</v>
      </c>
      <c r="H140" s="849"/>
      <c r="I140" s="849"/>
      <c r="J140" s="832"/>
      <c r="K140" s="832"/>
      <c r="L140" s="849">
        <v>6</v>
      </c>
      <c r="M140" s="849">
        <v>3000</v>
      </c>
      <c r="N140" s="832">
        <v>1</v>
      </c>
      <c r="O140" s="832">
        <v>500</v>
      </c>
      <c r="P140" s="849">
        <v>3</v>
      </c>
      <c r="Q140" s="849">
        <v>1500</v>
      </c>
      <c r="R140" s="837">
        <v>0.5</v>
      </c>
      <c r="S140" s="850">
        <v>500</v>
      </c>
    </row>
    <row r="141" spans="1:19" ht="14.4" customHeight="1" x14ac:dyDescent="0.3">
      <c r="A141" s="831" t="s">
        <v>4483</v>
      </c>
      <c r="B141" s="832" t="s">
        <v>4484</v>
      </c>
      <c r="C141" s="832" t="s">
        <v>591</v>
      </c>
      <c r="D141" s="832" t="s">
        <v>2012</v>
      </c>
      <c r="E141" s="832" t="s">
        <v>4480</v>
      </c>
      <c r="F141" s="832" t="s">
        <v>4520</v>
      </c>
      <c r="G141" s="832" t="s">
        <v>4521</v>
      </c>
      <c r="H141" s="849">
        <v>1</v>
      </c>
      <c r="I141" s="849">
        <v>78</v>
      </c>
      <c r="J141" s="832">
        <v>1</v>
      </c>
      <c r="K141" s="832">
        <v>78</v>
      </c>
      <c r="L141" s="849">
        <v>1</v>
      </c>
      <c r="M141" s="849">
        <v>78</v>
      </c>
      <c r="N141" s="832">
        <v>1</v>
      </c>
      <c r="O141" s="832">
        <v>78</v>
      </c>
      <c r="P141" s="849"/>
      <c r="Q141" s="849"/>
      <c r="R141" s="837"/>
      <c r="S141" s="850"/>
    </row>
    <row r="142" spans="1:19" ht="14.4" customHeight="1" x14ac:dyDescent="0.3">
      <c r="A142" s="831" t="s">
        <v>4483</v>
      </c>
      <c r="B142" s="832" t="s">
        <v>4484</v>
      </c>
      <c r="C142" s="832" t="s">
        <v>591</v>
      </c>
      <c r="D142" s="832" t="s">
        <v>2012</v>
      </c>
      <c r="E142" s="832" t="s">
        <v>4480</v>
      </c>
      <c r="F142" s="832" t="s">
        <v>4522</v>
      </c>
      <c r="G142" s="832" t="s">
        <v>4523</v>
      </c>
      <c r="H142" s="849">
        <v>4</v>
      </c>
      <c r="I142" s="849">
        <v>584</v>
      </c>
      <c r="J142" s="832">
        <v>0.33106575963718821</v>
      </c>
      <c r="K142" s="832">
        <v>146</v>
      </c>
      <c r="L142" s="849">
        <v>12</v>
      </c>
      <c r="M142" s="849">
        <v>1764</v>
      </c>
      <c r="N142" s="832">
        <v>1</v>
      </c>
      <c r="O142" s="832">
        <v>147</v>
      </c>
      <c r="P142" s="849"/>
      <c r="Q142" s="849"/>
      <c r="R142" s="837"/>
      <c r="S142" s="850"/>
    </row>
    <row r="143" spans="1:19" ht="14.4" customHeight="1" x14ac:dyDescent="0.3">
      <c r="A143" s="831" t="s">
        <v>4483</v>
      </c>
      <c r="B143" s="832" t="s">
        <v>4484</v>
      </c>
      <c r="C143" s="832" t="s">
        <v>591</v>
      </c>
      <c r="D143" s="832" t="s">
        <v>2012</v>
      </c>
      <c r="E143" s="832" t="s">
        <v>4480</v>
      </c>
      <c r="F143" s="832" t="s">
        <v>4522</v>
      </c>
      <c r="G143" s="832" t="s">
        <v>4524</v>
      </c>
      <c r="H143" s="849">
        <v>4</v>
      </c>
      <c r="I143" s="849">
        <v>584</v>
      </c>
      <c r="J143" s="832">
        <v>0.99319727891156462</v>
      </c>
      <c r="K143" s="832">
        <v>146</v>
      </c>
      <c r="L143" s="849">
        <v>4</v>
      </c>
      <c r="M143" s="849">
        <v>588</v>
      </c>
      <c r="N143" s="832">
        <v>1</v>
      </c>
      <c r="O143" s="832">
        <v>147</v>
      </c>
      <c r="P143" s="849">
        <v>10</v>
      </c>
      <c r="Q143" s="849">
        <v>1470</v>
      </c>
      <c r="R143" s="837">
        <v>2.5</v>
      </c>
      <c r="S143" s="850">
        <v>147</v>
      </c>
    </row>
    <row r="144" spans="1:19" ht="14.4" customHeight="1" x14ac:dyDescent="0.3">
      <c r="A144" s="831" t="s">
        <v>4483</v>
      </c>
      <c r="B144" s="832" t="s">
        <v>4484</v>
      </c>
      <c r="C144" s="832" t="s">
        <v>591</v>
      </c>
      <c r="D144" s="832" t="s">
        <v>2012</v>
      </c>
      <c r="E144" s="832" t="s">
        <v>4480</v>
      </c>
      <c r="F144" s="832" t="s">
        <v>4525</v>
      </c>
      <c r="G144" s="832" t="s">
        <v>4526</v>
      </c>
      <c r="H144" s="849">
        <v>10</v>
      </c>
      <c r="I144" s="849">
        <v>370</v>
      </c>
      <c r="J144" s="832">
        <v>2.5</v>
      </c>
      <c r="K144" s="832">
        <v>37</v>
      </c>
      <c r="L144" s="849">
        <v>4</v>
      </c>
      <c r="M144" s="849">
        <v>148</v>
      </c>
      <c r="N144" s="832">
        <v>1</v>
      </c>
      <c r="O144" s="832">
        <v>37</v>
      </c>
      <c r="P144" s="849"/>
      <c r="Q144" s="849"/>
      <c r="R144" s="837"/>
      <c r="S144" s="850"/>
    </row>
    <row r="145" spans="1:19" ht="14.4" customHeight="1" x14ac:dyDescent="0.3">
      <c r="A145" s="831" t="s">
        <v>4483</v>
      </c>
      <c r="B145" s="832" t="s">
        <v>4484</v>
      </c>
      <c r="C145" s="832" t="s">
        <v>591</v>
      </c>
      <c r="D145" s="832" t="s">
        <v>2012</v>
      </c>
      <c r="E145" s="832" t="s">
        <v>4480</v>
      </c>
      <c r="F145" s="832" t="s">
        <v>4531</v>
      </c>
      <c r="G145" s="832" t="s">
        <v>4532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130</v>
      </c>
      <c r="R145" s="837"/>
      <c r="S145" s="850">
        <v>130</v>
      </c>
    </row>
    <row r="146" spans="1:19" ht="14.4" customHeight="1" x14ac:dyDescent="0.3">
      <c r="A146" s="831" t="s">
        <v>4483</v>
      </c>
      <c r="B146" s="832" t="s">
        <v>4484</v>
      </c>
      <c r="C146" s="832" t="s">
        <v>591</v>
      </c>
      <c r="D146" s="832" t="s">
        <v>2012</v>
      </c>
      <c r="E146" s="832" t="s">
        <v>4480</v>
      </c>
      <c r="F146" s="832" t="s">
        <v>4537</v>
      </c>
      <c r="G146" s="832" t="s">
        <v>4538</v>
      </c>
      <c r="H146" s="849"/>
      <c r="I146" s="849"/>
      <c r="J146" s="832"/>
      <c r="K146" s="832"/>
      <c r="L146" s="849">
        <v>3</v>
      </c>
      <c r="M146" s="849">
        <v>2103</v>
      </c>
      <c r="N146" s="832">
        <v>1</v>
      </c>
      <c r="O146" s="832">
        <v>701</v>
      </c>
      <c r="P146" s="849">
        <v>1</v>
      </c>
      <c r="Q146" s="849">
        <v>702</v>
      </c>
      <c r="R146" s="837">
        <v>0.33380884450784593</v>
      </c>
      <c r="S146" s="850">
        <v>702</v>
      </c>
    </row>
    <row r="147" spans="1:19" ht="14.4" customHeight="1" x14ac:dyDescent="0.3">
      <c r="A147" s="831" t="s">
        <v>4483</v>
      </c>
      <c r="B147" s="832" t="s">
        <v>4484</v>
      </c>
      <c r="C147" s="832" t="s">
        <v>591</v>
      </c>
      <c r="D147" s="832" t="s">
        <v>2012</v>
      </c>
      <c r="E147" s="832" t="s">
        <v>4480</v>
      </c>
      <c r="F147" s="832" t="s">
        <v>4537</v>
      </c>
      <c r="G147" s="832" t="s">
        <v>4539</v>
      </c>
      <c r="H147" s="849">
        <v>8</v>
      </c>
      <c r="I147" s="849">
        <v>5608</v>
      </c>
      <c r="J147" s="832">
        <v>0.72727272727272729</v>
      </c>
      <c r="K147" s="832">
        <v>701</v>
      </c>
      <c r="L147" s="849">
        <v>11</v>
      </c>
      <c r="M147" s="849">
        <v>7711</v>
      </c>
      <c r="N147" s="832">
        <v>1</v>
      </c>
      <c r="O147" s="832">
        <v>701</v>
      </c>
      <c r="P147" s="849">
        <v>4</v>
      </c>
      <c r="Q147" s="849">
        <v>2808</v>
      </c>
      <c r="R147" s="837">
        <v>0.3641551030994683</v>
      </c>
      <c r="S147" s="850">
        <v>702</v>
      </c>
    </row>
    <row r="148" spans="1:19" ht="14.4" customHeight="1" x14ac:dyDescent="0.3">
      <c r="A148" s="831" t="s">
        <v>4483</v>
      </c>
      <c r="B148" s="832" t="s">
        <v>4484</v>
      </c>
      <c r="C148" s="832" t="s">
        <v>591</v>
      </c>
      <c r="D148" s="832" t="s">
        <v>2012</v>
      </c>
      <c r="E148" s="832" t="s">
        <v>4480</v>
      </c>
      <c r="F148" s="832" t="s">
        <v>4543</v>
      </c>
      <c r="G148" s="832" t="s">
        <v>4544</v>
      </c>
      <c r="H148" s="849">
        <v>2</v>
      </c>
      <c r="I148" s="849">
        <v>66.67</v>
      </c>
      <c r="J148" s="832">
        <v>0.66670000000000007</v>
      </c>
      <c r="K148" s="832">
        <v>33.335000000000001</v>
      </c>
      <c r="L148" s="849">
        <v>3</v>
      </c>
      <c r="M148" s="849">
        <v>100</v>
      </c>
      <c r="N148" s="832">
        <v>1</v>
      </c>
      <c r="O148" s="832">
        <v>33.333333333333336</v>
      </c>
      <c r="P148" s="849">
        <v>2</v>
      </c>
      <c r="Q148" s="849">
        <v>66.66</v>
      </c>
      <c r="R148" s="837">
        <v>0.66659999999999997</v>
      </c>
      <c r="S148" s="850">
        <v>33.33</v>
      </c>
    </row>
    <row r="149" spans="1:19" ht="14.4" customHeight="1" x14ac:dyDescent="0.3">
      <c r="A149" s="831" t="s">
        <v>4483</v>
      </c>
      <c r="B149" s="832" t="s">
        <v>4484</v>
      </c>
      <c r="C149" s="832" t="s">
        <v>591</v>
      </c>
      <c r="D149" s="832" t="s">
        <v>2012</v>
      </c>
      <c r="E149" s="832" t="s">
        <v>4480</v>
      </c>
      <c r="F149" s="832" t="s">
        <v>4543</v>
      </c>
      <c r="G149" s="832" t="s">
        <v>4545</v>
      </c>
      <c r="H149" s="849">
        <v>12</v>
      </c>
      <c r="I149" s="849">
        <v>399.99999999999994</v>
      </c>
      <c r="J149" s="832">
        <v>0.85713673473760887</v>
      </c>
      <c r="K149" s="832">
        <v>33.333333333333329</v>
      </c>
      <c r="L149" s="849">
        <v>14</v>
      </c>
      <c r="M149" s="849">
        <v>466.67</v>
      </c>
      <c r="N149" s="832">
        <v>1</v>
      </c>
      <c r="O149" s="832">
        <v>33.333571428571432</v>
      </c>
      <c r="P149" s="849">
        <v>10</v>
      </c>
      <c r="Q149" s="849">
        <v>333.33000000000004</v>
      </c>
      <c r="R149" s="837">
        <v>0.71427346947521808</v>
      </c>
      <c r="S149" s="850">
        <v>33.333000000000006</v>
      </c>
    </row>
    <row r="150" spans="1:19" ht="14.4" customHeight="1" x14ac:dyDescent="0.3">
      <c r="A150" s="831" t="s">
        <v>4483</v>
      </c>
      <c r="B150" s="832" t="s">
        <v>4484</v>
      </c>
      <c r="C150" s="832" t="s">
        <v>591</v>
      </c>
      <c r="D150" s="832" t="s">
        <v>2012</v>
      </c>
      <c r="E150" s="832" t="s">
        <v>4480</v>
      </c>
      <c r="F150" s="832" t="s">
        <v>4549</v>
      </c>
      <c r="G150" s="832" t="s">
        <v>4550</v>
      </c>
      <c r="H150" s="849">
        <v>8</v>
      </c>
      <c r="I150" s="849">
        <v>960</v>
      </c>
      <c r="J150" s="832">
        <v>0.33333333333333331</v>
      </c>
      <c r="K150" s="832">
        <v>120</v>
      </c>
      <c r="L150" s="849">
        <v>24</v>
      </c>
      <c r="M150" s="849">
        <v>2880</v>
      </c>
      <c r="N150" s="832">
        <v>1</v>
      </c>
      <c r="O150" s="832">
        <v>120</v>
      </c>
      <c r="P150" s="849"/>
      <c r="Q150" s="849"/>
      <c r="R150" s="837"/>
      <c r="S150" s="850"/>
    </row>
    <row r="151" spans="1:19" ht="14.4" customHeight="1" x14ac:dyDescent="0.3">
      <c r="A151" s="831" t="s">
        <v>4483</v>
      </c>
      <c r="B151" s="832" t="s">
        <v>4484</v>
      </c>
      <c r="C151" s="832" t="s">
        <v>591</v>
      </c>
      <c r="D151" s="832" t="s">
        <v>2012</v>
      </c>
      <c r="E151" s="832" t="s">
        <v>4480</v>
      </c>
      <c r="F151" s="832" t="s">
        <v>4549</v>
      </c>
      <c r="G151" s="832" t="s">
        <v>4551</v>
      </c>
      <c r="H151" s="849">
        <v>8</v>
      </c>
      <c r="I151" s="849">
        <v>960</v>
      </c>
      <c r="J151" s="832">
        <v>1</v>
      </c>
      <c r="K151" s="832">
        <v>120</v>
      </c>
      <c r="L151" s="849">
        <v>8</v>
      </c>
      <c r="M151" s="849">
        <v>960</v>
      </c>
      <c r="N151" s="832">
        <v>1</v>
      </c>
      <c r="O151" s="832">
        <v>120</v>
      </c>
      <c r="P151" s="849">
        <v>20</v>
      </c>
      <c r="Q151" s="849">
        <v>2420</v>
      </c>
      <c r="R151" s="837">
        <v>2.5208333333333335</v>
      </c>
      <c r="S151" s="850">
        <v>121</v>
      </c>
    </row>
    <row r="152" spans="1:19" ht="14.4" customHeight="1" x14ac:dyDescent="0.3">
      <c r="A152" s="831" t="s">
        <v>4483</v>
      </c>
      <c r="B152" s="832" t="s">
        <v>4484</v>
      </c>
      <c r="C152" s="832" t="s">
        <v>591</v>
      </c>
      <c r="D152" s="832" t="s">
        <v>2012</v>
      </c>
      <c r="E152" s="832" t="s">
        <v>4480</v>
      </c>
      <c r="F152" s="832" t="s">
        <v>4557</v>
      </c>
      <c r="G152" s="832" t="s">
        <v>4558</v>
      </c>
      <c r="H152" s="849">
        <v>1</v>
      </c>
      <c r="I152" s="849">
        <v>77</v>
      </c>
      <c r="J152" s="832">
        <v>1</v>
      </c>
      <c r="K152" s="832">
        <v>77</v>
      </c>
      <c r="L152" s="849">
        <v>1</v>
      </c>
      <c r="M152" s="849">
        <v>77</v>
      </c>
      <c r="N152" s="832">
        <v>1</v>
      </c>
      <c r="O152" s="832">
        <v>77</v>
      </c>
      <c r="P152" s="849">
        <v>3</v>
      </c>
      <c r="Q152" s="849">
        <v>231</v>
      </c>
      <c r="R152" s="837">
        <v>3</v>
      </c>
      <c r="S152" s="850">
        <v>77</v>
      </c>
    </row>
    <row r="153" spans="1:19" ht="14.4" customHeight="1" x14ac:dyDescent="0.3">
      <c r="A153" s="831" t="s">
        <v>4483</v>
      </c>
      <c r="B153" s="832" t="s">
        <v>4484</v>
      </c>
      <c r="C153" s="832" t="s">
        <v>591</v>
      </c>
      <c r="D153" s="832" t="s">
        <v>2012</v>
      </c>
      <c r="E153" s="832" t="s">
        <v>4480</v>
      </c>
      <c r="F153" s="832" t="s">
        <v>4557</v>
      </c>
      <c r="G153" s="832" t="s">
        <v>4559</v>
      </c>
      <c r="H153" s="849">
        <v>1</v>
      </c>
      <c r="I153" s="849">
        <v>77</v>
      </c>
      <c r="J153" s="832">
        <v>0.33333333333333331</v>
      </c>
      <c r="K153" s="832">
        <v>77</v>
      </c>
      <c r="L153" s="849">
        <v>3</v>
      </c>
      <c r="M153" s="849">
        <v>231</v>
      </c>
      <c r="N153" s="832">
        <v>1</v>
      </c>
      <c r="O153" s="832">
        <v>77</v>
      </c>
      <c r="P153" s="849"/>
      <c r="Q153" s="849"/>
      <c r="R153" s="837"/>
      <c r="S153" s="850"/>
    </row>
    <row r="154" spans="1:19" ht="14.4" customHeight="1" x14ac:dyDescent="0.3">
      <c r="A154" s="831" t="s">
        <v>4483</v>
      </c>
      <c r="B154" s="832" t="s">
        <v>4484</v>
      </c>
      <c r="C154" s="832" t="s">
        <v>591</v>
      </c>
      <c r="D154" s="832" t="s">
        <v>2012</v>
      </c>
      <c r="E154" s="832" t="s">
        <v>4480</v>
      </c>
      <c r="F154" s="832" t="s">
        <v>4560</v>
      </c>
      <c r="G154" s="832" t="s">
        <v>4561</v>
      </c>
      <c r="H154" s="849">
        <v>1</v>
      </c>
      <c r="I154" s="849">
        <v>618</v>
      </c>
      <c r="J154" s="832"/>
      <c r="K154" s="832">
        <v>618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4483</v>
      </c>
      <c r="B155" s="832" t="s">
        <v>4484</v>
      </c>
      <c r="C155" s="832" t="s">
        <v>591</v>
      </c>
      <c r="D155" s="832" t="s">
        <v>2012</v>
      </c>
      <c r="E155" s="832" t="s">
        <v>4480</v>
      </c>
      <c r="F155" s="832" t="s">
        <v>4562</v>
      </c>
      <c r="G155" s="832" t="s">
        <v>4563</v>
      </c>
      <c r="H155" s="849"/>
      <c r="I155" s="849"/>
      <c r="J155" s="832"/>
      <c r="K155" s="832"/>
      <c r="L155" s="849"/>
      <c r="M155" s="849"/>
      <c r="N155" s="832"/>
      <c r="O155" s="832"/>
      <c r="P155" s="849">
        <v>1</v>
      </c>
      <c r="Q155" s="849">
        <v>374</v>
      </c>
      <c r="R155" s="837"/>
      <c r="S155" s="850">
        <v>374</v>
      </c>
    </row>
    <row r="156" spans="1:19" ht="14.4" customHeight="1" x14ac:dyDescent="0.3">
      <c r="A156" s="831" t="s">
        <v>4483</v>
      </c>
      <c r="B156" s="832" t="s">
        <v>4484</v>
      </c>
      <c r="C156" s="832" t="s">
        <v>591</v>
      </c>
      <c r="D156" s="832" t="s">
        <v>2012</v>
      </c>
      <c r="E156" s="832" t="s">
        <v>4480</v>
      </c>
      <c r="F156" s="832" t="s">
        <v>4564</v>
      </c>
      <c r="G156" s="832" t="s">
        <v>4565</v>
      </c>
      <c r="H156" s="849">
        <v>10</v>
      </c>
      <c r="I156" s="849">
        <v>1770</v>
      </c>
      <c r="J156" s="832">
        <v>5</v>
      </c>
      <c r="K156" s="832">
        <v>177</v>
      </c>
      <c r="L156" s="849">
        <v>2</v>
      </c>
      <c r="M156" s="849">
        <v>354</v>
      </c>
      <c r="N156" s="832">
        <v>1</v>
      </c>
      <c r="O156" s="832">
        <v>177</v>
      </c>
      <c r="P156" s="849">
        <v>6</v>
      </c>
      <c r="Q156" s="849">
        <v>1068</v>
      </c>
      <c r="R156" s="837">
        <v>3.0169491525423728</v>
      </c>
      <c r="S156" s="850">
        <v>178</v>
      </c>
    </row>
    <row r="157" spans="1:19" ht="14.4" customHeight="1" x14ac:dyDescent="0.3">
      <c r="A157" s="831" t="s">
        <v>4483</v>
      </c>
      <c r="B157" s="832" t="s">
        <v>4484</v>
      </c>
      <c r="C157" s="832" t="s">
        <v>591</v>
      </c>
      <c r="D157" s="832" t="s">
        <v>2012</v>
      </c>
      <c r="E157" s="832" t="s">
        <v>4480</v>
      </c>
      <c r="F157" s="832" t="s">
        <v>4564</v>
      </c>
      <c r="G157" s="832" t="s">
        <v>4566</v>
      </c>
      <c r="H157" s="849"/>
      <c r="I157" s="849"/>
      <c r="J157" s="832"/>
      <c r="K157" s="832"/>
      <c r="L157" s="849">
        <v>1</v>
      </c>
      <c r="M157" s="849">
        <v>177</v>
      </c>
      <c r="N157" s="832">
        <v>1</v>
      </c>
      <c r="O157" s="832">
        <v>177</v>
      </c>
      <c r="P157" s="849">
        <v>1</v>
      </c>
      <c r="Q157" s="849">
        <v>178</v>
      </c>
      <c r="R157" s="837">
        <v>1.0056497175141244</v>
      </c>
      <c r="S157" s="850">
        <v>178</v>
      </c>
    </row>
    <row r="158" spans="1:19" ht="14.4" customHeight="1" x14ac:dyDescent="0.3">
      <c r="A158" s="831" t="s">
        <v>4483</v>
      </c>
      <c r="B158" s="832" t="s">
        <v>4484</v>
      </c>
      <c r="C158" s="832" t="s">
        <v>591</v>
      </c>
      <c r="D158" s="832" t="s">
        <v>2012</v>
      </c>
      <c r="E158" s="832" t="s">
        <v>4480</v>
      </c>
      <c r="F158" s="832" t="s">
        <v>4567</v>
      </c>
      <c r="G158" s="832" t="s">
        <v>4568</v>
      </c>
      <c r="H158" s="849">
        <v>1</v>
      </c>
      <c r="I158" s="849">
        <v>1296</v>
      </c>
      <c r="J158" s="832">
        <v>0.25</v>
      </c>
      <c r="K158" s="832">
        <v>1296</v>
      </c>
      <c r="L158" s="849">
        <v>4</v>
      </c>
      <c r="M158" s="849">
        <v>5184</v>
      </c>
      <c r="N158" s="832">
        <v>1</v>
      </c>
      <c r="O158" s="832">
        <v>1296</v>
      </c>
      <c r="P158" s="849">
        <v>1</v>
      </c>
      <c r="Q158" s="849">
        <v>1298</v>
      </c>
      <c r="R158" s="837">
        <v>0.25038580246913578</v>
      </c>
      <c r="S158" s="850">
        <v>1298</v>
      </c>
    </row>
    <row r="159" spans="1:19" ht="14.4" customHeight="1" x14ac:dyDescent="0.3">
      <c r="A159" s="831" t="s">
        <v>4483</v>
      </c>
      <c r="B159" s="832" t="s">
        <v>4484</v>
      </c>
      <c r="C159" s="832" t="s">
        <v>591</v>
      </c>
      <c r="D159" s="832" t="s">
        <v>4444</v>
      </c>
      <c r="E159" s="832" t="s">
        <v>4480</v>
      </c>
      <c r="F159" s="832" t="s">
        <v>4534</v>
      </c>
      <c r="G159" s="832" t="s">
        <v>4535</v>
      </c>
      <c r="H159" s="849">
        <v>118</v>
      </c>
      <c r="I159" s="849">
        <v>29618</v>
      </c>
      <c r="J159" s="832">
        <v>1.2291666666666667</v>
      </c>
      <c r="K159" s="832">
        <v>251</v>
      </c>
      <c r="L159" s="849">
        <v>96</v>
      </c>
      <c r="M159" s="849">
        <v>24096</v>
      </c>
      <c r="N159" s="832">
        <v>1</v>
      </c>
      <c r="O159" s="832">
        <v>251</v>
      </c>
      <c r="P159" s="849">
        <v>84</v>
      </c>
      <c r="Q159" s="849">
        <v>21168</v>
      </c>
      <c r="R159" s="837">
        <v>0.87848605577689243</v>
      </c>
      <c r="S159" s="850">
        <v>252</v>
      </c>
    </row>
    <row r="160" spans="1:19" ht="14.4" customHeight="1" x14ac:dyDescent="0.3">
      <c r="A160" s="831" t="s">
        <v>4483</v>
      </c>
      <c r="B160" s="832" t="s">
        <v>4484</v>
      </c>
      <c r="C160" s="832" t="s">
        <v>591</v>
      </c>
      <c r="D160" s="832" t="s">
        <v>4444</v>
      </c>
      <c r="E160" s="832" t="s">
        <v>4480</v>
      </c>
      <c r="F160" s="832" t="s">
        <v>4534</v>
      </c>
      <c r="G160" s="832" t="s">
        <v>4536</v>
      </c>
      <c r="H160" s="849"/>
      <c r="I160" s="849"/>
      <c r="J160" s="832"/>
      <c r="K160" s="832"/>
      <c r="L160" s="849"/>
      <c r="M160" s="849"/>
      <c r="N160" s="832"/>
      <c r="O160" s="832"/>
      <c r="P160" s="849">
        <v>2</v>
      </c>
      <c r="Q160" s="849">
        <v>504</v>
      </c>
      <c r="R160" s="837"/>
      <c r="S160" s="850">
        <v>252</v>
      </c>
    </row>
    <row r="161" spans="1:19" ht="14.4" customHeight="1" x14ac:dyDescent="0.3">
      <c r="A161" s="831" t="s">
        <v>4483</v>
      </c>
      <c r="B161" s="832" t="s">
        <v>4484</v>
      </c>
      <c r="C161" s="832" t="s">
        <v>591</v>
      </c>
      <c r="D161" s="832" t="s">
        <v>2013</v>
      </c>
      <c r="E161" s="832" t="s">
        <v>4480</v>
      </c>
      <c r="F161" s="832" t="s">
        <v>4525</v>
      </c>
      <c r="G161" s="832" t="s">
        <v>4526</v>
      </c>
      <c r="H161" s="849"/>
      <c r="I161" s="849"/>
      <c r="J161" s="832"/>
      <c r="K161" s="832"/>
      <c r="L161" s="849">
        <v>1</v>
      </c>
      <c r="M161" s="849">
        <v>37</v>
      </c>
      <c r="N161" s="832">
        <v>1</v>
      </c>
      <c r="O161" s="832">
        <v>37</v>
      </c>
      <c r="P161" s="849"/>
      <c r="Q161" s="849"/>
      <c r="R161" s="837"/>
      <c r="S161" s="850"/>
    </row>
    <row r="162" spans="1:19" ht="14.4" customHeight="1" x14ac:dyDescent="0.3">
      <c r="A162" s="831" t="s">
        <v>4483</v>
      </c>
      <c r="B162" s="832" t="s">
        <v>4484</v>
      </c>
      <c r="C162" s="832" t="s">
        <v>591</v>
      </c>
      <c r="D162" s="832" t="s">
        <v>2013</v>
      </c>
      <c r="E162" s="832" t="s">
        <v>4480</v>
      </c>
      <c r="F162" s="832" t="s">
        <v>4534</v>
      </c>
      <c r="G162" s="832" t="s">
        <v>4535</v>
      </c>
      <c r="H162" s="849"/>
      <c r="I162" s="849"/>
      <c r="J162" s="832"/>
      <c r="K162" s="832"/>
      <c r="L162" s="849">
        <v>34</v>
      </c>
      <c r="M162" s="849">
        <v>8534</v>
      </c>
      <c r="N162" s="832">
        <v>1</v>
      </c>
      <c r="O162" s="832">
        <v>251</v>
      </c>
      <c r="P162" s="849">
        <v>6</v>
      </c>
      <c r="Q162" s="849">
        <v>1512</v>
      </c>
      <c r="R162" s="837">
        <v>0.17717365830794468</v>
      </c>
      <c r="S162" s="850">
        <v>252</v>
      </c>
    </row>
    <row r="163" spans="1:19" ht="14.4" customHeight="1" x14ac:dyDescent="0.3">
      <c r="A163" s="831" t="s">
        <v>4483</v>
      </c>
      <c r="B163" s="832" t="s">
        <v>4484</v>
      </c>
      <c r="C163" s="832" t="s">
        <v>591</v>
      </c>
      <c r="D163" s="832" t="s">
        <v>2013</v>
      </c>
      <c r="E163" s="832" t="s">
        <v>4480</v>
      </c>
      <c r="F163" s="832" t="s">
        <v>4534</v>
      </c>
      <c r="G163" s="832" t="s">
        <v>4536</v>
      </c>
      <c r="H163" s="849">
        <v>6</v>
      </c>
      <c r="I163" s="849">
        <v>1506</v>
      </c>
      <c r="J163" s="832"/>
      <c r="K163" s="832">
        <v>251</v>
      </c>
      <c r="L163" s="849"/>
      <c r="M163" s="849"/>
      <c r="N163" s="832"/>
      <c r="O163" s="832"/>
      <c r="P163" s="849">
        <v>1</v>
      </c>
      <c r="Q163" s="849">
        <v>252</v>
      </c>
      <c r="R163" s="837"/>
      <c r="S163" s="850">
        <v>252</v>
      </c>
    </row>
    <row r="164" spans="1:19" ht="14.4" customHeight="1" x14ac:dyDescent="0.3">
      <c r="A164" s="831" t="s">
        <v>4483</v>
      </c>
      <c r="B164" s="832" t="s">
        <v>4484</v>
      </c>
      <c r="C164" s="832" t="s">
        <v>591</v>
      </c>
      <c r="D164" s="832" t="s">
        <v>2014</v>
      </c>
      <c r="E164" s="832" t="s">
        <v>4485</v>
      </c>
      <c r="F164" s="832" t="s">
        <v>4486</v>
      </c>
      <c r="G164" s="832" t="s">
        <v>4487</v>
      </c>
      <c r="H164" s="849"/>
      <c r="I164" s="849"/>
      <c r="J164" s="832"/>
      <c r="K164" s="832"/>
      <c r="L164" s="849"/>
      <c r="M164" s="849"/>
      <c r="N164" s="832"/>
      <c r="O164" s="832"/>
      <c r="P164" s="849">
        <v>0.2</v>
      </c>
      <c r="Q164" s="849">
        <v>10.82</v>
      </c>
      <c r="R164" s="837"/>
      <c r="S164" s="850">
        <v>54.1</v>
      </c>
    </row>
    <row r="165" spans="1:19" ht="14.4" customHeight="1" x14ac:dyDescent="0.3">
      <c r="A165" s="831" t="s">
        <v>4483</v>
      </c>
      <c r="B165" s="832" t="s">
        <v>4484</v>
      </c>
      <c r="C165" s="832" t="s">
        <v>591</v>
      </c>
      <c r="D165" s="832" t="s">
        <v>2014</v>
      </c>
      <c r="E165" s="832" t="s">
        <v>4485</v>
      </c>
      <c r="F165" s="832" t="s">
        <v>4488</v>
      </c>
      <c r="G165" s="832" t="s">
        <v>4489</v>
      </c>
      <c r="H165" s="849">
        <v>0.1</v>
      </c>
      <c r="I165" s="849">
        <v>15.1</v>
      </c>
      <c r="J165" s="832"/>
      <c r="K165" s="832">
        <v>151</v>
      </c>
      <c r="L165" s="849"/>
      <c r="M165" s="849"/>
      <c r="N165" s="832"/>
      <c r="O165" s="832"/>
      <c r="P165" s="849">
        <v>0.1</v>
      </c>
      <c r="Q165" s="849">
        <v>6.97</v>
      </c>
      <c r="R165" s="837"/>
      <c r="S165" s="850">
        <v>69.699999999999989</v>
      </c>
    </row>
    <row r="166" spans="1:19" ht="14.4" customHeight="1" x14ac:dyDescent="0.3">
      <c r="A166" s="831" t="s">
        <v>4483</v>
      </c>
      <c r="B166" s="832" t="s">
        <v>4484</v>
      </c>
      <c r="C166" s="832" t="s">
        <v>591</v>
      </c>
      <c r="D166" s="832" t="s">
        <v>2014</v>
      </c>
      <c r="E166" s="832" t="s">
        <v>4485</v>
      </c>
      <c r="F166" s="832" t="s">
        <v>4490</v>
      </c>
      <c r="G166" s="832" t="s">
        <v>4491</v>
      </c>
      <c r="H166" s="849">
        <v>3.0000000000000004</v>
      </c>
      <c r="I166" s="849">
        <v>760.67000000000007</v>
      </c>
      <c r="J166" s="832">
        <v>0.30613049794952496</v>
      </c>
      <c r="K166" s="832">
        <v>253.55666666666664</v>
      </c>
      <c r="L166" s="849">
        <v>9.8000000000000007</v>
      </c>
      <c r="M166" s="849">
        <v>2484.79</v>
      </c>
      <c r="N166" s="832">
        <v>1</v>
      </c>
      <c r="O166" s="832">
        <v>253.54999999999998</v>
      </c>
      <c r="P166" s="849">
        <v>1.8</v>
      </c>
      <c r="Q166" s="849">
        <v>661.8599999999999</v>
      </c>
      <c r="R166" s="837">
        <v>0.26636456199517861</v>
      </c>
      <c r="S166" s="850">
        <v>367.69999999999993</v>
      </c>
    </row>
    <row r="167" spans="1:19" ht="14.4" customHeight="1" x14ac:dyDescent="0.3">
      <c r="A167" s="831" t="s">
        <v>4483</v>
      </c>
      <c r="B167" s="832" t="s">
        <v>4484</v>
      </c>
      <c r="C167" s="832" t="s">
        <v>591</v>
      </c>
      <c r="D167" s="832" t="s">
        <v>2014</v>
      </c>
      <c r="E167" s="832" t="s">
        <v>4485</v>
      </c>
      <c r="F167" s="832" t="s">
        <v>4492</v>
      </c>
      <c r="G167" s="832" t="s">
        <v>1634</v>
      </c>
      <c r="H167" s="849"/>
      <c r="I167" s="849"/>
      <c r="J167" s="832"/>
      <c r="K167" s="832"/>
      <c r="L167" s="849"/>
      <c r="M167" s="849"/>
      <c r="N167" s="832"/>
      <c r="O167" s="832"/>
      <c r="P167" s="849">
        <v>0.1</v>
      </c>
      <c r="Q167" s="849">
        <v>6.14</v>
      </c>
      <c r="R167" s="837"/>
      <c r="S167" s="850">
        <v>61.399999999999991</v>
      </c>
    </row>
    <row r="168" spans="1:19" ht="14.4" customHeight="1" x14ac:dyDescent="0.3">
      <c r="A168" s="831" t="s">
        <v>4483</v>
      </c>
      <c r="B168" s="832" t="s">
        <v>4484</v>
      </c>
      <c r="C168" s="832" t="s">
        <v>591</v>
      </c>
      <c r="D168" s="832" t="s">
        <v>2014</v>
      </c>
      <c r="E168" s="832" t="s">
        <v>4485</v>
      </c>
      <c r="F168" s="832" t="s">
        <v>4493</v>
      </c>
      <c r="G168" s="832" t="s">
        <v>692</v>
      </c>
      <c r="H168" s="849">
        <v>1</v>
      </c>
      <c r="I168" s="849">
        <v>13.74</v>
      </c>
      <c r="J168" s="832">
        <v>1</v>
      </c>
      <c r="K168" s="832">
        <v>13.74</v>
      </c>
      <c r="L168" s="849">
        <v>1</v>
      </c>
      <c r="M168" s="849">
        <v>13.74</v>
      </c>
      <c r="N168" s="832">
        <v>1</v>
      </c>
      <c r="O168" s="832">
        <v>13.74</v>
      </c>
      <c r="P168" s="849">
        <v>1</v>
      </c>
      <c r="Q168" s="849">
        <v>13.74</v>
      </c>
      <c r="R168" s="837">
        <v>1</v>
      </c>
      <c r="S168" s="850">
        <v>13.74</v>
      </c>
    </row>
    <row r="169" spans="1:19" ht="14.4" customHeight="1" x14ac:dyDescent="0.3">
      <c r="A169" s="831" t="s">
        <v>4483</v>
      </c>
      <c r="B169" s="832" t="s">
        <v>4484</v>
      </c>
      <c r="C169" s="832" t="s">
        <v>591</v>
      </c>
      <c r="D169" s="832" t="s">
        <v>2014</v>
      </c>
      <c r="E169" s="832" t="s">
        <v>4485</v>
      </c>
      <c r="F169" s="832" t="s">
        <v>4494</v>
      </c>
      <c r="G169" s="832" t="s">
        <v>4495</v>
      </c>
      <c r="H169" s="849"/>
      <c r="I169" s="849"/>
      <c r="J169" s="832"/>
      <c r="K169" s="832"/>
      <c r="L169" s="849"/>
      <c r="M169" s="849"/>
      <c r="N169" s="832"/>
      <c r="O169" s="832"/>
      <c r="P169" s="849">
        <v>0.1</v>
      </c>
      <c r="Q169" s="849">
        <v>17.7</v>
      </c>
      <c r="R169" s="837"/>
      <c r="S169" s="850">
        <v>176.99999999999997</v>
      </c>
    </row>
    <row r="170" spans="1:19" ht="14.4" customHeight="1" x14ac:dyDescent="0.3">
      <c r="A170" s="831" t="s">
        <v>4483</v>
      </c>
      <c r="B170" s="832" t="s">
        <v>4484</v>
      </c>
      <c r="C170" s="832" t="s">
        <v>591</v>
      </c>
      <c r="D170" s="832" t="s">
        <v>2014</v>
      </c>
      <c r="E170" s="832" t="s">
        <v>4485</v>
      </c>
      <c r="F170" s="832" t="s">
        <v>4496</v>
      </c>
      <c r="G170" s="832" t="s">
        <v>664</v>
      </c>
      <c r="H170" s="849"/>
      <c r="I170" s="849"/>
      <c r="J170" s="832"/>
      <c r="K170" s="832"/>
      <c r="L170" s="849">
        <v>0.2</v>
      </c>
      <c r="M170" s="849">
        <v>15.6</v>
      </c>
      <c r="N170" s="832">
        <v>1</v>
      </c>
      <c r="O170" s="832">
        <v>78</v>
      </c>
      <c r="P170" s="849"/>
      <c r="Q170" s="849"/>
      <c r="R170" s="837"/>
      <c r="S170" s="850"/>
    </row>
    <row r="171" spans="1:19" ht="14.4" customHeight="1" x14ac:dyDescent="0.3">
      <c r="A171" s="831" t="s">
        <v>4483</v>
      </c>
      <c r="B171" s="832" t="s">
        <v>4484</v>
      </c>
      <c r="C171" s="832" t="s">
        <v>591</v>
      </c>
      <c r="D171" s="832" t="s">
        <v>2014</v>
      </c>
      <c r="E171" s="832" t="s">
        <v>4485</v>
      </c>
      <c r="F171" s="832" t="s">
        <v>4500</v>
      </c>
      <c r="G171" s="832" t="s">
        <v>668</v>
      </c>
      <c r="H171" s="849"/>
      <c r="I171" s="849"/>
      <c r="J171" s="832"/>
      <c r="K171" s="832"/>
      <c r="L171" s="849">
        <v>0.2</v>
      </c>
      <c r="M171" s="849">
        <v>130</v>
      </c>
      <c r="N171" s="832">
        <v>1</v>
      </c>
      <c r="O171" s="832">
        <v>650</v>
      </c>
      <c r="P171" s="849">
        <v>0.2</v>
      </c>
      <c r="Q171" s="849">
        <v>130</v>
      </c>
      <c r="R171" s="837">
        <v>1</v>
      </c>
      <c r="S171" s="850">
        <v>650</v>
      </c>
    </row>
    <row r="172" spans="1:19" ht="14.4" customHeight="1" x14ac:dyDescent="0.3">
      <c r="A172" s="831" t="s">
        <v>4483</v>
      </c>
      <c r="B172" s="832" t="s">
        <v>4484</v>
      </c>
      <c r="C172" s="832" t="s">
        <v>591</v>
      </c>
      <c r="D172" s="832" t="s">
        <v>2014</v>
      </c>
      <c r="E172" s="832" t="s">
        <v>4485</v>
      </c>
      <c r="F172" s="832" t="s">
        <v>4502</v>
      </c>
      <c r="G172" s="832" t="s">
        <v>694</v>
      </c>
      <c r="H172" s="849"/>
      <c r="I172" s="849"/>
      <c r="J172" s="832"/>
      <c r="K172" s="832"/>
      <c r="L172" s="849"/>
      <c r="M172" s="849"/>
      <c r="N172" s="832"/>
      <c r="O172" s="832"/>
      <c r="P172" s="849">
        <v>0.2</v>
      </c>
      <c r="Q172" s="849">
        <v>10.89</v>
      </c>
      <c r="R172" s="837"/>
      <c r="S172" s="850">
        <v>54.45</v>
      </c>
    </row>
    <row r="173" spans="1:19" ht="14.4" customHeight="1" x14ac:dyDescent="0.3">
      <c r="A173" s="831" t="s">
        <v>4483</v>
      </c>
      <c r="B173" s="832" t="s">
        <v>4484</v>
      </c>
      <c r="C173" s="832" t="s">
        <v>591</v>
      </c>
      <c r="D173" s="832" t="s">
        <v>2014</v>
      </c>
      <c r="E173" s="832" t="s">
        <v>4485</v>
      </c>
      <c r="F173" s="832" t="s">
        <v>4503</v>
      </c>
      <c r="G173" s="832" t="s">
        <v>675</v>
      </c>
      <c r="H173" s="849">
        <v>0.02</v>
      </c>
      <c r="I173" s="849">
        <v>2.4300000000000002</v>
      </c>
      <c r="J173" s="832"/>
      <c r="K173" s="832">
        <v>121.5</v>
      </c>
      <c r="L173" s="849"/>
      <c r="M173" s="849"/>
      <c r="N173" s="832"/>
      <c r="O173" s="832"/>
      <c r="P173" s="849">
        <v>0.02</v>
      </c>
      <c r="Q173" s="849">
        <v>2.4300000000000002</v>
      </c>
      <c r="R173" s="837"/>
      <c r="S173" s="850">
        <v>121.5</v>
      </c>
    </row>
    <row r="174" spans="1:19" ht="14.4" customHeight="1" x14ac:dyDescent="0.3">
      <c r="A174" s="831" t="s">
        <v>4483</v>
      </c>
      <c r="B174" s="832" t="s">
        <v>4484</v>
      </c>
      <c r="C174" s="832" t="s">
        <v>591</v>
      </c>
      <c r="D174" s="832" t="s">
        <v>2014</v>
      </c>
      <c r="E174" s="832" t="s">
        <v>4485</v>
      </c>
      <c r="F174" s="832" t="s">
        <v>4504</v>
      </c>
      <c r="G174" s="832" t="s">
        <v>675</v>
      </c>
      <c r="H174" s="849"/>
      <c r="I174" s="849"/>
      <c r="J174" s="832"/>
      <c r="K174" s="832"/>
      <c r="L174" s="849"/>
      <c r="M174" s="849"/>
      <c r="N174" s="832"/>
      <c r="O174" s="832"/>
      <c r="P174" s="849">
        <v>0.03</v>
      </c>
      <c r="Q174" s="849">
        <v>6.02</v>
      </c>
      <c r="R174" s="837"/>
      <c r="S174" s="850">
        <v>200.66666666666666</v>
      </c>
    </row>
    <row r="175" spans="1:19" ht="14.4" customHeight="1" x14ac:dyDescent="0.3">
      <c r="A175" s="831" t="s">
        <v>4483</v>
      </c>
      <c r="B175" s="832" t="s">
        <v>4484</v>
      </c>
      <c r="C175" s="832" t="s">
        <v>591</v>
      </c>
      <c r="D175" s="832" t="s">
        <v>2014</v>
      </c>
      <c r="E175" s="832" t="s">
        <v>4485</v>
      </c>
      <c r="F175" s="832" t="s">
        <v>4505</v>
      </c>
      <c r="G175" s="832" t="s">
        <v>675</v>
      </c>
      <c r="H175" s="849">
        <v>0.45</v>
      </c>
      <c r="I175" s="849">
        <v>109.53</v>
      </c>
      <c r="J175" s="832">
        <v>0.26470588235294118</v>
      </c>
      <c r="K175" s="832">
        <v>243.4</v>
      </c>
      <c r="L175" s="849">
        <v>1.7000000000000002</v>
      </c>
      <c r="M175" s="849">
        <v>413.78000000000003</v>
      </c>
      <c r="N175" s="832">
        <v>1</v>
      </c>
      <c r="O175" s="832">
        <v>243.4</v>
      </c>
      <c r="P175" s="849">
        <v>0.1</v>
      </c>
      <c r="Q175" s="849">
        <v>24.34</v>
      </c>
      <c r="R175" s="837">
        <v>5.8823529411764698E-2</v>
      </c>
      <c r="S175" s="850">
        <v>243.39999999999998</v>
      </c>
    </row>
    <row r="176" spans="1:19" ht="14.4" customHeight="1" x14ac:dyDescent="0.3">
      <c r="A176" s="831" t="s">
        <v>4483</v>
      </c>
      <c r="B176" s="832" t="s">
        <v>4484</v>
      </c>
      <c r="C176" s="832" t="s">
        <v>591</v>
      </c>
      <c r="D176" s="832" t="s">
        <v>2014</v>
      </c>
      <c r="E176" s="832" t="s">
        <v>4485</v>
      </c>
      <c r="F176" s="832" t="s">
        <v>4506</v>
      </c>
      <c r="G176" s="832" t="s">
        <v>4507</v>
      </c>
      <c r="H176" s="849"/>
      <c r="I176" s="849"/>
      <c r="J176" s="832"/>
      <c r="K176" s="832"/>
      <c r="L176" s="849">
        <v>0.1</v>
      </c>
      <c r="M176" s="849">
        <v>3.75</v>
      </c>
      <c r="N176" s="832">
        <v>1</v>
      </c>
      <c r="O176" s="832">
        <v>37.5</v>
      </c>
      <c r="P176" s="849">
        <v>0.1</v>
      </c>
      <c r="Q176" s="849">
        <v>3.75</v>
      </c>
      <c r="R176" s="837">
        <v>1</v>
      </c>
      <c r="S176" s="850">
        <v>37.5</v>
      </c>
    </row>
    <row r="177" spans="1:19" ht="14.4" customHeight="1" x14ac:dyDescent="0.3">
      <c r="A177" s="831" t="s">
        <v>4483</v>
      </c>
      <c r="B177" s="832" t="s">
        <v>4484</v>
      </c>
      <c r="C177" s="832" t="s">
        <v>591</v>
      </c>
      <c r="D177" s="832" t="s">
        <v>2014</v>
      </c>
      <c r="E177" s="832" t="s">
        <v>4509</v>
      </c>
      <c r="F177" s="832" t="s">
        <v>4518</v>
      </c>
      <c r="G177" s="832" t="s">
        <v>4517</v>
      </c>
      <c r="H177" s="849">
        <v>6</v>
      </c>
      <c r="I177" s="849">
        <v>2694</v>
      </c>
      <c r="J177" s="832"/>
      <c r="K177" s="832">
        <v>449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4483</v>
      </c>
      <c r="B178" s="832" t="s">
        <v>4484</v>
      </c>
      <c r="C178" s="832" t="s">
        <v>591</v>
      </c>
      <c r="D178" s="832" t="s">
        <v>2014</v>
      </c>
      <c r="E178" s="832" t="s">
        <v>4480</v>
      </c>
      <c r="F178" s="832" t="s">
        <v>4520</v>
      </c>
      <c r="G178" s="832" t="s">
        <v>4521</v>
      </c>
      <c r="H178" s="849">
        <v>5</v>
      </c>
      <c r="I178" s="849">
        <v>390</v>
      </c>
      <c r="J178" s="832">
        <v>0.33333333333333331</v>
      </c>
      <c r="K178" s="832">
        <v>78</v>
      </c>
      <c r="L178" s="849">
        <v>15</v>
      </c>
      <c r="M178" s="849">
        <v>1170</v>
      </c>
      <c r="N178" s="832">
        <v>1</v>
      </c>
      <c r="O178" s="832">
        <v>78</v>
      </c>
      <c r="P178" s="849">
        <v>7</v>
      </c>
      <c r="Q178" s="849">
        <v>546</v>
      </c>
      <c r="R178" s="837">
        <v>0.46666666666666667</v>
      </c>
      <c r="S178" s="850">
        <v>78</v>
      </c>
    </row>
    <row r="179" spans="1:19" ht="14.4" customHeight="1" x14ac:dyDescent="0.3">
      <c r="A179" s="831" t="s">
        <v>4483</v>
      </c>
      <c r="B179" s="832" t="s">
        <v>4484</v>
      </c>
      <c r="C179" s="832" t="s">
        <v>591</v>
      </c>
      <c r="D179" s="832" t="s">
        <v>2014</v>
      </c>
      <c r="E179" s="832" t="s">
        <v>4480</v>
      </c>
      <c r="F179" s="832" t="s">
        <v>4522</v>
      </c>
      <c r="G179" s="832" t="s">
        <v>4524</v>
      </c>
      <c r="H179" s="849">
        <v>42</v>
      </c>
      <c r="I179" s="849">
        <v>6132</v>
      </c>
      <c r="J179" s="832">
        <v>0.30672268907563027</v>
      </c>
      <c r="K179" s="832">
        <v>146</v>
      </c>
      <c r="L179" s="849">
        <v>136</v>
      </c>
      <c r="M179" s="849">
        <v>19992</v>
      </c>
      <c r="N179" s="832">
        <v>1</v>
      </c>
      <c r="O179" s="832">
        <v>147</v>
      </c>
      <c r="P179" s="849">
        <v>12</v>
      </c>
      <c r="Q179" s="849">
        <v>1764</v>
      </c>
      <c r="R179" s="837">
        <v>8.8235294117647065E-2</v>
      </c>
      <c r="S179" s="850">
        <v>147</v>
      </c>
    </row>
    <row r="180" spans="1:19" ht="14.4" customHeight="1" x14ac:dyDescent="0.3">
      <c r="A180" s="831" t="s">
        <v>4483</v>
      </c>
      <c r="B180" s="832" t="s">
        <v>4484</v>
      </c>
      <c r="C180" s="832" t="s">
        <v>591</v>
      </c>
      <c r="D180" s="832" t="s">
        <v>2014</v>
      </c>
      <c r="E180" s="832" t="s">
        <v>4480</v>
      </c>
      <c r="F180" s="832" t="s">
        <v>4525</v>
      </c>
      <c r="G180" s="832" t="s">
        <v>4526</v>
      </c>
      <c r="H180" s="849">
        <v>9</v>
      </c>
      <c r="I180" s="849">
        <v>333</v>
      </c>
      <c r="J180" s="832">
        <v>0.3</v>
      </c>
      <c r="K180" s="832">
        <v>37</v>
      </c>
      <c r="L180" s="849">
        <v>30</v>
      </c>
      <c r="M180" s="849">
        <v>1110</v>
      </c>
      <c r="N180" s="832">
        <v>1</v>
      </c>
      <c r="O180" s="832">
        <v>37</v>
      </c>
      <c r="P180" s="849">
        <v>35</v>
      </c>
      <c r="Q180" s="849">
        <v>1295</v>
      </c>
      <c r="R180" s="837">
        <v>1.1666666666666667</v>
      </c>
      <c r="S180" s="850">
        <v>37</v>
      </c>
    </row>
    <row r="181" spans="1:19" ht="14.4" customHeight="1" x14ac:dyDescent="0.3">
      <c r="A181" s="831" t="s">
        <v>4483</v>
      </c>
      <c r="B181" s="832" t="s">
        <v>4484</v>
      </c>
      <c r="C181" s="832" t="s">
        <v>591</v>
      </c>
      <c r="D181" s="832" t="s">
        <v>2014</v>
      </c>
      <c r="E181" s="832" t="s">
        <v>4480</v>
      </c>
      <c r="F181" s="832" t="s">
        <v>4525</v>
      </c>
      <c r="G181" s="832" t="s">
        <v>4527</v>
      </c>
      <c r="H181" s="849">
        <v>4</v>
      </c>
      <c r="I181" s="849">
        <v>148</v>
      </c>
      <c r="J181" s="832">
        <v>4</v>
      </c>
      <c r="K181" s="832">
        <v>37</v>
      </c>
      <c r="L181" s="849">
        <v>1</v>
      </c>
      <c r="M181" s="849">
        <v>37</v>
      </c>
      <c r="N181" s="832">
        <v>1</v>
      </c>
      <c r="O181" s="832">
        <v>37</v>
      </c>
      <c r="P181" s="849"/>
      <c r="Q181" s="849"/>
      <c r="R181" s="837"/>
      <c r="S181" s="850"/>
    </row>
    <row r="182" spans="1:19" ht="14.4" customHeight="1" x14ac:dyDescent="0.3">
      <c r="A182" s="831" t="s">
        <v>4483</v>
      </c>
      <c r="B182" s="832" t="s">
        <v>4484</v>
      </c>
      <c r="C182" s="832" t="s">
        <v>591</v>
      </c>
      <c r="D182" s="832" t="s">
        <v>2014</v>
      </c>
      <c r="E182" s="832" t="s">
        <v>4480</v>
      </c>
      <c r="F182" s="832" t="s">
        <v>4528</v>
      </c>
      <c r="G182" s="832" t="s">
        <v>4529</v>
      </c>
      <c r="H182" s="849">
        <v>4</v>
      </c>
      <c r="I182" s="849">
        <v>464</v>
      </c>
      <c r="J182" s="832"/>
      <c r="K182" s="832">
        <v>116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4483</v>
      </c>
      <c r="B183" s="832" t="s">
        <v>4484</v>
      </c>
      <c r="C183" s="832" t="s">
        <v>591</v>
      </c>
      <c r="D183" s="832" t="s">
        <v>2014</v>
      </c>
      <c r="E183" s="832" t="s">
        <v>4480</v>
      </c>
      <c r="F183" s="832" t="s">
        <v>4528</v>
      </c>
      <c r="G183" s="832" t="s">
        <v>4530</v>
      </c>
      <c r="H183" s="849"/>
      <c r="I183" s="849"/>
      <c r="J183" s="832"/>
      <c r="K183" s="832"/>
      <c r="L183" s="849">
        <v>1</v>
      </c>
      <c r="M183" s="849">
        <v>116</v>
      </c>
      <c r="N183" s="832">
        <v>1</v>
      </c>
      <c r="O183" s="832">
        <v>116</v>
      </c>
      <c r="P183" s="849"/>
      <c r="Q183" s="849"/>
      <c r="R183" s="837"/>
      <c r="S183" s="850"/>
    </row>
    <row r="184" spans="1:19" ht="14.4" customHeight="1" x14ac:dyDescent="0.3">
      <c r="A184" s="831" t="s">
        <v>4483</v>
      </c>
      <c r="B184" s="832" t="s">
        <v>4484</v>
      </c>
      <c r="C184" s="832" t="s">
        <v>591</v>
      </c>
      <c r="D184" s="832" t="s">
        <v>2014</v>
      </c>
      <c r="E184" s="832" t="s">
        <v>4480</v>
      </c>
      <c r="F184" s="832" t="s">
        <v>4531</v>
      </c>
      <c r="G184" s="832" t="s">
        <v>4532</v>
      </c>
      <c r="H184" s="849">
        <v>6</v>
      </c>
      <c r="I184" s="849">
        <v>774</v>
      </c>
      <c r="J184" s="832">
        <v>0.1875</v>
      </c>
      <c r="K184" s="832">
        <v>129</v>
      </c>
      <c r="L184" s="849">
        <v>32</v>
      </c>
      <c r="M184" s="849">
        <v>4128</v>
      </c>
      <c r="N184" s="832">
        <v>1</v>
      </c>
      <c r="O184" s="832">
        <v>129</v>
      </c>
      <c r="P184" s="849">
        <v>1</v>
      </c>
      <c r="Q184" s="849">
        <v>130</v>
      </c>
      <c r="R184" s="837">
        <v>3.1492248062015504E-2</v>
      </c>
      <c r="S184" s="850">
        <v>130</v>
      </c>
    </row>
    <row r="185" spans="1:19" ht="14.4" customHeight="1" x14ac:dyDescent="0.3">
      <c r="A185" s="831" t="s">
        <v>4483</v>
      </c>
      <c r="B185" s="832" t="s">
        <v>4484</v>
      </c>
      <c r="C185" s="832" t="s">
        <v>591</v>
      </c>
      <c r="D185" s="832" t="s">
        <v>2014</v>
      </c>
      <c r="E185" s="832" t="s">
        <v>4480</v>
      </c>
      <c r="F185" s="832" t="s">
        <v>4537</v>
      </c>
      <c r="G185" s="832" t="s">
        <v>4538</v>
      </c>
      <c r="H185" s="849">
        <v>4</v>
      </c>
      <c r="I185" s="849">
        <v>2804</v>
      </c>
      <c r="J185" s="832"/>
      <c r="K185" s="832">
        <v>701</v>
      </c>
      <c r="L185" s="849"/>
      <c r="M185" s="849"/>
      <c r="N185" s="832"/>
      <c r="O185" s="832"/>
      <c r="P185" s="849">
        <v>1</v>
      </c>
      <c r="Q185" s="849">
        <v>702</v>
      </c>
      <c r="R185" s="837"/>
      <c r="S185" s="850">
        <v>702</v>
      </c>
    </row>
    <row r="186" spans="1:19" ht="14.4" customHeight="1" x14ac:dyDescent="0.3">
      <c r="A186" s="831" t="s">
        <v>4483</v>
      </c>
      <c r="B186" s="832" t="s">
        <v>4484</v>
      </c>
      <c r="C186" s="832" t="s">
        <v>591</v>
      </c>
      <c r="D186" s="832" t="s">
        <v>2014</v>
      </c>
      <c r="E186" s="832" t="s">
        <v>4480</v>
      </c>
      <c r="F186" s="832" t="s">
        <v>4537</v>
      </c>
      <c r="G186" s="832" t="s">
        <v>4539</v>
      </c>
      <c r="H186" s="849">
        <v>12</v>
      </c>
      <c r="I186" s="849">
        <v>8412</v>
      </c>
      <c r="J186" s="832">
        <v>0.33333333333333331</v>
      </c>
      <c r="K186" s="832">
        <v>701</v>
      </c>
      <c r="L186" s="849">
        <v>36</v>
      </c>
      <c r="M186" s="849">
        <v>25236</v>
      </c>
      <c r="N186" s="832">
        <v>1</v>
      </c>
      <c r="O186" s="832">
        <v>701</v>
      </c>
      <c r="P186" s="849">
        <v>24</v>
      </c>
      <c r="Q186" s="849">
        <v>16848</v>
      </c>
      <c r="R186" s="837">
        <v>0.66761768901569185</v>
      </c>
      <c r="S186" s="850">
        <v>702</v>
      </c>
    </row>
    <row r="187" spans="1:19" ht="14.4" customHeight="1" x14ac:dyDescent="0.3">
      <c r="A187" s="831" t="s">
        <v>4483</v>
      </c>
      <c r="B187" s="832" t="s">
        <v>4484</v>
      </c>
      <c r="C187" s="832" t="s">
        <v>591</v>
      </c>
      <c r="D187" s="832" t="s">
        <v>2014</v>
      </c>
      <c r="E187" s="832" t="s">
        <v>4480</v>
      </c>
      <c r="F187" s="832" t="s">
        <v>4540</v>
      </c>
      <c r="G187" s="832" t="s">
        <v>4541</v>
      </c>
      <c r="H187" s="849"/>
      <c r="I187" s="849"/>
      <c r="J187" s="832"/>
      <c r="K187" s="832"/>
      <c r="L187" s="849">
        <v>1</v>
      </c>
      <c r="M187" s="849">
        <v>355</v>
      </c>
      <c r="N187" s="832">
        <v>1</v>
      </c>
      <c r="O187" s="832">
        <v>355</v>
      </c>
      <c r="P187" s="849"/>
      <c r="Q187" s="849"/>
      <c r="R187" s="837"/>
      <c r="S187" s="850"/>
    </row>
    <row r="188" spans="1:19" ht="14.4" customHeight="1" x14ac:dyDescent="0.3">
      <c r="A188" s="831" t="s">
        <v>4483</v>
      </c>
      <c r="B188" s="832" t="s">
        <v>4484</v>
      </c>
      <c r="C188" s="832" t="s">
        <v>591</v>
      </c>
      <c r="D188" s="832" t="s">
        <v>2014</v>
      </c>
      <c r="E188" s="832" t="s">
        <v>4480</v>
      </c>
      <c r="F188" s="832" t="s">
        <v>4540</v>
      </c>
      <c r="G188" s="832" t="s">
        <v>4542</v>
      </c>
      <c r="H188" s="849"/>
      <c r="I188" s="849"/>
      <c r="J188" s="832"/>
      <c r="K188" s="832"/>
      <c r="L188" s="849">
        <v>1</v>
      </c>
      <c r="M188" s="849">
        <v>355</v>
      </c>
      <c r="N188" s="832">
        <v>1</v>
      </c>
      <c r="O188" s="832">
        <v>355</v>
      </c>
      <c r="P188" s="849">
        <v>1</v>
      </c>
      <c r="Q188" s="849">
        <v>355</v>
      </c>
      <c r="R188" s="837">
        <v>1</v>
      </c>
      <c r="S188" s="850">
        <v>355</v>
      </c>
    </row>
    <row r="189" spans="1:19" ht="14.4" customHeight="1" x14ac:dyDescent="0.3">
      <c r="A189" s="831" t="s">
        <v>4483</v>
      </c>
      <c r="B189" s="832" t="s">
        <v>4484</v>
      </c>
      <c r="C189" s="832" t="s">
        <v>591</v>
      </c>
      <c r="D189" s="832" t="s">
        <v>2014</v>
      </c>
      <c r="E189" s="832" t="s">
        <v>4480</v>
      </c>
      <c r="F189" s="832" t="s">
        <v>4543</v>
      </c>
      <c r="G189" s="832" t="s">
        <v>4544</v>
      </c>
      <c r="H189" s="849">
        <v>79</v>
      </c>
      <c r="I189" s="849">
        <v>2633.34</v>
      </c>
      <c r="J189" s="832"/>
      <c r="K189" s="832">
        <v>33.333417721518991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4483</v>
      </c>
      <c r="B190" s="832" t="s">
        <v>4484</v>
      </c>
      <c r="C190" s="832" t="s">
        <v>591</v>
      </c>
      <c r="D190" s="832" t="s">
        <v>2014</v>
      </c>
      <c r="E190" s="832" t="s">
        <v>4480</v>
      </c>
      <c r="F190" s="832" t="s">
        <v>4543</v>
      </c>
      <c r="G190" s="832" t="s">
        <v>4545</v>
      </c>
      <c r="H190" s="849"/>
      <c r="I190" s="849"/>
      <c r="J190" s="832"/>
      <c r="K190" s="832"/>
      <c r="L190" s="849">
        <v>191</v>
      </c>
      <c r="M190" s="849">
        <v>6366.67</v>
      </c>
      <c r="N190" s="832">
        <v>1</v>
      </c>
      <c r="O190" s="832">
        <v>33.333350785340315</v>
      </c>
      <c r="P190" s="849">
        <v>94</v>
      </c>
      <c r="Q190" s="849">
        <v>3133.33</v>
      </c>
      <c r="R190" s="837">
        <v>0.492145815630463</v>
      </c>
      <c r="S190" s="850">
        <v>33.333297872340424</v>
      </c>
    </row>
    <row r="191" spans="1:19" ht="14.4" customHeight="1" x14ac:dyDescent="0.3">
      <c r="A191" s="831" t="s">
        <v>4483</v>
      </c>
      <c r="B191" s="832" t="s">
        <v>4484</v>
      </c>
      <c r="C191" s="832" t="s">
        <v>591</v>
      </c>
      <c r="D191" s="832" t="s">
        <v>2014</v>
      </c>
      <c r="E191" s="832" t="s">
        <v>4480</v>
      </c>
      <c r="F191" s="832" t="s">
        <v>4549</v>
      </c>
      <c r="G191" s="832" t="s">
        <v>4551</v>
      </c>
      <c r="H191" s="849">
        <v>81</v>
      </c>
      <c r="I191" s="849">
        <v>9720</v>
      </c>
      <c r="J191" s="832">
        <v>0.29779411764705882</v>
      </c>
      <c r="K191" s="832">
        <v>120</v>
      </c>
      <c r="L191" s="849">
        <v>272</v>
      </c>
      <c r="M191" s="849">
        <v>32640</v>
      </c>
      <c r="N191" s="832">
        <v>1</v>
      </c>
      <c r="O191" s="832">
        <v>120</v>
      </c>
      <c r="P191" s="849">
        <v>24</v>
      </c>
      <c r="Q191" s="849">
        <v>2904</v>
      </c>
      <c r="R191" s="837">
        <v>8.8970588235294121E-2</v>
      </c>
      <c r="S191" s="850">
        <v>121</v>
      </c>
    </row>
    <row r="192" spans="1:19" ht="14.4" customHeight="1" x14ac:dyDescent="0.3">
      <c r="A192" s="831" t="s">
        <v>4483</v>
      </c>
      <c r="B192" s="832" t="s">
        <v>4484</v>
      </c>
      <c r="C192" s="832" t="s">
        <v>591</v>
      </c>
      <c r="D192" s="832" t="s">
        <v>2014</v>
      </c>
      <c r="E192" s="832" t="s">
        <v>4480</v>
      </c>
      <c r="F192" s="832" t="s">
        <v>4552</v>
      </c>
      <c r="G192" s="832" t="s">
        <v>4554</v>
      </c>
      <c r="H192" s="849"/>
      <c r="I192" s="849"/>
      <c r="J192" s="832"/>
      <c r="K192" s="832"/>
      <c r="L192" s="849">
        <v>2</v>
      </c>
      <c r="M192" s="849">
        <v>64</v>
      </c>
      <c r="N192" s="832">
        <v>1</v>
      </c>
      <c r="O192" s="832">
        <v>32</v>
      </c>
      <c r="P192" s="849">
        <v>1</v>
      </c>
      <c r="Q192" s="849">
        <v>32</v>
      </c>
      <c r="R192" s="837">
        <v>0.5</v>
      </c>
      <c r="S192" s="850">
        <v>32</v>
      </c>
    </row>
    <row r="193" spans="1:19" ht="14.4" customHeight="1" x14ac:dyDescent="0.3">
      <c r="A193" s="831" t="s">
        <v>4483</v>
      </c>
      <c r="B193" s="832" t="s">
        <v>4484</v>
      </c>
      <c r="C193" s="832" t="s">
        <v>591</v>
      </c>
      <c r="D193" s="832" t="s">
        <v>2014</v>
      </c>
      <c r="E193" s="832" t="s">
        <v>4480</v>
      </c>
      <c r="F193" s="832" t="s">
        <v>4555</v>
      </c>
      <c r="G193" s="832" t="s">
        <v>4556</v>
      </c>
      <c r="H193" s="849">
        <v>3</v>
      </c>
      <c r="I193" s="849">
        <v>222</v>
      </c>
      <c r="J193" s="832">
        <v>0.25</v>
      </c>
      <c r="K193" s="832">
        <v>74</v>
      </c>
      <c r="L193" s="849">
        <v>12</v>
      </c>
      <c r="M193" s="849">
        <v>888</v>
      </c>
      <c r="N193" s="832">
        <v>1</v>
      </c>
      <c r="O193" s="832">
        <v>74</v>
      </c>
      <c r="P193" s="849">
        <v>4</v>
      </c>
      <c r="Q193" s="849">
        <v>296</v>
      </c>
      <c r="R193" s="837">
        <v>0.33333333333333331</v>
      </c>
      <c r="S193" s="850">
        <v>74</v>
      </c>
    </row>
    <row r="194" spans="1:19" ht="14.4" customHeight="1" x14ac:dyDescent="0.3">
      <c r="A194" s="831" t="s">
        <v>4483</v>
      </c>
      <c r="B194" s="832" t="s">
        <v>4484</v>
      </c>
      <c r="C194" s="832" t="s">
        <v>591</v>
      </c>
      <c r="D194" s="832" t="s">
        <v>2014</v>
      </c>
      <c r="E194" s="832" t="s">
        <v>4480</v>
      </c>
      <c r="F194" s="832" t="s">
        <v>4557</v>
      </c>
      <c r="G194" s="832" t="s">
        <v>4558</v>
      </c>
      <c r="H194" s="849">
        <v>11</v>
      </c>
      <c r="I194" s="849">
        <v>847</v>
      </c>
      <c r="J194" s="832">
        <v>0.3235294117647059</v>
      </c>
      <c r="K194" s="832">
        <v>77</v>
      </c>
      <c r="L194" s="849">
        <v>34</v>
      </c>
      <c r="M194" s="849">
        <v>2618</v>
      </c>
      <c r="N194" s="832">
        <v>1</v>
      </c>
      <c r="O194" s="832">
        <v>77</v>
      </c>
      <c r="P194" s="849">
        <v>3</v>
      </c>
      <c r="Q194" s="849">
        <v>231</v>
      </c>
      <c r="R194" s="837">
        <v>8.8235294117647065E-2</v>
      </c>
      <c r="S194" s="850">
        <v>77</v>
      </c>
    </row>
    <row r="195" spans="1:19" ht="14.4" customHeight="1" x14ac:dyDescent="0.3">
      <c r="A195" s="831" t="s">
        <v>4483</v>
      </c>
      <c r="B195" s="832" t="s">
        <v>4484</v>
      </c>
      <c r="C195" s="832" t="s">
        <v>591</v>
      </c>
      <c r="D195" s="832" t="s">
        <v>2014</v>
      </c>
      <c r="E195" s="832" t="s">
        <v>4480</v>
      </c>
      <c r="F195" s="832" t="s">
        <v>4560</v>
      </c>
      <c r="G195" s="832" t="s">
        <v>4561</v>
      </c>
      <c r="H195" s="849"/>
      <c r="I195" s="849"/>
      <c r="J195" s="832"/>
      <c r="K195" s="832"/>
      <c r="L195" s="849">
        <v>1</v>
      </c>
      <c r="M195" s="849">
        <v>619</v>
      </c>
      <c r="N195" s="832">
        <v>1</v>
      </c>
      <c r="O195" s="832">
        <v>619</v>
      </c>
      <c r="P195" s="849">
        <v>1</v>
      </c>
      <c r="Q195" s="849">
        <v>620</v>
      </c>
      <c r="R195" s="837">
        <v>1.0016155088852989</v>
      </c>
      <c r="S195" s="850">
        <v>620</v>
      </c>
    </row>
    <row r="196" spans="1:19" ht="14.4" customHeight="1" x14ac:dyDescent="0.3">
      <c r="A196" s="831" t="s">
        <v>4483</v>
      </c>
      <c r="B196" s="832" t="s">
        <v>4484</v>
      </c>
      <c r="C196" s="832" t="s">
        <v>591</v>
      </c>
      <c r="D196" s="832" t="s">
        <v>2014</v>
      </c>
      <c r="E196" s="832" t="s">
        <v>4480</v>
      </c>
      <c r="F196" s="832" t="s">
        <v>4564</v>
      </c>
      <c r="G196" s="832" t="s">
        <v>4565</v>
      </c>
      <c r="H196" s="849">
        <v>63</v>
      </c>
      <c r="I196" s="849">
        <v>11151</v>
      </c>
      <c r="J196" s="832">
        <v>0.40909090909090912</v>
      </c>
      <c r="K196" s="832">
        <v>177</v>
      </c>
      <c r="L196" s="849">
        <v>154</v>
      </c>
      <c r="M196" s="849">
        <v>27258</v>
      </c>
      <c r="N196" s="832">
        <v>1</v>
      </c>
      <c r="O196" s="832">
        <v>177</v>
      </c>
      <c r="P196" s="849">
        <v>73</v>
      </c>
      <c r="Q196" s="849">
        <v>12994</v>
      </c>
      <c r="R196" s="837">
        <v>0.4767040868735784</v>
      </c>
      <c r="S196" s="850">
        <v>178</v>
      </c>
    </row>
    <row r="197" spans="1:19" ht="14.4" customHeight="1" x14ac:dyDescent="0.3">
      <c r="A197" s="831" t="s">
        <v>4483</v>
      </c>
      <c r="B197" s="832" t="s">
        <v>4484</v>
      </c>
      <c r="C197" s="832" t="s">
        <v>591</v>
      </c>
      <c r="D197" s="832" t="s">
        <v>2014</v>
      </c>
      <c r="E197" s="832" t="s">
        <v>4480</v>
      </c>
      <c r="F197" s="832" t="s">
        <v>4567</v>
      </c>
      <c r="G197" s="832" t="s">
        <v>4568</v>
      </c>
      <c r="H197" s="849">
        <v>1</v>
      </c>
      <c r="I197" s="849">
        <v>1296</v>
      </c>
      <c r="J197" s="832"/>
      <c r="K197" s="832">
        <v>1296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4483</v>
      </c>
      <c r="B198" s="832" t="s">
        <v>4484</v>
      </c>
      <c r="C198" s="832" t="s">
        <v>591</v>
      </c>
      <c r="D198" s="832" t="s">
        <v>2015</v>
      </c>
      <c r="E198" s="832" t="s">
        <v>4485</v>
      </c>
      <c r="F198" s="832" t="s">
        <v>4486</v>
      </c>
      <c r="G198" s="832" t="s">
        <v>4487</v>
      </c>
      <c r="H198" s="849"/>
      <c r="I198" s="849"/>
      <c r="J198" s="832"/>
      <c r="K198" s="832"/>
      <c r="L198" s="849"/>
      <c r="M198" s="849"/>
      <c r="N198" s="832"/>
      <c r="O198" s="832"/>
      <c r="P198" s="849">
        <v>0.6</v>
      </c>
      <c r="Q198" s="849">
        <v>32.46</v>
      </c>
      <c r="R198" s="837"/>
      <c r="S198" s="850">
        <v>54.1</v>
      </c>
    </row>
    <row r="199" spans="1:19" ht="14.4" customHeight="1" x14ac:dyDescent="0.3">
      <c r="A199" s="831" t="s">
        <v>4483</v>
      </c>
      <c r="B199" s="832" t="s">
        <v>4484</v>
      </c>
      <c r="C199" s="832" t="s">
        <v>591</v>
      </c>
      <c r="D199" s="832" t="s">
        <v>2015</v>
      </c>
      <c r="E199" s="832" t="s">
        <v>4485</v>
      </c>
      <c r="F199" s="832" t="s">
        <v>4490</v>
      </c>
      <c r="G199" s="832" t="s">
        <v>4491</v>
      </c>
      <c r="H199" s="849"/>
      <c r="I199" s="849"/>
      <c r="J199" s="832"/>
      <c r="K199" s="832"/>
      <c r="L199" s="849">
        <v>0.4</v>
      </c>
      <c r="M199" s="849">
        <v>101.42</v>
      </c>
      <c r="N199" s="832">
        <v>1</v>
      </c>
      <c r="O199" s="832">
        <v>253.54999999999998</v>
      </c>
      <c r="P199" s="849"/>
      <c r="Q199" s="849"/>
      <c r="R199" s="837"/>
      <c r="S199" s="850"/>
    </row>
    <row r="200" spans="1:19" ht="14.4" customHeight="1" x14ac:dyDescent="0.3">
      <c r="A200" s="831" t="s">
        <v>4483</v>
      </c>
      <c r="B200" s="832" t="s">
        <v>4484</v>
      </c>
      <c r="C200" s="832" t="s">
        <v>591</v>
      </c>
      <c r="D200" s="832" t="s">
        <v>2015</v>
      </c>
      <c r="E200" s="832" t="s">
        <v>4485</v>
      </c>
      <c r="F200" s="832" t="s">
        <v>4492</v>
      </c>
      <c r="G200" s="832" t="s">
        <v>1634</v>
      </c>
      <c r="H200" s="849"/>
      <c r="I200" s="849"/>
      <c r="J200" s="832"/>
      <c r="K200" s="832"/>
      <c r="L200" s="849">
        <v>0.1</v>
      </c>
      <c r="M200" s="849">
        <v>6.14</v>
      </c>
      <c r="N200" s="832">
        <v>1</v>
      </c>
      <c r="O200" s="832">
        <v>61.399999999999991</v>
      </c>
      <c r="P200" s="849">
        <v>0.3</v>
      </c>
      <c r="Q200" s="849">
        <v>18.420000000000002</v>
      </c>
      <c r="R200" s="837">
        <v>3.0000000000000004</v>
      </c>
      <c r="S200" s="850">
        <v>61.400000000000006</v>
      </c>
    </row>
    <row r="201" spans="1:19" ht="14.4" customHeight="1" x14ac:dyDescent="0.3">
      <c r="A201" s="831" t="s">
        <v>4483</v>
      </c>
      <c r="B201" s="832" t="s">
        <v>4484</v>
      </c>
      <c r="C201" s="832" t="s">
        <v>591</v>
      </c>
      <c r="D201" s="832" t="s">
        <v>2015</v>
      </c>
      <c r="E201" s="832" t="s">
        <v>4485</v>
      </c>
      <c r="F201" s="832" t="s">
        <v>4494</v>
      </c>
      <c r="G201" s="832" t="s">
        <v>4495</v>
      </c>
      <c r="H201" s="849"/>
      <c r="I201" s="849"/>
      <c r="J201" s="832"/>
      <c r="K201" s="832"/>
      <c r="L201" s="849"/>
      <c r="M201" s="849"/>
      <c r="N201" s="832"/>
      <c r="O201" s="832"/>
      <c r="P201" s="849">
        <v>0.3</v>
      </c>
      <c r="Q201" s="849">
        <v>53.1</v>
      </c>
      <c r="R201" s="837"/>
      <c r="S201" s="850">
        <v>177</v>
      </c>
    </row>
    <row r="202" spans="1:19" ht="14.4" customHeight="1" x14ac:dyDescent="0.3">
      <c r="A202" s="831" t="s">
        <v>4483</v>
      </c>
      <c r="B202" s="832" t="s">
        <v>4484</v>
      </c>
      <c r="C202" s="832" t="s">
        <v>591</v>
      </c>
      <c r="D202" s="832" t="s">
        <v>2015</v>
      </c>
      <c r="E202" s="832" t="s">
        <v>4485</v>
      </c>
      <c r="F202" s="832" t="s">
        <v>4496</v>
      </c>
      <c r="G202" s="832" t="s">
        <v>664</v>
      </c>
      <c r="H202" s="849"/>
      <c r="I202" s="849"/>
      <c r="J202" s="832"/>
      <c r="K202" s="832"/>
      <c r="L202" s="849">
        <v>0.1</v>
      </c>
      <c r="M202" s="849">
        <v>7.8</v>
      </c>
      <c r="N202" s="832">
        <v>1</v>
      </c>
      <c r="O202" s="832">
        <v>78</v>
      </c>
      <c r="P202" s="849"/>
      <c r="Q202" s="849"/>
      <c r="R202" s="837"/>
      <c r="S202" s="850"/>
    </row>
    <row r="203" spans="1:19" ht="14.4" customHeight="1" x14ac:dyDescent="0.3">
      <c r="A203" s="831" t="s">
        <v>4483</v>
      </c>
      <c r="B203" s="832" t="s">
        <v>4484</v>
      </c>
      <c r="C203" s="832" t="s">
        <v>591</v>
      </c>
      <c r="D203" s="832" t="s">
        <v>2015</v>
      </c>
      <c r="E203" s="832" t="s">
        <v>4485</v>
      </c>
      <c r="F203" s="832" t="s">
        <v>4503</v>
      </c>
      <c r="G203" s="832" t="s">
        <v>675</v>
      </c>
      <c r="H203" s="849"/>
      <c r="I203" s="849"/>
      <c r="J203" s="832"/>
      <c r="K203" s="832"/>
      <c r="L203" s="849"/>
      <c r="M203" s="849"/>
      <c r="N203" s="832"/>
      <c r="O203" s="832"/>
      <c r="P203" s="849">
        <v>0.04</v>
      </c>
      <c r="Q203" s="849">
        <v>4.8600000000000003</v>
      </c>
      <c r="R203" s="837"/>
      <c r="S203" s="850">
        <v>121.5</v>
      </c>
    </row>
    <row r="204" spans="1:19" ht="14.4" customHeight="1" x14ac:dyDescent="0.3">
      <c r="A204" s="831" t="s">
        <v>4483</v>
      </c>
      <c r="B204" s="832" t="s">
        <v>4484</v>
      </c>
      <c r="C204" s="832" t="s">
        <v>591</v>
      </c>
      <c r="D204" s="832" t="s">
        <v>2015</v>
      </c>
      <c r="E204" s="832" t="s">
        <v>4485</v>
      </c>
      <c r="F204" s="832" t="s">
        <v>4504</v>
      </c>
      <c r="G204" s="832" t="s">
        <v>675</v>
      </c>
      <c r="H204" s="849"/>
      <c r="I204" s="849"/>
      <c r="J204" s="832"/>
      <c r="K204" s="832"/>
      <c r="L204" s="849"/>
      <c r="M204" s="849"/>
      <c r="N204" s="832"/>
      <c r="O204" s="832"/>
      <c r="P204" s="849">
        <v>0.09</v>
      </c>
      <c r="Q204" s="849">
        <v>18.059999999999999</v>
      </c>
      <c r="R204" s="837"/>
      <c r="S204" s="850">
        <v>200.66666666666666</v>
      </c>
    </row>
    <row r="205" spans="1:19" ht="14.4" customHeight="1" x14ac:dyDescent="0.3">
      <c r="A205" s="831" t="s">
        <v>4483</v>
      </c>
      <c r="B205" s="832" t="s">
        <v>4484</v>
      </c>
      <c r="C205" s="832" t="s">
        <v>591</v>
      </c>
      <c r="D205" s="832" t="s">
        <v>2015</v>
      </c>
      <c r="E205" s="832" t="s">
        <v>4485</v>
      </c>
      <c r="F205" s="832" t="s">
        <v>4505</v>
      </c>
      <c r="G205" s="832" t="s">
        <v>675</v>
      </c>
      <c r="H205" s="849"/>
      <c r="I205" s="849"/>
      <c r="J205" s="832"/>
      <c r="K205" s="832"/>
      <c r="L205" s="849">
        <v>0.05</v>
      </c>
      <c r="M205" s="849">
        <v>12.17</v>
      </c>
      <c r="N205" s="832">
        <v>1</v>
      </c>
      <c r="O205" s="832">
        <v>243.39999999999998</v>
      </c>
      <c r="P205" s="849"/>
      <c r="Q205" s="849"/>
      <c r="R205" s="837"/>
      <c r="S205" s="850"/>
    </row>
    <row r="206" spans="1:19" ht="14.4" customHeight="1" x14ac:dyDescent="0.3">
      <c r="A206" s="831" t="s">
        <v>4483</v>
      </c>
      <c r="B206" s="832" t="s">
        <v>4484</v>
      </c>
      <c r="C206" s="832" t="s">
        <v>591</v>
      </c>
      <c r="D206" s="832" t="s">
        <v>2015</v>
      </c>
      <c r="E206" s="832" t="s">
        <v>4480</v>
      </c>
      <c r="F206" s="832" t="s">
        <v>4520</v>
      </c>
      <c r="G206" s="832" t="s">
        <v>4521</v>
      </c>
      <c r="H206" s="849"/>
      <c r="I206" s="849"/>
      <c r="J206" s="832"/>
      <c r="K206" s="832"/>
      <c r="L206" s="849">
        <v>1</v>
      </c>
      <c r="M206" s="849">
        <v>78</v>
      </c>
      <c r="N206" s="832">
        <v>1</v>
      </c>
      <c r="O206" s="832">
        <v>78</v>
      </c>
      <c r="P206" s="849"/>
      <c r="Q206" s="849"/>
      <c r="R206" s="837"/>
      <c r="S206" s="850"/>
    </row>
    <row r="207" spans="1:19" ht="14.4" customHeight="1" x14ac:dyDescent="0.3">
      <c r="A207" s="831" t="s">
        <v>4483</v>
      </c>
      <c r="B207" s="832" t="s">
        <v>4484</v>
      </c>
      <c r="C207" s="832" t="s">
        <v>591</v>
      </c>
      <c r="D207" s="832" t="s">
        <v>2015</v>
      </c>
      <c r="E207" s="832" t="s">
        <v>4480</v>
      </c>
      <c r="F207" s="832" t="s">
        <v>4522</v>
      </c>
      <c r="G207" s="832" t="s">
        <v>4524</v>
      </c>
      <c r="H207" s="849"/>
      <c r="I207" s="849"/>
      <c r="J207" s="832"/>
      <c r="K207" s="832"/>
      <c r="L207" s="849">
        <v>4</v>
      </c>
      <c r="M207" s="849">
        <v>588</v>
      </c>
      <c r="N207" s="832">
        <v>1</v>
      </c>
      <c r="O207" s="832">
        <v>147</v>
      </c>
      <c r="P207" s="849">
        <v>17</v>
      </c>
      <c r="Q207" s="849">
        <v>2499</v>
      </c>
      <c r="R207" s="837">
        <v>4.25</v>
      </c>
      <c r="S207" s="850">
        <v>147</v>
      </c>
    </row>
    <row r="208" spans="1:19" ht="14.4" customHeight="1" x14ac:dyDescent="0.3">
      <c r="A208" s="831" t="s">
        <v>4483</v>
      </c>
      <c r="B208" s="832" t="s">
        <v>4484</v>
      </c>
      <c r="C208" s="832" t="s">
        <v>591</v>
      </c>
      <c r="D208" s="832" t="s">
        <v>2015</v>
      </c>
      <c r="E208" s="832" t="s">
        <v>4480</v>
      </c>
      <c r="F208" s="832" t="s">
        <v>4525</v>
      </c>
      <c r="G208" s="832" t="s">
        <v>4526</v>
      </c>
      <c r="H208" s="849">
        <v>20</v>
      </c>
      <c r="I208" s="849">
        <v>740</v>
      </c>
      <c r="J208" s="832">
        <v>0.40816326530612246</v>
      </c>
      <c r="K208" s="832">
        <v>37</v>
      </c>
      <c r="L208" s="849">
        <v>49</v>
      </c>
      <c r="M208" s="849">
        <v>1813</v>
      </c>
      <c r="N208" s="832">
        <v>1</v>
      </c>
      <c r="O208" s="832">
        <v>37</v>
      </c>
      <c r="P208" s="849">
        <v>84</v>
      </c>
      <c r="Q208" s="849">
        <v>3108</v>
      </c>
      <c r="R208" s="837">
        <v>1.7142857142857142</v>
      </c>
      <c r="S208" s="850">
        <v>37</v>
      </c>
    </row>
    <row r="209" spans="1:19" ht="14.4" customHeight="1" x14ac:dyDescent="0.3">
      <c r="A209" s="831" t="s">
        <v>4483</v>
      </c>
      <c r="B209" s="832" t="s">
        <v>4484</v>
      </c>
      <c r="C209" s="832" t="s">
        <v>591</v>
      </c>
      <c r="D209" s="832" t="s">
        <v>2015</v>
      </c>
      <c r="E209" s="832" t="s">
        <v>4480</v>
      </c>
      <c r="F209" s="832" t="s">
        <v>4525</v>
      </c>
      <c r="G209" s="832" t="s">
        <v>4527</v>
      </c>
      <c r="H209" s="849"/>
      <c r="I209" s="849"/>
      <c r="J209" s="832"/>
      <c r="K209" s="832"/>
      <c r="L209" s="849">
        <v>1</v>
      </c>
      <c r="M209" s="849">
        <v>37</v>
      </c>
      <c r="N209" s="832">
        <v>1</v>
      </c>
      <c r="O209" s="832">
        <v>37</v>
      </c>
      <c r="P209" s="849"/>
      <c r="Q209" s="849"/>
      <c r="R209" s="837"/>
      <c r="S209" s="850"/>
    </row>
    <row r="210" spans="1:19" ht="14.4" customHeight="1" x14ac:dyDescent="0.3">
      <c r="A210" s="831" t="s">
        <v>4483</v>
      </c>
      <c r="B210" s="832" t="s">
        <v>4484</v>
      </c>
      <c r="C210" s="832" t="s">
        <v>591</v>
      </c>
      <c r="D210" s="832" t="s">
        <v>2015</v>
      </c>
      <c r="E210" s="832" t="s">
        <v>4480</v>
      </c>
      <c r="F210" s="832" t="s">
        <v>4534</v>
      </c>
      <c r="G210" s="832" t="s">
        <v>4535</v>
      </c>
      <c r="H210" s="849">
        <v>100</v>
      </c>
      <c r="I210" s="849">
        <v>25100</v>
      </c>
      <c r="J210" s="832">
        <v>0.12484394506866417</v>
      </c>
      <c r="K210" s="832">
        <v>251</v>
      </c>
      <c r="L210" s="849">
        <v>801</v>
      </c>
      <c r="M210" s="849">
        <v>201051</v>
      </c>
      <c r="N210" s="832">
        <v>1</v>
      </c>
      <c r="O210" s="832">
        <v>251</v>
      </c>
      <c r="P210" s="849">
        <v>716</v>
      </c>
      <c r="Q210" s="849">
        <v>180432</v>
      </c>
      <c r="R210" s="837">
        <v>0.8974439321366221</v>
      </c>
      <c r="S210" s="850">
        <v>252</v>
      </c>
    </row>
    <row r="211" spans="1:19" ht="14.4" customHeight="1" x14ac:dyDescent="0.3">
      <c r="A211" s="831" t="s">
        <v>4483</v>
      </c>
      <c r="B211" s="832" t="s">
        <v>4484</v>
      </c>
      <c r="C211" s="832" t="s">
        <v>591</v>
      </c>
      <c r="D211" s="832" t="s">
        <v>2015</v>
      </c>
      <c r="E211" s="832" t="s">
        <v>4480</v>
      </c>
      <c r="F211" s="832" t="s">
        <v>4537</v>
      </c>
      <c r="G211" s="832" t="s">
        <v>4538</v>
      </c>
      <c r="H211" s="849"/>
      <c r="I211" s="849"/>
      <c r="J211" s="832"/>
      <c r="K211" s="832"/>
      <c r="L211" s="849">
        <v>1</v>
      </c>
      <c r="M211" s="849">
        <v>701</v>
      </c>
      <c r="N211" s="832">
        <v>1</v>
      </c>
      <c r="O211" s="832">
        <v>701</v>
      </c>
      <c r="P211" s="849"/>
      <c r="Q211" s="849"/>
      <c r="R211" s="837"/>
      <c r="S211" s="850"/>
    </row>
    <row r="212" spans="1:19" ht="14.4" customHeight="1" x14ac:dyDescent="0.3">
      <c r="A212" s="831" t="s">
        <v>4483</v>
      </c>
      <c r="B212" s="832" t="s">
        <v>4484</v>
      </c>
      <c r="C212" s="832" t="s">
        <v>591</v>
      </c>
      <c r="D212" s="832" t="s">
        <v>2015</v>
      </c>
      <c r="E212" s="832" t="s">
        <v>4480</v>
      </c>
      <c r="F212" s="832" t="s">
        <v>4537</v>
      </c>
      <c r="G212" s="832" t="s">
        <v>4539</v>
      </c>
      <c r="H212" s="849">
        <v>8</v>
      </c>
      <c r="I212" s="849">
        <v>5608</v>
      </c>
      <c r="J212" s="832">
        <v>0.44444444444444442</v>
      </c>
      <c r="K212" s="832">
        <v>701</v>
      </c>
      <c r="L212" s="849">
        <v>18</v>
      </c>
      <c r="M212" s="849">
        <v>12618</v>
      </c>
      <c r="N212" s="832">
        <v>1</v>
      </c>
      <c r="O212" s="832">
        <v>701</v>
      </c>
      <c r="P212" s="849">
        <v>21</v>
      </c>
      <c r="Q212" s="849">
        <v>14742</v>
      </c>
      <c r="R212" s="837">
        <v>1.1683309557774608</v>
      </c>
      <c r="S212" s="850">
        <v>702</v>
      </c>
    </row>
    <row r="213" spans="1:19" ht="14.4" customHeight="1" x14ac:dyDescent="0.3">
      <c r="A213" s="831" t="s">
        <v>4483</v>
      </c>
      <c r="B213" s="832" t="s">
        <v>4484</v>
      </c>
      <c r="C213" s="832" t="s">
        <v>591</v>
      </c>
      <c r="D213" s="832" t="s">
        <v>2015</v>
      </c>
      <c r="E213" s="832" t="s">
        <v>4480</v>
      </c>
      <c r="F213" s="832" t="s">
        <v>4543</v>
      </c>
      <c r="G213" s="832" t="s">
        <v>4545</v>
      </c>
      <c r="H213" s="849">
        <v>45</v>
      </c>
      <c r="I213" s="849">
        <v>1500.01</v>
      </c>
      <c r="J213" s="832">
        <v>0.44118070935502757</v>
      </c>
      <c r="K213" s="832">
        <v>33.333555555555556</v>
      </c>
      <c r="L213" s="849">
        <v>102</v>
      </c>
      <c r="M213" s="849">
        <v>3399.99</v>
      </c>
      <c r="N213" s="832">
        <v>1</v>
      </c>
      <c r="O213" s="832">
        <v>33.333235294117642</v>
      </c>
      <c r="P213" s="849">
        <v>167</v>
      </c>
      <c r="Q213" s="849">
        <v>5566.66</v>
      </c>
      <c r="R213" s="837">
        <v>1.6372577566404607</v>
      </c>
      <c r="S213" s="850">
        <v>33.333293413173649</v>
      </c>
    </row>
    <row r="214" spans="1:19" ht="14.4" customHeight="1" x14ac:dyDescent="0.3">
      <c r="A214" s="831" t="s">
        <v>4483</v>
      </c>
      <c r="B214" s="832" t="s">
        <v>4484</v>
      </c>
      <c r="C214" s="832" t="s">
        <v>591</v>
      </c>
      <c r="D214" s="832" t="s">
        <v>2015</v>
      </c>
      <c r="E214" s="832" t="s">
        <v>4480</v>
      </c>
      <c r="F214" s="832" t="s">
        <v>4549</v>
      </c>
      <c r="G214" s="832" t="s">
        <v>4551</v>
      </c>
      <c r="H214" s="849"/>
      <c r="I214" s="849"/>
      <c r="J214" s="832"/>
      <c r="K214" s="832"/>
      <c r="L214" s="849">
        <v>8</v>
      </c>
      <c r="M214" s="849">
        <v>960</v>
      </c>
      <c r="N214" s="832">
        <v>1</v>
      </c>
      <c r="O214" s="832">
        <v>120</v>
      </c>
      <c r="P214" s="849">
        <v>40</v>
      </c>
      <c r="Q214" s="849">
        <v>4840</v>
      </c>
      <c r="R214" s="837">
        <v>5.041666666666667</v>
      </c>
      <c r="S214" s="850">
        <v>121</v>
      </c>
    </row>
    <row r="215" spans="1:19" ht="14.4" customHeight="1" x14ac:dyDescent="0.3">
      <c r="A215" s="831" t="s">
        <v>4483</v>
      </c>
      <c r="B215" s="832" t="s">
        <v>4484</v>
      </c>
      <c r="C215" s="832" t="s">
        <v>591</v>
      </c>
      <c r="D215" s="832" t="s">
        <v>2015</v>
      </c>
      <c r="E215" s="832" t="s">
        <v>4480</v>
      </c>
      <c r="F215" s="832" t="s">
        <v>4552</v>
      </c>
      <c r="G215" s="832" t="s">
        <v>4554</v>
      </c>
      <c r="H215" s="849"/>
      <c r="I215" s="849"/>
      <c r="J215" s="832"/>
      <c r="K215" s="832"/>
      <c r="L215" s="849">
        <v>1</v>
      </c>
      <c r="M215" s="849">
        <v>32</v>
      </c>
      <c r="N215" s="832">
        <v>1</v>
      </c>
      <c r="O215" s="832">
        <v>32</v>
      </c>
      <c r="P215" s="849"/>
      <c r="Q215" s="849"/>
      <c r="R215" s="837"/>
      <c r="S215" s="850"/>
    </row>
    <row r="216" spans="1:19" ht="14.4" customHeight="1" x14ac:dyDescent="0.3">
      <c r="A216" s="831" t="s">
        <v>4483</v>
      </c>
      <c r="B216" s="832" t="s">
        <v>4484</v>
      </c>
      <c r="C216" s="832" t="s">
        <v>591</v>
      </c>
      <c r="D216" s="832" t="s">
        <v>2015</v>
      </c>
      <c r="E216" s="832" t="s">
        <v>4480</v>
      </c>
      <c r="F216" s="832" t="s">
        <v>4555</v>
      </c>
      <c r="G216" s="832" t="s">
        <v>4556</v>
      </c>
      <c r="H216" s="849"/>
      <c r="I216" s="849"/>
      <c r="J216" s="832"/>
      <c r="K216" s="832"/>
      <c r="L216" s="849">
        <v>1</v>
      </c>
      <c r="M216" s="849">
        <v>74</v>
      </c>
      <c r="N216" s="832">
        <v>1</v>
      </c>
      <c r="O216" s="832">
        <v>74</v>
      </c>
      <c r="P216" s="849"/>
      <c r="Q216" s="849"/>
      <c r="R216" s="837"/>
      <c r="S216" s="850"/>
    </row>
    <row r="217" spans="1:19" ht="14.4" customHeight="1" x14ac:dyDescent="0.3">
      <c r="A217" s="831" t="s">
        <v>4483</v>
      </c>
      <c r="B217" s="832" t="s">
        <v>4484</v>
      </c>
      <c r="C217" s="832" t="s">
        <v>591</v>
      </c>
      <c r="D217" s="832" t="s">
        <v>2015</v>
      </c>
      <c r="E217" s="832" t="s">
        <v>4480</v>
      </c>
      <c r="F217" s="832" t="s">
        <v>4557</v>
      </c>
      <c r="G217" s="832" t="s">
        <v>4558</v>
      </c>
      <c r="H217" s="849"/>
      <c r="I217" s="849"/>
      <c r="J217" s="832"/>
      <c r="K217" s="832"/>
      <c r="L217" s="849">
        <v>1</v>
      </c>
      <c r="M217" s="849">
        <v>77</v>
      </c>
      <c r="N217" s="832">
        <v>1</v>
      </c>
      <c r="O217" s="832">
        <v>77</v>
      </c>
      <c r="P217" s="849">
        <v>5</v>
      </c>
      <c r="Q217" s="849">
        <v>385</v>
      </c>
      <c r="R217" s="837">
        <v>5</v>
      </c>
      <c r="S217" s="850">
        <v>77</v>
      </c>
    </row>
    <row r="218" spans="1:19" ht="14.4" customHeight="1" x14ac:dyDescent="0.3">
      <c r="A218" s="831" t="s">
        <v>4483</v>
      </c>
      <c r="B218" s="832" t="s">
        <v>4484</v>
      </c>
      <c r="C218" s="832" t="s">
        <v>591</v>
      </c>
      <c r="D218" s="832" t="s">
        <v>2015</v>
      </c>
      <c r="E218" s="832" t="s">
        <v>4480</v>
      </c>
      <c r="F218" s="832" t="s">
        <v>4560</v>
      </c>
      <c r="G218" s="832" t="s">
        <v>4561</v>
      </c>
      <c r="H218" s="849"/>
      <c r="I218" s="849"/>
      <c r="J218" s="832"/>
      <c r="K218" s="832"/>
      <c r="L218" s="849">
        <v>1</v>
      </c>
      <c r="M218" s="849">
        <v>619</v>
      </c>
      <c r="N218" s="832">
        <v>1</v>
      </c>
      <c r="O218" s="832">
        <v>619</v>
      </c>
      <c r="P218" s="849"/>
      <c r="Q218" s="849"/>
      <c r="R218" s="837"/>
      <c r="S218" s="850"/>
    </row>
    <row r="219" spans="1:19" ht="14.4" customHeight="1" x14ac:dyDescent="0.3">
      <c r="A219" s="831" t="s">
        <v>4483</v>
      </c>
      <c r="B219" s="832" t="s">
        <v>4484</v>
      </c>
      <c r="C219" s="832" t="s">
        <v>591</v>
      </c>
      <c r="D219" s="832" t="s">
        <v>2015</v>
      </c>
      <c r="E219" s="832" t="s">
        <v>4480</v>
      </c>
      <c r="F219" s="832" t="s">
        <v>4564</v>
      </c>
      <c r="G219" s="832" t="s">
        <v>4565</v>
      </c>
      <c r="H219" s="849">
        <v>37</v>
      </c>
      <c r="I219" s="849">
        <v>6549</v>
      </c>
      <c r="J219" s="832">
        <v>0.44578313253012047</v>
      </c>
      <c r="K219" s="832">
        <v>177</v>
      </c>
      <c r="L219" s="849">
        <v>83</v>
      </c>
      <c r="M219" s="849">
        <v>14691</v>
      </c>
      <c r="N219" s="832">
        <v>1</v>
      </c>
      <c r="O219" s="832">
        <v>177</v>
      </c>
      <c r="P219" s="849">
        <v>146</v>
      </c>
      <c r="Q219" s="849">
        <v>25988</v>
      </c>
      <c r="R219" s="837">
        <v>1.7689742018923149</v>
      </c>
      <c r="S219" s="850">
        <v>178</v>
      </c>
    </row>
    <row r="220" spans="1:19" ht="14.4" customHeight="1" x14ac:dyDescent="0.3">
      <c r="A220" s="831" t="s">
        <v>4483</v>
      </c>
      <c r="B220" s="832" t="s">
        <v>4484</v>
      </c>
      <c r="C220" s="832" t="s">
        <v>591</v>
      </c>
      <c r="D220" s="832" t="s">
        <v>2016</v>
      </c>
      <c r="E220" s="832" t="s">
        <v>4485</v>
      </c>
      <c r="F220" s="832" t="s">
        <v>4488</v>
      </c>
      <c r="G220" s="832" t="s">
        <v>4489</v>
      </c>
      <c r="H220" s="849"/>
      <c r="I220" s="849"/>
      <c r="J220" s="832"/>
      <c r="K220" s="832"/>
      <c r="L220" s="849"/>
      <c r="M220" s="849"/>
      <c r="N220" s="832"/>
      <c r="O220" s="832"/>
      <c r="P220" s="849">
        <v>4.8</v>
      </c>
      <c r="Q220" s="849">
        <v>334.56</v>
      </c>
      <c r="R220" s="837"/>
      <c r="S220" s="850">
        <v>69.7</v>
      </c>
    </row>
    <row r="221" spans="1:19" ht="14.4" customHeight="1" x14ac:dyDescent="0.3">
      <c r="A221" s="831" t="s">
        <v>4483</v>
      </c>
      <c r="B221" s="832" t="s">
        <v>4484</v>
      </c>
      <c r="C221" s="832" t="s">
        <v>591</v>
      </c>
      <c r="D221" s="832" t="s">
        <v>2016</v>
      </c>
      <c r="E221" s="832" t="s">
        <v>4485</v>
      </c>
      <c r="F221" s="832" t="s">
        <v>4490</v>
      </c>
      <c r="G221" s="832" t="s">
        <v>4491</v>
      </c>
      <c r="H221" s="849"/>
      <c r="I221" s="849"/>
      <c r="J221" s="832"/>
      <c r="K221" s="832"/>
      <c r="L221" s="849"/>
      <c r="M221" s="849"/>
      <c r="N221" s="832"/>
      <c r="O221" s="832"/>
      <c r="P221" s="849">
        <v>22</v>
      </c>
      <c r="Q221" s="849">
        <v>7990.28</v>
      </c>
      <c r="R221" s="837"/>
      <c r="S221" s="850">
        <v>363.19454545454545</v>
      </c>
    </row>
    <row r="222" spans="1:19" ht="14.4" customHeight="1" x14ac:dyDescent="0.3">
      <c r="A222" s="831" t="s">
        <v>4483</v>
      </c>
      <c r="B222" s="832" t="s">
        <v>4484</v>
      </c>
      <c r="C222" s="832" t="s">
        <v>591</v>
      </c>
      <c r="D222" s="832" t="s">
        <v>2016</v>
      </c>
      <c r="E222" s="832" t="s">
        <v>4485</v>
      </c>
      <c r="F222" s="832" t="s">
        <v>4493</v>
      </c>
      <c r="G222" s="832" t="s">
        <v>692</v>
      </c>
      <c r="H222" s="849"/>
      <c r="I222" s="849"/>
      <c r="J222" s="832"/>
      <c r="K222" s="832"/>
      <c r="L222" s="849"/>
      <c r="M222" s="849"/>
      <c r="N222" s="832"/>
      <c r="O222" s="832"/>
      <c r="P222" s="849">
        <v>25</v>
      </c>
      <c r="Q222" s="849">
        <v>342.39</v>
      </c>
      <c r="R222" s="837"/>
      <c r="S222" s="850">
        <v>13.695599999999999</v>
      </c>
    </row>
    <row r="223" spans="1:19" ht="14.4" customHeight="1" x14ac:dyDescent="0.3">
      <c r="A223" s="831" t="s">
        <v>4483</v>
      </c>
      <c r="B223" s="832" t="s">
        <v>4484</v>
      </c>
      <c r="C223" s="832" t="s">
        <v>591</v>
      </c>
      <c r="D223" s="832" t="s">
        <v>2016</v>
      </c>
      <c r="E223" s="832" t="s">
        <v>4485</v>
      </c>
      <c r="F223" s="832" t="s">
        <v>4497</v>
      </c>
      <c r="G223" s="832" t="s">
        <v>673</v>
      </c>
      <c r="H223" s="849"/>
      <c r="I223" s="849"/>
      <c r="J223" s="832"/>
      <c r="K223" s="832"/>
      <c r="L223" s="849"/>
      <c r="M223" s="849"/>
      <c r="N223" s="832"/>
      <c r="O223" s="832"/>
      <c r="P223" s="849">
        <v>0.60000000000000009</v>
      </c>
      <c r="Q223" s="849">
        <v>47</v>
      </c>
      <c r="R223" s="837"/>
      <c r="S223" s="850">
        <v>78.333333333333329</v>
      </c>
    </row>
    <row r="224" spans="1:19" ht="14.4" customHeight="1" x14ac:dyDescent="0.3">
      <c r="A224" s="831" t="s">
        <v>4483</v>
      </c>
      <c r="B224" s="832" t="s">
        <v>4484</v>
      </c>
      <c r="C224" s="832" t="s">
        <v>591</v>
      </c>
      <c r="D224" s="832" t="s">
        <v>2016</v>
      </c>
      <c r="E224" s="832" t="s">
        <v>4485</v>
      </c>
      <c r="F224" s="832" t="s">
        <v>4500</v>
      </c>
      <c r="G224" s="832" t="s">
        <v>668</v>
      </c>
      <c r="H224" s="849"/>
      <c r="I224" s="849"/>
      <c r="J224" s="832"/>
      <c r="K224" s="832"/>
      <c r="L224" s="849"/>
      <c r="M224" s="849"/>
      <c r="N224" s="832"/>
      <c r="O224" s="832"/>
      <c r="P224" s="849">
        <v>9.8000000000000025</v>
      </c>
      <c r="Q224" s="849">
        <v>6301.39</v>
      </c>
      <c r="R224" s="837"/>
      <c r="S224" s="850">
        <v>642.99897959183659</v>
      </c>
    </row>
    <row r="225" spans="1:19" ht="14.4" customHeight="1" x14ac:dyDescent="0.3">
      <c r="A225" s="831" t="s">
        <v>4483</v>
      </c>
      <c r="B225" s="832" t="s">
        <v>4484</v>
      </c>
      <c r="C225" s="832" t="s">
        <v>591</v>
      </c>
      <c r="D225" s="832" t="s">
        <v>2016</v>
      </c>
      <c r="E225" s="832" t="s">
        <v>4485</v>
      </c>
      <c r="F225" s="832" t="s">
        <v>4501</v>
      </c>
      <c r="G225" s="832" t="s">
        <v>671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16.8</v>
      </c>
      <c r="R225" s="837"/>
      <c r="S225" s="850">
        <v>16.8</v>
      </c>
    </row>
    <row r="226" spans="1:19" ht="14.4" customHeight="1" x14ac:dyDescent="0.3">
      <c r="A226" s="831" t="s">
        <v>4483</v>
      </c>
      <c r="B226" s="832" t="s">
        <v>4484</v>
      </c>
      <c r="C226" s="832" t="s">
        <v>591</v>
      </c>
      <c r="D226" s="832" t="s">
        <v>2016</v>
      </c>
      <c r="E226" s="832" t="s">
        <v>4485</v>
      </c>
      <c r="F226" s="832" t="s">
        <v>4505</v>
      </c>
      <c r="G226" s="832" t="s">
        <v>675</v>
      </c>
      <c r="H226" s="849"/>
      <c r="I226" s="849"/>
      <c r="J226" s="832"/>
      <c r="K226" s="832"/>
      <c r="L226" s="849"/>
      <c r="M226" s="849"/>
      <c r="N226" s="832"/>
      <c r="O226" s="832"/>
      <c r="P226" s="849">
        <v>5.8000000000000007</v>
      </c>
      <c r="Q226" s="849">
        <v>1411.85</v>
      </c>
      <c r="R226" s="837"/>
      <c r="S226" s="850">
        <v>243.4224137931034</v>
      </c>
    </row>
    <row r="227" spans="1:19" ht="14.4" customHeight="1" x14ac:dyDescent="0.3">
      <c r="A227" s="831" t="s">
        <v>4483</v>
      </c>
      <c r="B227" s="832" t="s">
        <v>4484</v>
      </c>
      <c r="C227" s="832" t="s">
        <v>591</v>
      </c>
      <c r="D227" s="832" t="s">
        <v>2016</v>
      </c>
      <c r="E227" s="832" t="s">
        <v>4485</v>
      </c>
      <c r="F227" s="832" t="s">
        <v>4506</v>
      </c>
      <c r="G227" s="832" t="s">
        <v>4507</v>
      </c>
      <c r="H227" s="849"/>
      <c r="I227" s="849"/>
      <c r="J227" s="832"/>
      <c r="K227" s="832"/>
      <c r="L227" s="849"/>
      <c r="M227" s="849"/>
      <c r="N227" s="832"/>
      <c r="O227" s="832"/>
      <c r="P227" s="849">
        <v>5</v>
      </c>
      <c r="Q227" s="849">
        <v>187.5</v>
      </c>
      <c r="R227" s="837"/>
      <c r="S227" s="850">
        <v>37.5</v>
      </c>
    </row>
    <row r="228" spans="1:19" ht="14.4" customHeight="1" x14ac:dyDescent="0.3">
      <c r="A228" s="831" t="s">
        <v>4483</v>
      </c>
      <c r="B228" s="832" t="s">
        <v>4484</v>
      </c>
      <c r="C228" s="832" t="s">
        <v>591</v>
      </c>
      <c r="D228" s="832" t="s">
        <v>2016</v>
      </c>
      <c r="E228" s="832" t="s">
        <v>4509</v>
      </c>
      <c r="F228" s="832" t="s">
        <v>4512</v>
      </c>
      <c r="G228" s="832" t="s">
        <v>4513</v>
      </c>
      <c r="H228" s="849"/>
      <c r="I228" s="849"/>
      <c r="J228" s="832"/>
      <c r="K228" s="832"/>
      <c r="L228" s="849"/>
      <c r="M228" s="849"/>
      <c r="N228" s="832"/>
      <c r="O228" s="832"/>
      <c r="P228" s="849">
        <v>26</v>
      </c>
      <c r="Q228" s="849">
        <v>6308.64</v>
      </c>
      <c r="R228" s="837"/>
      <c r="S228" s="850">
        <v>242.64000000000001</v>
      </c>
    </row>
    <row r="229" spans="1:19" ht="14.4" customHeight="1" x14ac:dyDescent="0.3">
      <c r="A229" s="831" t="s">
        <v>4483</v>
      </c>
      <c r="B229" s="832" t="s">
        <v>4484</v>
      </c>
      <c r="C229" s="832" t="s">
        <v>591</v>
      </c>
      <c r="D229" s="832" t="s">
        <v>2016</v>
      </c>
      <c r="E229" s="832" t="s">
        <v>4509</v>
      </c>
      <c r="F229" s="832" t="s">
        <v>4514</v>
      </c>
      <c r="G229" s="832" t="s">
        <v>4515</v>
      </c>
      <c r="H229" s="849"/>
      <c r="I229" s="849"/>
      <c r="J229" s="832"/>
      <c r="K229" s="832"/>
      <c r="L229" s="849"/>
      <c r="M229" s="849"/>
      <c r="N229" s="832"/>
      <c r="O229" s="832"/>
      <c r="P229" s="849">
        <v>4</v>
      </c>
      <c r="Q229" s="849">
        <v>970.56</v>
      </c>
      <c r="R229" s="837"/>
      <c r="S229" s="850">
        <v>242.64</v>
      </c>
    </row>
    <row r="230" spans="1:19" ht="14.4" customHeight="1" x14ac:dyDescent="0.3">
      <c r="A230" s="831" t="s">
        <v>4483</v>
      </c>
      <c r="B230" s="832" t="s">
        <v>4484</v>
      </c>
      <c r="C230" s="832" t="s">
        <v>591</v>
      </c>
      <c r="D230" s="832" t="s">
        <v>2016</v>
      </c>
      <c r="E230" s="832" t="s">
        <v>4480</v>
      </c>
      <c r="F230" s="832" t="s">
        <v>4520</v>
      </c>
      <c r="G230" s="832" t="s">
        <v>4521</v>
      </c>
      <c r="H230" s="849"/>
      <c r="I230" s="849"/>
      <c r="J230" s="832"/>
      <c r="K230" s="832"/>
      <c r="L230" s="849"/>
      <c r="M230" s="849"/>
      <c r="N230" s="832"/>
      <c r="O230" s="832"/>
      <c r="P230" s="849">
        <v>6</v>
      </c>
      <c r="Q230" s="849">
        <v>468</v>
      </c>
      <c r="R230" s="837"/>
      <c r="S230" s="850">
        <v>78</v>
      </c>
    </row>
    <row r="231" spans="1:19" ht="14.4" customHeight="1" x14ac:dyDescent="0.3">
      <c r="A231" s="831" t="s">
        <v>4483</v>
      </c>
      <c r="B231" s="832" t="s">
        <v>4484</v>
      </c>
      <c r="C231" s="832" t="s">
        <v>591</v>
      </c>
      <c r="D231" s="832" t="s">
        <v>2016</v>
      </c>
      <c r="E231" s="832" t="s">
        <v>4480</v>
      </c>
      <c r="F231" s="832" t="s">
        <v>4522</v>
      </c>
      <c r="G231" s="832" t="s">
        <v>4523</v>
      </c>
      <c r="H231" s="849"/>
      <c r="I231" s="849"/>
      <c r="J231" s="832"/>
      <c r="K231" s="832"/>
      <c r="L231" s="849"/>
      <c r="M231" s="849"/>
      <c r="N231" s="832"/>
      <c r="O231" s="832"/>
      <c r="P231" s="849">
        <v>8</v>
      </c>
      <c r="Q231" s="849">
        <v>1176</v>
      </c>
      <c r="R231" s="837"/>
      <c r="S231" s="850">
        <v>147</v>
      </c>
    </row>
    <row r="232" spans="1:19" ht="14.4" customHeight="1" x14ac:dyDescent="0.3">
      <c r="A232" s="831" t="s">
        <v>4483</v>
      </c>
      <c r="B232" s="832" t="s">
        <v>4484</v>
      </c>
      <c r="C232" s="832" t="s">
        <v>591</v>
      </c>
      <c r="D232" s="832" t="s">
        <v>2016</v>
      </c>
      <c r="E232" s="832" t="s">
        <v>4480</v>
      </c>
      <c r="F232" s="832" t="s">
        <v>4522</v>
      </c>
      <c r="G232" s="832" t="s">
        <v>4524</v>
      </c>
      <c r="H232" s="849"/>
      <c r="I232" s="849"/>
      <c r="J232" s="832"/>
      <c r="K232" s="832"/>
      <c r="L232" s="849"/>
      <c r="M232" s="849"/>
      <c r="N232" s="832"/>
      <c r="O232" s="832"/>
      <c r="P232" s="849">
        <v>385</v>
      </c>
      <c r="Q232" s="849">
        <v>56595</v>
      </c>
      <c r="R232" s="837"/>
      <c r="S232" s="850">
        <v>147</v>
      </c>
    </row>
    <row r="233" spans="1:19" ht="14.4" customHeight="1" x14ac:dyDescent="0.3">
      <c r="A233" s="831" t="s">
        <v>4483</v>
      </c>
      <c r="B233" s="832" t="s">
        <v>4484</v>
      </c>
      <c r="C233" s="832" t="s">
        <v>591</v>
      </c>
      <c r="D233" s="832" t="s">
        <v>2016</v>
      </c>
      <c r="E233" s="832" t="s">
        <v>4480</v>
      </c>
      <c r="F233" s="832" t="s">
        <v>4525</v>
      </c>
      <c r="G233" s="832" t="s">
        <v>4526</v>
      </c>
      <c r="H233" s="849"/>
      <c r="I233" s="849"/>
      <c r="J233" s="832"/>
      <c r="K233" s="832"/>
      <c r="L233" s="849">
        <v>4</v>
      </c>
      <c r="M233" s="849">
        <v>148</v>
      </c>
      <c r="N233" s="832">
        <v>1</v>
      </c>
      <c r="O233" s="832">
        <v>37</v>
      </c>
      <c r="P233" s="849">
        <v>37</v>
      </c>
      <c r="Q233" s="849">
        <v>1369</v>
      </c>
      <c r="R233" s="837">
        <v>9.25</v>
      </c>
      <c r="S233" s="850">
        <v>37</v>
      </c>
    </row>
    <row r="234" spans="1:19" ht="14.4" customHeight="1" x14ac:dyDescent="0.3">
      <c r="A234" s="831" t="s">
        <v>4483</v>
      </c>
      <c r="B234" s="832" t="s">
        <v>4484</v>
      </c>
      <c r="C234" s="832" t="s">
        <v>591</v>
      </c>
      <c r="D234" s="832" t="s">
        <v>2016</v>
      </c>
      <c r="E234" s="832" t="s">
        <v>4480</v>
      </c>
      <c r="F234" s="832" t="s">
        <v>4531</v>
      </c>
      <c r="G234" s="832" t="s">
        <v>4532</v>
      </c>
      <c r="H234" s="849"/>
      <c r="I234" s="849"/>
      <c r="J234" s="832"/>
      <c r="K234" s="832"/>
      <c r="L234" s="849"/>
      <c r="M234" s="849"/>
      <c r="N234" s="832"/>
      <c r="O234" s="832"/>
      <c r="P234" s="849">
        <v>19</v>
      </c>
      <c r="Q234" s="849">
        <v>2470</v>
      </c>
      <c r="R234" s="837"/>
      <c r="S234" s="850">
        <v>130</v>
      </c>
    </row>
    <row r="235" spans="1:19" ht="14.4" customHeight="1" x14ac:dyDescent="0.3">
      <c r="A235" s="831" t="s">
        <v>4483</v>
      </c>
      <c r="B235" s="832" t="s">
        <v>4484</v>
      </c>
      <c r="C235" s="832" t="s">
        <v>591</v>
      </c>
      <c r="D235" s="832" t="s">
        <v>2016</v>
      </c>
      <c r="E235" s="832" t="s">
        <v>4480</v>
      </c>
      <c r="F235" s="832" t="s">
        <v>4534</v>
      </c>
      <c r="G235" s="832" t="s">
        <v>4535</v>
      </c>
      <c r="H235" s="849">
        <v>81</v>
      </c>
      <c r="I235" s="849">
        <v>20331</v>
      </c>
      <c r="J235" s="832">
        <v>1.8</v>
      </c>
      <c r="K235" s="832">
        <v>251</v>
      </c>
      <c r="L235" s="849">
        <v>45</v>
      </c>
      <c r="M235" s="849">
        <v>11295</v>
      </c>
      <c r="N235" s="832">
        <v>1</v>
      </c>
      <c r="O235" s="832">
        <v>251</v>
      </c>
      <c r="P235" s="849">
        <v>18</v>
      </c>
      <c r="Q235" s="849">
        <v>4536</v>
      </c>
      <c r="R235" s="837">
        <v>0.40159362549800798</v>
      </c>
      <c r="S235" s="850">
        <v>252</v>
      </c>
    </row>
    <row r="236" spans="1:19" ht="14.4" customHeight="1" x14ac:dyDescent="0.3">
      <c r="A236" s="831" t="s">
        <v>4483</v>
      </c>
      <c r="B236" s="832" t="s">
        <v>4484</v>
      </c>
      <c r="C236" s="832" t="s">
        <v>591</v>
      </c>
      <c r="D236" s="832" t="s">
        <v>2016</v>
      </c>
      <c r="E236" s="832" t="s">
        <v>4480</v>
      </c>
      <c r="F236" s="832" t="s">
        <v>4537</v>
      </c>
      <c r="G236" s="832" t="s">
        <v>4539</v>
      </c>
      <c r="H236" s="849"/>
      <c r="I236" s="849"/>
      <c r="J236" s="832"/>
      <c r="K236" s="832"/>
      <c r="L236" s="849"/>
      <c r="M236" s="849"/>
      <c r="N236" s="832"/>
      <c r="O236" s="832"/>
      <c r="P236" s="849">
        <v>21</v>
      </c>
      <c r="Q236" s="849">
        <v>14742</v>
      </c>
      <c r="R236" s="837"/>
      <c r="S236" s="850">
        <v>702</v>
      </c>
    </row>
    <row r="237" spans="1:19" ht="14.4" customHeight="1" x14ac:dyDescent="0.3">
      <c r="A237" s="831" t="s">
        <v>4483</v>
      </c>
      <c r="B237" s="832" t="s">
        <v>4484</v>
      </c>
      <c r="C237" s="832" t="s">
        <v>591</v>
      </c>
      <c r="D237" s="832" t="s">
        <v>2016</v>
      </c>
      <c r="E237" s="832" t="s">
        <v>4480</v>
      </c>
      <c r="F237" s="832" t="s">
        <v>4540</v>
      </c>
      <c r="G237" s="832" t="s">
        <v>4541</v>
      </c>
      <c r="H237" s="849"/>
      <c r="I237" s="849"/>
      <c r="J237" s="832"/>
      <c r="K237" s="832"/>
      <c r="L237" s="849"/>
      <c r="M237" s="849"/>
      <c r="N237" s="832"/>
      <c r="O237" s="832"/>
      <c r="P237" s="849">
        <v>2</v>
      </c>
      <c r="Q237" s="849">
        <v>710</v>
      </c>
      <c r="R237" s="837"/>
      <c r="S237" s="850">
        <v>355</v>
      </c>
    </row>
    <row r="238" spans="1:19" ht="14.4" customHeight="1" x14ac:dyDescent="0.3">
      <c r="A238" s="831" t="s">
        <v>4483</v>
      </c>
      <c r="B238" s="832" t="s">
        <v>4484</v>
      </c>
      <c r="C238" s="832" t="s">
        <v>591</v>
      </c>
      <c r="D238" s="832" t="s">
        <v>2016</v>
      </c>
      <c r="E238" s="832" t="s">
        <v>4480</v>
      </c>
      <c r="F238" s="832" t="s">
        <v>4540</v>
      </c>
      <c r="G238" s="832" t="s">
        <v>4542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355</v>
      </c>
      <c r="R238" s="837"/>
      <c r="S238" s="850">
        <v>355</v>
      </c>
    </row>
    <row r="239" spans="1:19" ht="14.4" customHeight="1" x14ac:dyDescent="0.3">
      <c r="A239" s="831" t="s">
        <v>4483</v>
      </c>
      <c r="B239" s="832" t="s">
        <v>4484</v>
      </c>
      <c r="C239" s="832" t="s">
        <v>591</v>
      </c>
      <c r="D239" s="832" t="s">
        <v>2016</v>
      </c>
      <c r="E239" s="832" t="s">
        <v>4480</v>
      </c>
      <c r="F239" s="832" t="s">
        <v>4543</v>
      </c>
      <c r="G239" s="832" t="s">
        <v>4545</v>
      </c>
      <c r="H239" s="849"/>
      <c r="I239" s="849"/>
      <c r="J239" s="832"/>
      <c r="K239" s="832"/>
      <c r="L239" s="849"/>
      <c r="M239" s="849"/>
      <c r="N239" s="832"/>
      <c r="O239" s="832"/>
      <c r="P239" s="849">
        <v>234</v>
      </c>
      <c r="Q239" s="849">
        <v>7800</v>
      </c>
      <c r="R239" s="837"/>
      <c r="S239" s="850">
        <v>33.333333333333336</v>
      </c>
    </row>
    <row r="240" spans="1:19" ht="14.4" customHeight="1" x14ac:dyDescent="0.3">
      <c r="A240" s="831" t="s">
        <v>4483</v>
      </c>
      <c r="B240" s="832" t="s">
        <v>4484</v>
      </c>
      <c r="C240" s="832" t="s">
        <v>591</v>
      </c>
      <c r="D240" s="832" t="s">
        <v>2016</v>
      </c>
      <c r="E240" s="832" t="s">
        <v>4480</v>
      </c>
      <c r="F240" s="832" t="s">
        <v>4549</v>
      </c>
      <c r="G240" s="832" t="s">
        <v>4550</v>
      </c>
      <c r="H240" s="849"/>
      <c r="I240" s="849"/>
      <c r="J240" s="832"/>
      <c r="K240" s="832"/>
      <c r="L240" s="849"/>
      <c r="M240" s="849"/>
      <c r="N240" s="832"/>
      <c r="O240" s="832"/>
      <c r="P240" s="849">
        <v>16</v>
      </c>
      <c r="Q240" s="849">
        <v>1936</v>
      </c>
      <c r="R240" s="837"/>
      <c r="S240" s="850">
        <v>121</v>
      </c>
    </row>
    <row r="241" spans="1:19" ht="14.4" customHeight="1" x14ac:dyDescent="0.3">
      <c r="A241" s="831" t="s">
        <v>4483</v>
      </c>
      <c r="B241" s="832" t="s">
        <v>4484</v>
      </c>
      <c r="C241" s="832" t="s">
        <v>591</v>
      </c>
      <c r="D241" s="832" t="s">
        <v>2016</v>
      </c>
      <c r="E241" s="832" t="s">
        <v>4480</v>
      </c>
      <c r="F241" s="832" t="s">
        <v>4549</v>
      </c>
      <c r="G241" s="832" t="s">
        <v>4551</v>
      </c>
      <c r="H241" s="849"/>
      <c r="I241" s="849"/>
      <c r="J241" s="832"/>
      <c r="K241" s="832"/>
      <c r="L241" s="849"/>
      <c r="M241" s="849"/>
      <c r="N241" s="832"/>
      <c r="O241" s="832"/>
      <c r="P241" s="849">
        <v>776</v>
      </c>
      <c r="Q241" s="849">
        <v>93896</v>
      </c>
      <c r="R241" s="837"/>
      <c r="S241" s="850">
        <v>121</v>
      </c>
    </row>
    <row r="242" spans="1:19" ht="14.4" customHeight="1" x14ac:dyDescent="0.3">
      <c r="A242" s="831" t="s">
        <v>4483</v>
      </c>
      <c r="B242" s="832" t="s">
        <v>4484</v>
      </c>
      <c r="C242" s="832" t="s">
        <v>591</v>
      </c>
      <c r="D242" s="832" t="s">
        <v>2016</v>
      </c>
      <c r="E242" s="832" t="s">
        <v>4480</v>
      </c>
      <c r="F242" s="832" t="s">
        <v>4555</v>
      </c>
      <c r="G242" s="832" t="s">
        <v>4556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74</v>
      </c>
      <c r="R242" s="837"/>
      <c r="S242" s="850">
        <v>74</v>
      </c>
    </row>
    <row r="243" spans="1:19" ht="14.4" customHeight="1" x14ac:dyDescent="0.3">
      <c r="A243" s="831" t="s">
        <v>4483</v>
      </c>
      <c r="B243" s="832" t="s">
        <v>4484</v>
      </c>
      <c r="C243" s="832" t="s">
        <v>591</v>
      </c>
      <c r="D243" s="832" t="s">
        <v>2016</v>
      </c>
      <c r="E243" s="832" t="s">
        <v>4480</v>
      </c>
      <c r="F243" s="832" t="s">
        <v>4557</v>
      </c>
      <c r="G243" s="832" t="s">
        <v>4558</v>
      </c>
      <c r="H243" s="849"/>
      <c r="I243" s="849"/>
      <c r="J243" s="832"/>
      <c r="K243" s="832"/>
      <c r="L243" s="849"/>
      <c r="M243" s="849"/>
      <c r="N243" s="832"/>
      <c r="O243" s="832"/>
      <c r="P243" s="849">
        <v>97</v>
      </c>
      <c r="Q243" s="849">
        <v>7469</v>
      </c>
      <c r="R243" s="837"/>
      <c r="S243" s="850">
        <v>77</v>
      </c>
    </row>
    <row r="244" spans="1:19" ht="14.4" customHeight="1" x14ac:dyDescent="0.3">
      <c r="A244" s="831" t="s">
        <v>4483</v>
      </c>
      <c r="B244" s="832" t="s">
        <v>4484</v>
      </c>
      <c r="C244" s="832" t="s">
        <v>591</v>
      </c>
      <c r="D244" s="832" t="s">
        <v>2016</v>
      </c>
      <c r="E244" s="832" t="s">
        <v>4480</v>
      </c>
      <c r="F244" s="832" t="s">
        <v>4557</v>
      </c>
      <c r="G244" s="832" t="s">
        <v>4559</v>
      </c>
      <c r="H244" s="849"/>
      <c r="I244" s="849"/>
      <c r="J244" s="832"/>
      <c r="K244" s="832"/>
      <c r="L244" s="849"/>
      <c r="M244" s="849"/>
      <c r="N244" s="832"/>
      <c r="O244" s="832"/>
      <c r="P244" s="849">
        <v>2</v>
      </c>
      <c r="Q244" s="849">
        <v>154</v>
      </c>
      <c r="R244" s="837"/>
      <c r="S244" s="850">
        <v>77</v>
      </c>
    </row>
    <row r="245" spans="1:19" ht="14.4" customHeight="1" x14ac:dyDescent="0.3">
      <c r="A245" s="831" t="s">
        <v>4483</v>
      </c>
      <c r="B245" s="832" t="s">
        <v>4484</v>
      </c>
      <c r="C245" s="832" t="s">
        <v>591</v>
      </c>
      <c r="D245" s="832" t="s">
        <v>2016</v>
      </c>
      <c r="E245" s="832" t="s">
        <v>4480</v>
      </c>
      <c r="F245" s="832" t="s">
        <v>4560</v>
      </c>
      <c r="G245" s="832" t="s">
        <v>4561</v>
      </c>
      <c r="H245" s="849"/>
      <c r="I245" s="849"/>
      <c r="J245" s="832"/>
      <c r="K245" s="832"/>
      <c r="L245" s="849"/>
      <c r="M245" s="849"/>
      <c r="N245" s="832"/>
      <c r="O245" s="832"/>
      <c r="P245" s="849">
        <v>52</v>
      </c>
      <c r="Q245" s="849">
        <v>32240</v>
      </c>
      <c r="R245" s="837"/>
      <c r="S245" s="850">
        <v>620</v>
      </c>
    </row>
    <row r="246" spans="1:19" ht="14.4" customHeight="1" x14ac:dyDescent="0.3">
      <c r="A246" s="831" t="s">
        <v>4483</v>
      </c>
      <c r="B246" s="832" t="s">
        <v>4484</v>
      </c>
      <c r="C246" s="832" t="s">
        <v>591</v>
      </c>
      <c r="D246" s="832" t="s">
        <v>2016</v>
      </c>
      <c r="E246" s="832" t="s">
        <v>4480</v>
      </c>
      <c r="F246" s="832" t="s">
        <v>4562</v>
      </c>
      <c r="G246" s="832" t="s">
        <v>4563</v>
      </c>
      <c r="H246" s="849"/>
      <c r="I246" s="849"/>
      <c r="J246" s="832"/>
      <c r="K246" s="832"/>
      <c r="L246" s="849"/>
      <c r="M246" s="849"/>
      <c r="N246" s="832"/>
      <c r="O246" s="832"/>
      <c r="P246" s="849">
        <v>28</v>
      </c>
      <c r="Q246" s="849">
        <v>10472</v>
      </c>
      <c r="R246" s="837"/>
      <c r="S246" s="850">
        <v>374</v>
      </c>
    </row>
    <row r="247" spans="1:19" ht="14.4" customHeight="1" x14ac:dyDescent="0.3">
      <c r="A247" s="831" t="s">
        <v>4483</v>
      </c>
      <c r="B247" s="832" t="s">
        <v>4484</v>
      </c>
      <c r="C247" s="832" t="s">
        <v>591</v>
      </c>
      <c r="D247" s="832" t="s">
        <v>2016</v>
      </c>
      <c r="E247" s="832" t="s">
        <v>4480</v>
      </c>
      <c r="F247" s="832" t="s">
        <v>4564</v>
      </c>
      <c r="G247" s="832" t="s">
        <v>4565</v>
      </c>
      <c r="H247" s="849"/>
      <c r="I247" s="849"/>
      <c r="J247" s="832"/>
      <c r="K247" s="832"/>
      <c r="L247" s="849"/>
      <c r="M247" s="849"/>
      <c r="N247" s="832"/>
      <c r="O247" s="832"/>
      <c r="P247" s="849">
        <v>210</v>
      </c>
      <c r="Q247" s="849">
        <v>37380</v>
      </c>
      <c r="R247" s="837"/>
      <c r="S247" s="850">
        <v>178</v>
      </c>
    </row>
    <row r="248" spans="1:19" ht="14.4" customHeight="1" x14ac:dyDescent="0.3">
      <c r="A248" s="831" t="s">
        <v>4483</v>
      </c>
      <c r="B248" s="832" t="s">
        <v>4484</v>
      </c>
      <c r="C248" s="832" t="s">
        <v>591</v>
      </c>
      <c r="D248" s="832" t="s">
        <v>2017</v>
      </c>
      <c r="E248" s="832" t="s">
        <v>4480</v>
      </c>
      <c r="F248" s="832" t="s">
        <v>4525</v>
      </c>
      <c r="G248" s="832" t="s">
        <v>4526</v>
      </c>
      <c r="H248" s="849">
        <v>9</v>
      </c>
      <c r="I248" s="849">
        <v>333</v>
      </c>
      <c r="J248" s="832">
        <v>1.5</v>
      </c>
      <c r="K248" s="832">
        <v>37</v>
      </c>
      <c r="L248" s="849">
        <v>6</v>
      </c>
      <c r="M248" s="849">
        <v>222</v>
      </c>
      <c r="N248" s="832">
        <v>1</v>
      </c>
      <c r="O248" s="832">
        <v>37</v>
      </c>
      <c r="P248" s="849">
        <v>6</v>
      </c>
      <c r="Q248" s="849">
        <v>222</v>
      </c>
      <c r="R248" s="837">
        <v>1</v>
      </c>
      <c r="S248" s="850">
        <v>37</v>
      </c>
    </row>
    <row r="249" spans="1:19" ht="14.4" customHeight="1" x14ac:dyDescent="0.3">
      <c r="A249" s="831" t="s">
        <v>4483</v>
      </c>
      <c r="B249" s="832" t="s">
        <v>4484</v>
      </c>
      <c r="C249" s="832" t="s">
        <v>591</v>
      </c>
      <c r="D249" s="832" t="s">
        <v>2017</v>
      </c>
      <c r="E249" s="832" t="s">
        <v>4480</v>
      </c>
      <c r="F249" s="832" t="s">
        <v>4534</v>
      </c>
      <c r="G249" s="832" t="s">
        <v>4535</v>
      </c>
      <c r="H249" s="849">
        <v>217</v>
      </c>
      <c r="I249" s="849">
        <v>54467</v>
      </c>
      <c r="J249" s="832">
        <v>1.028436018957346</v>
      </c>
      <c r="K249" s="832">
        <v>251</v>
      </c>
      <c r="L249" s="849">
        <v>211</v>
      </c>
      <c r="M249" s="849">
        <v>52961</v>
      </c>
      <c r="N249" s="832">
        <v>1</v>
      </c>
      <c r="O249" s="832">
        <v>251</v>
      </c>
      <c r="P249" s="849">
        <v>217</v>
      </c>
      <c r="Q249" s="849">
        <v>54684</v>
      </c>
      <c r="R249" s="837">
        <v>1.0325333736145466</v>
      </c>
      <c r="S249" s="850">
        <v>252</v>
      </c>
    </row>
    <row r="250" spans="1:19" ht="14.4" customHeight="1" x14ac:dyDescent="0.3">
      <c r="A250" s="831" t="s">
        <v>4483</v>
      </c>
      <c r="B250" s="832" t="s">
        <v>4484</v>
      </c>
      <c r="C250" s="832" t="s">
        <v>591</v>
      </c>
      <c r="D250" s="832" t="s">
        <v>4445</v>
      </c>
      <c r="E250" s="832" t="s">
        <v>4480</v>
      </c>
      <c r="F250" s="832" t="s">
        <v>4534</v>
      </c>
      <c r="G250" s="832" t="s">
        <v>4535</v>
      </c>
      <c r="H250" s="849">
        <v>37</v>
      </c>
      <c r="I250" s="849">
        <v>9287</v>
      </c>
      <c r="J250" s="832">
        <v>1.2758620689655173</v>
      </c>
      <c r="K250" s="832">
        <v>251</v>
      </c>
      <c r="L250" s="849">
        <v>29</v>
      </c>
      <c r="M250" s="849">
        <v>7279</v>
      </c>
      <c r="N250" s="832">
        <v>1</v>
      </c>
      <c r="O250" s="832">
        <v>251</v>
      </c>
      <c r="P250" s="849">
        <v>21</v>
      </c>
      <c r="Q250" s="849">
        <v>5292</v>
      </c>
      <c r="R250" s="837">
        <v>0.72702294271191092</v>
      </c>
      <c r="S250" s="850">
        <v>252</v>
      </c>
    </row>
    <row r="251" spans="1:19" ht="14.4" customHeight="1" x14ac:dyDescent="0.3">
      <c r="A251" s="831" t="s">
        <v>4483</v>
      </c>
      <c r="B251" s="832" t="s">
        <v>4484</v>
      </c>
      <c r="C251" s="832" t="s">
        <v>591</v>
      </c>
      <c r="D251" s="832" t="s">
        <v>4445</v>
      </c>
      <c r="E251" s="832" t="s">
        <v>4480</v>
      </c>
      <c r="F251" s="832" t="s">
        <v>4546</v>
      </c>
      <c r="G251" s="832" t="s">
        <v>4547</v>
      </c>
      <c r="H251" s="849"/>
      <c r="I251" s="849"/>
      <c r="J251" s="832"/>
      <c r="K251" s="832"/>
      <c r="L251" s="849">
        <v>1</v>
      </c>
      <c r="M251" s="849">
        <v>116</v>
      </c>
      <c r="N251" s="832">
        <v>1</v>
      </c>
      <c r="O251" s="832">
        <v>116</v>
      </c>
      <c r="P251" s="849"/>
      <c r="Q251" s="849"/>
      <c r="R251" s="837"/>
      <c r="S251" s="850"/>
    </row>
    <row r="252" spans="1:19" ht="14.4" customHeight="1" x14ac:dyDescent="0.3">
      <c r="A252" s="831" t="s">
        <v>4483</v>
      </c>
      <c r="B252" s="832" t="s">
        <v>4484</v>
      </c>
      <c r="C252" s="832" t="s">
        <v>591</v>
      </c>
      <c r="D252" s="832" t="s">
        <v>4445</v>
      </c>
      <c r="E252" s="832" t="s">
        <v>4480</v>
      </c>
      <c r="F252" s="832" t="s">
        <v>4546</v>
      </c>
      <c r="G252" s="832" t="s">
        <v>4548</v>
      </c>
      <c r="H252" s="849">
        <v>4</v>
      </c>
      <c r="I252" s="849">
        <v>464</v>
      </c>
      <c r="J252" s="832">
        <v>0.8</v>
      </c>
      <c r="K252" s="832">
        <v>116</v>
      </c>
      <c r="L252" s="849">
        <v>5</v>
      </c>
      <c r="M252" s="849">
        <v>580</v>
      </c>
      <c r="N252" s="832">
        <v>1</v>
      </c>
      <c r="O252" s="832">
        <v>116</v>
      </c>
      <c r="P252" s="849">
        <v>4</v>
      </c>
      <c r="Q252" s="849">
        <v>464</v>
      </c>
      <c r="R252" s="837">
        <v>0.8</v>
      </c>
      <c r="S252" s="850">
        <v>116</v>
      </c>
    </row>
    <row r="253" spans="1:19" ht="14.4" customHeight="1" x14ac:dyDescent="0.3">
      <c r="A253" s="831" t="s">
        <v>4483</v>
      </c>
      <c r="B253" s="832" t="s">
        <v>4484</v>
      </c>
      <c r="C253" s="832" t="s">
        <v>591</v>
      </c>
      <c r="D253" s="832" t="s">
        <v>2019</v>
      </c>
      <c r="E253" s="832" t="s">
        <v>4485</v>
      </c>
      <c r="F253" s="832" t="s">
        <v>4486</v>
      </c>
      <c r="G253" s="832" t="s">
        <v>4487</v>
      </c>
      <c r="H253" s="849">
        <v>12.4</v>
      </c>
      <c r="I253" s="849">
        <v>671.19999999999993</v>
      </c>
      <c r="J253" s="832">
        <v>62.033271719038808</v>
      </c>
      <c r="K253" s="832">
        <v>54.129032258064512</v>
      </c>
      <c r="L253" s="849">
        <v>0.2</v>
      </c>
      <c r="M253" s="849">
        <v>10.82</v>
      </c>
      <c r="N253" s="832">
        <v>1</v>
      </c>
      <c r="O253" s="832">
        <v>54.1</v>
      </c>
      <c r="P253" s="849">
        <v>2.8</v>
      </c>
      <c r="Q253" s="849">
        <v>151.54</v>
      </c>
      <c r="R253" s="837">
        <v>14.005545286506468</v>
      </c>
      <c r="S253" s="850">
        <v>54.121428571428574</v>
      </c>
    </row>
    <row r="254" spans="1:19" ht="14.4" customHeight="1" x14ac:dyDescent="0.3">
      <c r="A254" s="831" t="s">
        <v>4483</v>
      </c>
      <c r="B254" s="832" t="s">
        <v>4484</v>
      </c>
      <c r="C254" s="832" t="s">
        <v>591</v>
      </c>
      <c r="D254" s="832" t="s">
        <v>2019</v>
      </c>
      <c r="E254" s="832" t="s">
        <v>4485</v>
      </c>
      <c r="F254" s="832" t="s">
        <v>4488</v>
      </c>
      <c r="G254" s="832" t="s">
        <v>4489</v>
      </c>
      <c r="H254" s="849">
        <v>0.2</v>
      </c>
      <c r="I254" s="849">
        <v>30.2</v>
      </c>
      <c r="J254" s="832"/>
      <c r="K254" s="832">
        <v>151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4483</v>
      </c>
      <c r="B255" s="832" t="s">
        <v>4484</v>
      </c>
      <c r="C255" s="832" t="s">
        <v>591</v>
      </c>
      <c r="D255" s="832" t="s">
        <v>2019</v>
      </c>
      <c r="E255" s="832" t="s">
        <v>4485</v>
      </c>
      <c r="F255" s="832" t="s">
        <v>4490</v>
      </c>
      <c r="G255" s="832" t="s">
        <v>4491</v>
      </c>
      <c r="H255" s="849">
        <v>5.3999999999999995</v>
      </c>
      <c r="I255" s="849">
        <v>1369.1799999999998</v>
      </c>
      <c r="J255" s="832">
        <v>0.51923259244651909</v>
      </c>
      <c r="K255" s="832">
        <v>253.55185185185184</v>
      </c>
      <c r="L255" s="849">
        <v>10.4</v>
      </c>
      <c r="M255" s="849">
        <v>2636.9300000000003</v>
      </c>
      <c r="N255" s="832">
        <v>1</v>
      </c>
      <c r="O255" s="832">
        <v>253.55096153846156</v>
      </c>
      <c r="P255" s="849">
        <v>4.5999999999999996</v>
      </c>
      <c r="Q255" s="849">
        <v>1658.38</v>
      </c>
      <c r="R255" s="837">
        <v>0.62890558338674141</v>
      </c>
      <c r="S255" s="850">
        <v>360.51739130434788</v>
      </c>
    </row>
    <row r="256" spans="1:19" ht="14.4" customHeight="1" x14ac:dyDescent="0.3">
      <c r="A256" s="831" t="s">
        <v>4483</v>
      </c>
      <c r="B256" s="832" t="s">
        <v>4484</v>
      </c>
      <c r="C256" s="832" t="s">
        <v>591</v>
      </c>
      <c r="D256" s="832" t="s">
        <v>2019</v>
      </c>
      <c r="E256" s="832" t="s">
        <v>4485</v>
      </c>
      <c r="F256" s="832" t="s">
        <v>4492</v>
      </c>
      <c r="G256" s="832" t="s">
        <v>1634</v>
      </c>
      <c r="H256" s="849">
        <v>0.7</v>
      </c>
      <c r="I256" s="849">
        <v>42.980000000000004</v>
      </c>
      <c r="J256" s="832">
        <v>0.11095621643948783</v>
      </c>
      <c r="K256" s="832">
        <v>61.400000000000013</v>
      </c>
      <c r="L256" s="849">
        <v>6.3</v>
      </c>
      <c r="M256" s="849">
        <v>387.35999999999996</v>
      </c>
      <c r="N256" s="832">
        <v>1</v>
      </c>
      <c r="O256" s="832">
        <v>61.48571428571428</v>
      </c>
      <c r="P256" s="849">
        <v>0.5</v>
      </c>
      <c r="Q256" s="849">
        <v>29.62</v>
      </c>
      <c r="R256" s="837">
        <v>7.6466336224700546E-2</v>
      </c>
      <c r="S256" s="850">
        <v>59.24</v>
      </c>
    </row>
    <row r="257" spans="1:19" ht="14.4" customHeight="1" x14ac:dyDescent="0.3">
      <c r="A257" s="831" t="s">
        <v>4483</v>
      </c>
      <c r="B257" s="832" t="s">
        <v>4484</v>
      </c>
      <c r="C257" s="832" t="s">
        <v>591</v>
      </c>
      <c r="D257" s="832" t="s">
        <v>2019</v>
      </c>
      <c r="E257" s="832" t="s">
        <v>4485</v>
      </c>
      <c r="F257" s="832" t="s">
        <v>4493</v>
      </c>
      <c r="G257" s="832" t="s">
        <v>692</v>
      </c>
      <c r="H257" s="849"/>
      <c r="I257" s="849"/>
      <c r="J257" s="832"/>
      <c r="K257" s="832"/>
      <c r="L257" s="849"/>
      <c r="M257" s="849"/>
      <c r="N257" s="832"/>
      <c r="O257" s="832"/>
      <c r="P257" s="849">
        <v>2</v>
      </c>
      <c r="Q257" s="849">
        <v>27.48</v>
      </c>
      <c r="R257" s="837"/>
      <c r="S257" s="850">
        <v>13.74</v>
      </c>
    </row>
    <row r="258" spans="1:19" ht="14.4" customHeight="1" x14ac:dyDescent="0.3">
      <c r="A258" s="831" t="s">
        <v>4483</v>
      </c>
      <c r="B258" s="832" t="s">
        <v>4484</v>
      </c>
      <c r="C258" s="832" t="s">
        <v>591</v>
      </c>
      <c r="D258" s="832" t="s">
        <v>2019</v>
      </c>
      <c r="E258" s="832" t="s">
        <v>4485</v>
      </c>
      <c r="F258" s="832" t="s">
        <v>4494</v>
      </c>
      <c r="G258" s="832" t="s">
        <v>4495</v>
      </c>
      <c r="H258" s="849">
        <v>0.2</v>
      </c>
      <c r="I258" s="849">
        <v>35.4</v>
      </c>
      <c r="J258" s="832"/>
      <c r="K258" s="832">
        <v>176.99999999999997</v>
      </c>
      <c r="L258" s="849"/>
      <c r="M258" s="849"/>
      <c r="N258" s="832"/>
      <c r="O258" s="832"/>
      <c r="P258" s="849">
        <v>0.4</v>
      </c>
      <c r="Q258" s="849">
        <v>70.8</v>
      </c>
      <c r="R258" s="837"/>
      <c r="S258" s="850">
        <v>176.99999999999997</v>
      </c>
    </row>
    <row r="259" spans="1:19" ht="14.4" customHeight="1" x14ac:dyDescent="0.3">
      <c r="A259" s="831" t="s">
        <v>4483</v>
      </c>
      <c r="B259" s="832" t="s">
        <v>4484</v>
      </c>
      <c r="C259" s="832" t="s">
        <v>591</v>
      </c>
      <c r="D259" s="832" t="s">
        <v>2019</v>
      </c>
      <c r="E259" s="832" t="s">
        <v>4485</v>
      </c>
      <c r="F259" s="832" t="s">
        <v>4496</v>
      </c>
      <c r="G259" s="832" t="s">
        <v>664</v>
      </c>
      <c r="H259" s="849">
        <v>0.4</v>
      </c>
      <c r="I259" s="849">
        <v>31.2</v>
      </c>
      <c r="J259" s="832">
        <v>0.28985507246376813</v>
      </c>
      <c r="K259" s="832">
        <v>78</v>
      </c>
      <c r="L259" s="849">
        <v>1.38</v>
      </c>
      <c r="M259" s="849">
        <v>107.63999999999999</v>
      </c>
      <c r="N259" s="832">
        <v>1</v>
      </c>
      <c r="O259" s="832">
        <v>78</v>
      </c>
      <c r="P259" s="849">
        <v>1.6</v>
      </c>
      <c r="Q259" s="849">
        <v>115.5</v>
      </c>
      <c r="R259" s="837">
        <v>1.073021181716834</v>
      </c>
      <c r="S259" s="850">
        <v>72.1875</v>
      </c>
    </row>
    <row r="260" spans="1:19" ht="14.4" customHeight="1" x14ac:dyDescent="0.3">
      <c r="A260" s="831" t="s">
        <v>4483</v>
      </c>
      <c r="B260" s="832" t="s">
        <v>4484</v>
      </c>
      <c r="C260" s="832" t="s">
        <v>591</v>
      </c>
      <c r="D260" s="832" t="s">
        <v>2019</v>
      </c>
      <c r="E260" s="832" t="s">
        <v>4485</v>
      </c>
      <c r="F260" s="832" t="s">
        <v>4497</v>
      </c>
      <c r="G260" s="832" t="s">
        <v>673</v>
      </c>
      <c r="H260" s="849"/>
      <c r="I260" s="849"/>
      <c r="J260" s="832"/>
      <c r="K260" s="832"/>
      <c r="L260" s="849">
        <v>0.4</v>
      </c>
      <c r="M260" s="849">
        <v>28.28</v>
      </c>
      <c r="N260" s="832">
        <v>1</v>
      </c>
      <c r="O260" s="832">
        <v>70.7</v>
      </c>
      <c r="P260" s="849">
        <v>0.1</v>
      </c>
      <c r="Q260" s="849">
        <v>8.51</v>
      </c>
      <c r="R260" s="837">
        <v>0.3009193776520509</v>
      </c>
      <c r="S260" s="850">
        <v>85.1</v>
      </c>
    </row>
    <row r="261" spans="1:19" ht="14.4" customHeight="1" x14ac:dyDescent="0.3">
      <c r="A261" s="831" t="s">
        <v>4483</v>
      </c>
      <c r="B261" s="832" t="s">
        <v>4484</v>
      </c>
      <c r="C261" s="832" t="s">
        <v>591</v>
      </c>
      <c r="D261" s="832" t="s">
        <v>2019</v>
      </c>
      <c r="E261" s="832" t="s">
        <v>4485</v>
      </c>
      <c r="F261" s="832" t="s">
        <v>4502</v>
      </c>
      <c r="G261" s="832" t="s">
        <v>694</v>
      </c>
      <c r="H261" s="849"/>
      <c r="I261" s="849"/>
      <c r="J261" s="832"/>
      <c r="K261" s="832"/>
      <c r="L261" s="849"/>
      <c r="M261" s="849"/>
      <c r="N261" s="832"/>
      <c r="O261" s="832"/>
      <c r="P261" s="849">
        <v>0.4</v>
      </c>
      <c r="Q261" s="849">
        <v>21.78</v>
      </c>
      <c r="R261" s="837"/>
      <c r="S261" s="850">
        <v>54.45</v>
      </c>
    </row>
    <row r="262" spans="1:19" ht="14.4" customHeight="1" x14ac:dyDescent="0.3">
      <c r="A262" s="831" t="s">
        <v>4483</v>
      </c>
      <c r="B262" s="832" t="s">
        <v>4484</v>
      </c>
      <c r="C262" s="832" t="s">
        <v>591</v>
      </c>
      <c r="D262" s="832" t="s">
        <v>2019</v>
      </c>
      <c r="E262" s="832" t="s">
        <v>4485</v>
      </c>
      <c r="F262" s="832" t="s">
        <v>4503</v>
      </c>
      <c r="G262" s="832" t="s">
        <v>675</v>
      </c>
      <c r="H262" s="849">
        <v>0.08</v>
      </c>
      <c r="I262" s="849">
        <v>9.7200000000000006</v>
      </c>
      <c r="J262" s="832">
        <v>2</v>
      </c>
      <c r="K262" s="832">
        <v>121.5</v>
      </c>
      <c r="L262" s="849">
        <v>0.04</v>
      </c>
      <c r="M262" s="849">
        <v>4.8600000000000003</v>
      </c>
      <c r="N262" s="832">
        <v>1</v>
      </c>
      <c r="O262" s="832">
        <v>121.5</v>
      </c>
      <c r="P262" s="849">
        <v>0.12</v>
      </c>
      <c r="Q262" s="849">
        <v>14.58</v>
      </c>
      <c r="R262" s="837">
        <v>3</v>
      </c>
      <c r="S262" s="850">
        <v>121.5</v>
      </c>
    </row>
    <row r="263" spans="1:19" ht="14.4" customHeight="1" x14ac:dyDescent="0.3">
      <c r="A263" s="831" t="s">
        <v>4483</v>
      </c>
      <c r="B263" s="832" t="s">
        <v>4484</v>
      </c>
      <c r="C263" s="832" t="s">
        <v>591</v>
      </c>
      <c r="D263" s="832" t="s">
        <v>2019</v>
      </c>
      <c r="E263" s="832" t="s">
        <v>4485</v>
      </c>
      <c r="F263" s="832" t="s">
        <v>4504</v>
      </c>
      <c r="G263" s="832" t="s">
        <v>675</v>
      </c>
      <c r="H263" s="849">
        <v>0.18</v>
      </c>
      <c r="I263" s="849">
        <v>36.119999999999997</v>
      </c>
      <c r="J263" s="832">
        <v>3</v>
      </c>
      <c r="K263" s="832">
        <v>200.66666666666666</v>
      </c>
      <c r="L263" s="849">
        <v>0.06</v>
      </c>
      <c r="M263" s="849">
        <v>12.04</v>
      </c>
      <c r="N263" s="832">
        <v>1</v>
      </c>
      <c r="O263" s="832">
        <v>200.66666666666666</v>
      </c>
      <c r="P263" s="849">
        <v>0.15</v>
      </c>
      <c r="Q263" s="849">
        <v>30.1</v>
      </c>
      <c r="R263" s="837">
        <v>2.5000000000000004</v>
      </c>
      <c r="S263" s="850">
        <v>200.66666666666669</v>
      </c>
    </row>
    <row r="264" spans="1:19" ht="14.4" customHeight="1" x14ac:dyDescent="0.3">
      <c r="A264" s="831" t="s">
        <v>4483</v>
      </c>
      <c r="B264" s="832" t="s">
        <v>4484</v>
      </c>
      <c r="C264" s="832" t="s">
        <v>591</v>
      </c>
      <c r="D264" s="832" t="s">
        <v>2019</v>
      </c>
      <c r="E264" s="832" t="s">
        <v>4485</v>
      </c>
      <c r="F264" s="832" t="s">
        <v>4505</v>
      </c>
      <c r="G264" s="832" t="s">
        <v>675</v>
      </c>
      <c r="H264" s="849">
        <v>1.25</v>
      </c>
      <c r="I264" s="849">
        <v>304.25</v>
      </c>
      <c r="J264" s="832">
        <v>0.52942507134405237</v>
      </c>
      <c r="K264" s="832">
        <v>243.4</v>
      </c>
      <c r="L264" s="849">
        <v>2.36</v>
      </c>
      <c r="M264" s="849">
        <v>574.67999999999995</v>
      </c>
      <c r="N264" s="832">
        <v>1</v>
      </c>
      <c r="O264" s="832">
        <v>243.50847457627117</v>
      </c>
      <c r="P264" s="849">
        <v>0.79999999999999993</v>
      </c>
      <c r="Q264" s="849">
        <v>194.72</v>
      </c>
      <c r="R264" s="837">
        <v>0.33883204566019354</v>
      </c>
      <c r="S264" s="850">
        <v>243.4</v>
      </c>
    </row>
    <row r="265" spans="1:19" ht="14.4" customHeight="1" x14ac:dyDescent="0.3">
      <c r="A265" s="831" t="s">
        <v>4483</v>
      </c>
      <c r="B265" s="832" t="s">
        <v>4484</v>
      </c>
      <c r="C265" s="832" t="s">
        <v>591</v>
      </c>
      <c r="D265" s="832" t="s">
        <v>2019</v>
      </c>
      <c r="E265" s="832" t="s">
        <v>4485</v>
      </c>
      <c r="F265" s="832" t="s">
        <v>4506</v>
      </c>
      <c r="G265" s="832" t="s">
        <v>4507</v>
      </c>
      <c r="H265" s="849"/>
      <c r="I265" s="849"/>
      <c r="J265" s="832"/>
      <c r="K265" s="832"/>
      <c r="L265" s="849">
        <v>0.1</v>
      </c>
      <c r="M265" s="849">
        <v>3.75</v>
      </c>
      <c r="N265" s="832">
        <v>1</v>
      </c>
      <c r="O265" s="832">
        <v>37.5</v>
      </c>
      <c r="P265" s="849">
        <v>0.30000000000000004</v>
      </c>
      <c r="Q265" s="849">
        <v>11.25</v>
      </c>
      <c r="R265" s="837">
        <v>3</v>
      </c>
      <c r="S265" s="850">
        <v>37.499999999999993</v>
      </c>
    </row>
    <row r="266" spans="1:19" ht="14.4" customHeight="1" x14ac:dyDescent="0.3">
      <c r="A266" s="831" t="s">
        <v>4483</v>
      </c>
      <c r="B266" s="832" t="s">
        <v>4484</v>
      </c>
      <c r="C266" s="832" t="s">
        <v>591</v>
      </c>
      <c r="D266" s="832" t="s">
        <v>2019</v>
      </c>
      <c r="E266" s="832" t="s">
        <v>4485</v>
      </c>
      <c r="F266" s="832" t="s">
        <v>4508</v>
      </c>
      <c r="G266" s="832" t="s">
        <v>1169</v>
      </c>
      <c r="H266" s="849"/>
      <c r="I266" s="849"/>
      <c r="J266" s="832"/>
      <c r="K266" s="832"/>
      <c r="L266" s="849">
        <v>0.05</v>
      </c>
      <c r="M266" s="849">
        <v>18.47</v>
      </c>
      <c r="N266" s="832">
        <v>1</v>
      </c>
      <c r="O266" s="832">
        <v>369.4</v>
      </c>
      <c r="P266" s="849"/>
      <c r="Q266" s="849"/>
      <c r="R266" s="837"/>
      <c r="S266" s="850"/>
    </row>
    <row r="267" spans="1:19" ht="14.4" customHeight="1" x14ac:dyDescent="0.3">
      <c r="A267" s="831" t="s">
        <v>4483</v>
      </c>
      <c r="B267" s="832" t="s">
        <v>4484</v>
      </c>
      <c r="C267" s="832" t="s">
        <v>591</v>
      </c>
      <c r="D267" s="832" t="s">
        <v>2019</v>
      </c>
      <c r="E267" s="832" t="s">
        <v>4480</v>
      </c>
      <c r="F267" s="832" t="s">
        <v>4520</v>
      </c>
      <c r="G267" s="832" t="s">
        <v>4521</v>
      </c>
      <c r="H267" s="849">
        <v>3</v>
      </c>
      <c r="I267" s="849">
        <v>234</v>
      </c>
      <c r="J267" s="832">
        <v>0.23076923076923078</v>
      </c>
      <c r="K267" s="832">
        <v>78</v>
      </c>
      <c r="L267" s="849">
        <v>13</v>
      </c>
      <c r="M267" s="849">
        <v>1014</v>
      </c>
      <c r="N267" s="832">
        <v>1</v>
      </c>
      <c r="O267" s="832">
        <v>78</v>
      </c>
      <c r="P267" s="849">
        <v>9</v>
      </c>
      <c r="Q267" s="849">
        <v>702</v>
      </c>
      <c r="R267" s="837">
        <v>0.69230769230769229</v>
      </c>
      <c r="S267" s="850">
        <v>78</v>
      </c>
    </row>
    <row r="268" spans="1:19" ht="14.4" customHeight="1" x14ac:dyDescent="0.3">
      <c r="A268" s="831" t="s">
        <v>4483</v>
      </c>
      <c r="B268" s="832" t="s">
        <v>4484</v>
      </c>
      <c r="C268" s="832" t="s">
        <v>591</v>
      </c>
      <c r="D268" s="832" t="s">
        <v>2019</v>
      </c>
      <c r="E268" s="832" t="s">
        <v>4480</v>
      </c>
      <c r="F268" s="832" t="s">
        <v>4522</v>
      </c>
      <c r="G268" s="832" t="s">
        <v>4523</v>
      </c>
      <c r="H268" s="849">
        <v>4</v>
      </c>
      <c r="I268" s="849">
        <v>584</v>
      </c>
      <c r="J268" s="832"/>
      <c r="K268" s="832">
        <v>146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4483</v>
      </c>
      <c r="B269" s="832" t="s">
        <v>4484</v>
      </c>
      <c r="C269" s="832" t="s">
        <v>591</v>
      </c>
      <c r="D269" s="832" t="s">
        <v>2019</v>
      </c>
      <c r="E269" s="832" t="s">
        <v>4480</v>
      </c>
      <c r="F269" s="832" t="s">
        <v>4522</v>
      </c>
      <c r="G269" s="832" t="s">
        <v>4524</v>
      </c>
      <c r="H269" s="849">
        <v>136</v>
      </c>
      <c r="I269" s="849">
        <v>19856</v>
      </c>
      <c r="J269" s="832">
        <v>0.67537414965986398</v>
      </c>
      <c r="K269" s="832">
        <v>146</v>
      </c>
      <c r="L269" s="849">
        <v>200</v>
      </c>
      <c r="M269" s="849">
        <v>29400</v>
      </c>
      <c r="N269" s="832">
        <v>1</v>
      </c>
      <c r="O269" s="832">
        <v>147</v>
      </c>
      <c r="P269" s="849">
        <v>85</v>
      </c>
      <c r="Q269" s="849">
        <v>12495</v>
      </c>
      <c r="R269" s="837">
        <v>0.42499999999999999</v>
      </c>
      <c r="S269" s="850">
        <v>147</v>
      </c>
    </row>
    <row r="270" spans="1:19" ht="14.4" customHeight="1" x14ac:dyDescent="0.3">
      <c r="A270" s="831" t="s">
        <v>4483</v>
      </c>
      <c r="B270" s="832" t="s">
        <v>4484</v>
      </c>
      <c r="C270" s="832" t="s">
        <v>591</v>
      </c>
      <c r="D270" s="832" t="s">
        <v>2019</v>
      </c>
      <c r="E270" s="832" t="s">
        <v>4480</v>
      </c>
      <c r="F270" s="832" t="s">
        <v>4525</v>
      </c>
      <c r="G270" s="832" t="s">
        <v>4526</v>
      </c>
      <c r="H270" s="849">
        <v>26</v>
      </c>
      <c r="I270" s="849">
        <v>962</v>
      </c>
      <c r="J270" s="832">
        <v>0.56521739130434778</v>
      </c>
      <c r="K270" s="832">
        <v>37</v>
      </c>
      <c r="L270" s="849">
        <v>46</v>
      </c>
      <c r="M270" s="849">
        <v>1702</v>
      </c>
      <c r="N270" s="832">
        <v>1</v>
      </c>
      <c r="O270" s="832">
        <v>37</v>
      </c>
      <c r="P270" s="849">
        <v>34</v>
      </c>
      <c r="Q270" s="849">
        <v>1258</v>
      </c>
      <c r="R270" s="837">
        <v>0.73913043478260865</v>
      </c>
      <c r="S270" s="850">
        <v>37</v>
      </c>
    </row>
    <row r="271" spans="1:19" ht="14.4" customHeight="1" x14ac:dyDescent="0.3">
      <c r="A271" s="831" t="s">
        <v>4483</v>
      </c>
      <c r="B271" s="832" t="s">
        <v>4484</v>
      </c>
      <c r="C271" s="832" t="s">
        <v>591</v>
      </c>
      <c r="D271" s="832" t="s">
        <v>2019</v>
      </c>
      <c r="E271" s="832" t="s">
        <v>4480</v>
      </c>
      <c r="F271" s="832" t="s">
        <v>4525</v>
      </c>
      <c r="G271" s="832" t="s">
        <v>4527</v>
      </c>
      <c r="H271" s="849"/>
      <c r="I271" s="849"/>
      <c r="J271" s="832"/>
      <c r="K271" s="832"/>
      <c r="L271" s="849">
        <v>1</v>
      </c>
      <c r="M271" s="849">
        <v>37</v>
      </c>
      <c r="N271" s="832">
        <v>1</v>
      </c>
      <c r="O271" s="832">
        <v>37</v>
      </c>
      <c r="P271" s="849"/>
      <c r="Q271" s="849"/>
      <c r="R271" s="837"/>
      <c r="S271" s="850"/>
    </row>
    <row r="272" spans="1:19" ht="14.4" customHeight="1" x14ac:dyDescent="0.3">
      <c r="A272" s="831" t="s">
        <v>4483</v>
      </c>
      <c r="B272" s="832" t="s">
        <v>4484</v>
      </c>
      <c r="C272" s="832" t="s">
        <v>591</v>
      </c>
      <c r="D272" s="832" t="s">
        <v>2019</v>
      </c>
      <c r="E272" s="832" t="s">
        <v>4480</v>
      </c>
      <c r="F272" s="832" t="s">
        <v>4528</v>
      </c>
      <c r="G272" s="832" t="s">
        <v>4530</v>
      </c>
      <c r="H272" s="849">
        <v>7</v>
      </c>
      <c r="I272" s="849">
        <v>812</v>
      </c>
      <c r="J272" s="832"/>
      <c r="K272" s="832">
        <v>116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4483</v>
      </c>
      <c r="B273" s="832" t="s">
        <v>4484</v>
      </c>
      <c r="C273" s="832" t="s">
        <v>591</v>
      </c>
      <c r="D273" s="832" t="s">
        <v>2019</v>
      </c>
      <c r="E273" s="832" t="s">
        <v>4480</v>
      </c>
      <c r="F273" s="832" t="s">
        <v>4531</v>
      </c>
      <c r="G273" s="832" t="s">
        <v>4532</v>
      </c>
      <c r="H273" s="849">
        <v>17</v>
      </c>
      <c r="I273" s="849">
        <v>2193</v>
      </c>
      <c r="J273" s="832">
        <v>0.42499999999999999</v>
      </c>
      <c r="K273" s="832">
        <v>129</v>
      </c>
      <c r="L273" s="849">
        <v>40</v>
      </c>
      <c r="M273" s="849">
        <v>5160</v>
      </c>
      <c r="N273" s="832">
        <v>1</v>
      </c>
      <c r="O273" s="832">
        <v>129</v>
      </c>
      <c r="P273" s="849">
        <v>13</v>
      </c>
      <c r="Q273" s="849">
        <v>1690</v>
      </c>
      <c r="R273" s="837">
        <v>0.32751937984496127</v>
      </c>
      <c r="S273" s="850">
        <v>130</v>
      </c>
    </row>
    <row r="274" spans="1:19" ht="14.4" customHeight="1" x14ac:dyDescent="0.3">
      <c r="A274" s="831" t="s">
        <v>4483</v>
      </c>
      <c r="B274" s="832" t="s">
        <v>4484</v>
      </c>
      <c r="C274" s="832" t="s">
        <v>591</v>
      </c>
      <c r="D274" s="832" t="s">
        <v>2019</v>
      </c>
      <c r="E274" s="832" t="s">
        <v>4480</v>
      </c>
      <c r="F274" s="832" t="s">
        <v>4531</v>
      </c>
      <c r="G274" s="832" t="s">
        <v>4533</v>
      </c>
      <c r="H274" s="849">
        <v>2</v>
      </c>
      <c r="I274" s="849">
        <v>258</v>
      </c>
      <c r="J274" s="832">
        <v>0.66666666666666663</v>
      </c>
      <c r="K274" s="832">
        <v>129</v>
      </c>
      <c r="L274" s="849">
        <v>3</v>
      </c>
      <c r="M274" s="849">
        <v>387</v>
      </c>
      <c r="N274" s="832">
        <v>1</v>
      </c>
      <c r="O274" s="832">
        <v>129</v>
      </c>
      <c r="P274" s="849"/>
      <c r="Q274" s="849"/>
      <c r="R274" s="837"/>
      <c r="S274" s="850"/>
    </row>
    <row r="275" spans="1:19" ht="14.4" customHeight="1" x14ac:dyDescent="0.3">
      <c r="A275" s="831" t="s">
        <v>4483</v>
      </c>
      <c r="B275" s="832" t="s">
        <v>4484</v>
      </c>
      <c r="C275" s="832" t="s">
        <v>591</v>
      </c>
      <c r="D275" s="832" t="s">
        <v>2019</v>
      </c>
      <c r="E275" s="832" t="s">
        <v>4480</v>
      </c>
      <c r="F275" s="832" t="s">
        <v>4534</v>
      </c>
      <c r="G275" s="832" t="s">
        <v>4536</v>
      </c>
      <c r="H275" s="849">
        <v>1</v>
      </c>
      <c r="I275" s="849">
        <v>251</v>
      </c>
      <c r="J275" s="832"/>
      <c r="K275" s="832">
        <v>251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4483</v>
      </c>
      <c r="B276" s="832" t="s">
        <v>4484</v>
      </c>
      <c r="C276" s="832" t="s">
        <v>591</v>
      </c>
      <c r="D276" s="832" t="s">
        <v>2019</v>
      </c>
      <c r="E276" s="832" t="s">
        <v>4480</v>
      </c>
      <c r="F276" s="832" t="s">
        <v>4537</v>
      </c>
      <c r="G276" s="832" t="s">
        <v>4538</v>
      </c>
      <c r="H276" s="849">
        <v>1</v>
      </c>
      <c r="I276" s="849">
        <v>701</v>
      </c>
      <c r="J276" s="832"/>
      <c r="K276" s="832">
        <v>701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4483</v>
      </c>
      <c r="B277" s="832" t="s">
        <v>4484</v>
      </c>
      <c r="C277" s="832" t="s">
        <v>591</v>
      </c>
      <c r="D277" s="832" t="s">
        <v>2019</v>
      </c>
      <c r="E277" s="832" t="s">
        <v>4480</v>
      </c>
      <c r="F277" s="832" t="s">
        <v>4537</v>
      </c>
      <c r="G277" s="832" t="s">
        <v>4539</v>
      </c>
      <c r="H277" s="849">
        <v>20</v>
      </c>
      <c r="I277" s="849">
        <v>14020</v>
      </c>
      <c r="J277" s="832">
        <v>0.7407407407407407</v>
      </c>
      <c r="K277" s="832">
        <v>701</v>
      </c>
      <c r="L277" s="849">
        <v>27</v>
      </c>
      <c r="M277" s="849">
        <v>18927</v>
      </c>
      <c r="N277" s="832">
        <v>1</v>
      </c>
      <c r="O277" s="832">
        <v>701</v>
      </c>
      <c r="P277" s="849">
        <v>28</v>
      </c>
      <c r="Q277" s="849">
        <v>19656</v>
      </c>
      <c r="R277" s="837">
        <v>1.0385164051355207</v>
      </c>
      <c r="S277" s="850">
        <v>702</v>
      </c>
    </row>
    <row r="278" spans="1:19" ht="14.4" customHeight="1" x14ac:dyDescent="0.3">
      <c r="A278" s="831" t="s">
        <v>4483</v>
      </c>
      <c r="B278" s="832" t="s">
        <v>4484</v>
      </c>
      <c r="C278" s="832" t="s">
        <v>591</v>
      </c>
      <c r="D278" s="832" t="s">
        <v>2019</v>
      </c>
      <c r="E278" s="832" t="s">
        <v>4480</v>
      </c>
      <c r="F278" s="832" t="s">
        <v>4540</v>
      </c>
      <c r="G278" s="832" t="s">
        <v>4542</v>
      </c>
      <c r="H278" s="849"/>
      <c r="I278" s="849"/>
      <c r="J278" s="832"/>
      <c r="K278" s="832"/>
      <c r="L278" s="849"/>
      <c r="M278" s="849"/>
      <c r="N278" s="832"/>
      <c r="O278" s="832"/>
      <c r="P278" s="849">
        <v>2</v>
      </c>
      <c r="Q278" s="849">
        <v>710</v>
      </c>
      <c r="R278" s="837"/>
      <c r="S278" s="850">
        <v>355</v>
      </c>
    </row>
    <row r="279" spans="1:19" ht="14.4" customHeight="1" x14ac:dyDescent="0.3">
      <c r="A279" s="831" t="s">
        <v>4483</v>
      </c>
      <c r="B279" s="832" t="s">
        <v>4484</v>
      </c>
      <c r="C279" s="832" t="s">
        <v>591</v>
      </c>
      <c r="D279" s="832" t="s">
        <v>2019</v>
      </c>
      <c r="E279" s="832" t="s">
        <v>4480</v>
      </c>
      <c r="F279" s="832" t="s">
        <v>4543</v>
      </c>
      <c r="G279" s="832" t="s">
        <v>4544</v>
      </c>
      <c r="H279" s="849">
        <v>163</v>
      </c>
      <c r="I279" s="849">
        <v>5433.33</v>
      </c>
      <c r="J279" s="832"/>
      <c r="K279" s="832">
        <v>33.333312883435582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4483</v>
      </c>
      <c r="B280" s="832" t="s">
        <v>4484</v>
      </c>
      <c r="C280" s="832" t="s">
        <v>591</v>
      </c>
      <c r="D280" s="832" t="s">
        <v>2019</v>
      </c>
      <c r="E280" s="832" t="s">
        <v>4480</v>
      </c>
      <c r="F280" s="832" t="s">
        <v>4543</v>
      </c>
      <c r="G280" s="832" t="s">
        <v>4545</v>
      </c>
      <c r="H280" s="849"/>
      <c r="I280" s="849"/>
      <c r="J280" s="832"/>
      <c r="K280" s="832"/>
      <c r="L280" s="849">
        <v>242</v>
      </c>
      <c r="M280" s="849">
        <v>8066.66</v>
      </c>
      <c r="N280" s="832">
        <v>1</v>
      </c>
      <c r="O280" s="832">
        <v>33.333305785123969</v>
      </c>
      <c r="P280" s="849">
        <v>179</v>
      </c>
      <c r="Q280" s="849">
        <v>5966.67</v>
      </c>
      <c r="R280" s="837">
        <v>0.73967044600863308</v>
      </c>
      <c r="S280" s="850">
        <v>33.333351955307265</v>
      </c>
    </row>
    <row r="281" spans="1:19" ht="14.4" customHeight="1" x14ac:dyDescent="0.3">
      <c r="A281" s="831" t="s">
        <v>4483</v>
      </c>
      <c r="B281" s="832" t="s">
        <v>4484</v>
      </c>
      <c r="C281" s="832" t="s">
        <v>591</v>
      </c>
      <c r="D281" s="832" t="s">
        <v>2019</v>
      </c>
      <c r="E281" s="832" t="s">
        <v>4480</v>
      </c>
      <c r="F281" s="832" t="s">
        <v>4549</v>
      </c>
      <c r="G281" s="832" t="s">
        <v>4550</v>
      </c>
      <c r="H281" s="849">
        <v>8</v>
      </c>
      <c r="I281" s="849">
        <v>960</v>
      </c>
      <c r="J281" s="832"/>
      <c r="K281" s="832">
        <v>120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 t="s">
        <v>4483</v>
      </c>
      <c r="B282" s="832" t="s">
        <v>4484</v>
      </c>
      <c r="C282" s="832" t="s">
        <v>591</v>
      </c>
      <c r="D282" s="832" t="s">
        <v>2019</v>
      </c>
      <c r="E282" s="832" t="s">
        <v>4480</v>
      </c>
      <c r="F282" s="832" t="s">
        <v>4549</v>
      </c>
      <c r="G282" s="832" t="s">
        <v>4551</v>
      </c>
      <c r="H282" s="849">
        <v>249</v>
      </c>
      <c r="I282" s="849">
        <v>29880</v>
      </c>
      <c r="J282" s="832">
        <v>0.61029411764705888</v>
      </c>
      <c r="K282" s="832">
        <v>120</v>
      </c>
      <c r="L282" s="849">
        <v>408</v>
      </c>
      <c r="M282" s="849">
        <v>48960</v>
      </c>
      <c r="N282" s="832">
        <v>1</v>
      </c>
      <c r="O282" s="832">
        <v>120</v>
      </c>
      <c r="P282" s="849">
        <v>177</v>
      </c>
      <c r="Q282" s="849">
        <v>21417</v>
      </c>
      <c r="R282" s="837">
        <v>0.43743872549019608</v>
      </c>
      <c r="S282" s="850">
        <v>121</v>
      </c>
    </row>
    <row r="283" spans="1:19" ht="14.4" customHeight="1" x14ac:dyDescent="0.3">
      <c r="A283" s="831" t="s">
        <v>4483</v>
      </c>
      <c r="B283" s="832" t="s">
        <v>4484</v>
      </c>
      <c r="C283" s="832" t="s">
        <v>591</v>
      </c>
      <c r="D283" s="832" t="s">
        <v>2019</v>
      </c>
      <c r="E283" s="832" t="s">
        <v>4480</v>
      </c>
      <c r="F283" s="832" t="s">
        <v>4552</v>
      </c>
      <c r="G283" s="832" t="s">
        <v>4553</v>
      </c>
      <c r="H283" s="849">
        <v>2</v>
      </c>
      <c r="I283" s="849">
        <v>64</v>
      </c>
      <c r="J283" s="832"/>
      <c r="K283" s="832">
        <v>32</v>
      </c>
      <c r="L283" s="849"/>
      <c r="M283" s="849"/>
      <c r="N283" s="832"/>
      <c r="O283" s="832"/>
      <c r="P283" s="849">
        <v>1</v>
      </c>
      <c r="Q283" s="849">
        <v>32</v>
      </c>
      <c r="R283" s="837"/>
      <c r="S283" s="850">
        <v>32</v>
      </c>
    </row>
    <row r="284" spans="1:19" ht="14.4" customHeight="1" x14ac:dyDescent="0.3">
      <c r="A284" s="831" t="s">
        <v>4483</v>
      </c>
      <c r="B284" s="832" t="s">
        <v>4484</v>
      </c>
      <c r="C284" s="832" t="s">
        <v>591</v>
      </c>
      <c r="D284" s="832" t="s">
        <v>2019</v>
      </c>
      <c r="E284" s="832" t="s">
        <v>4480</v>
      </c>
      <c r="F284" s="832" t="s">
        <v>4552</v>
      </c>
      <c r="G284" s="832" t="s">
        <v>4554</v>
      </c>
      <c r="H284" s="849">
        <v>3</v>
      </c>
      <c r="I284" s="849">
        <v>96</v>
      </c>
      <c r="J284" s="832">
        <v>0.15789473684210525</v>
      </c>
      <c r="K284" s="832">
        <v>32</v>
      </c>
      <c r="L284" s="849">
        <v>19</v>
      </c>
      <c r="M284" s="849">
        <v>608</v>
      </c>
      <c r="N284" s="832">
        <v>1</v>
      </c>
      <c r="O284" s="832">
        <v>32</v>
      </c>
      <c r="P284" s="849">
        <v>15</v>
      </c>
      <c r="Q284" s="849">
        <v>480</v>
      </c>
      <c r="R284" s="837">
        <v>0.78947368421052633</v>
      </c>
      <c r="S284" s="850">
        <v>32</v>
      </c>
    </row>
    <row r="285" spans="1:19" ht="14.4" customHeight="1" x14ac:dyDescent="0.3">
      <c r="A285" s="831" t="s">
        <v>4483</v>
      </c>
      <c r="B285" s="832" t="s">
        <v>4484</v>
      </c>
      <c r="C285" s="832" t="s">
        <v>591</v>
      </c>
      <c r="D285" s="832" t="s">
        <v>2019</v>
      </c>
      <c r="E285" s="832" t="s">
        <v>4480</v>
      </c>
      <c r="F285" s="832" t="s">
        <v>4555</v>
      </c>
      <c r="G285" s="832" t="s">
        <v>4556</v>
      </c>
      <c r="H285" s="849">
        <v>5</v>
      </c>
      <c r="I285" s="849">
        <v>370</v>
      </c>
      <c r="J285" s="832">
        <v>0.45454545454545453</v>
      </c>
      <c r="K285" s="832">
        <v>74</v>
      </c>
      <c r="L285" s="849">
        <v>11</v>
      </c>
      <c r="M285" s="849">
        <v>814</v>
      </c>
      <c r="N285" s="832">
        <v>1</v>
      </c>
      <c r="O285" s="832">
        <v>74</v>
      </c>
      <c r="P285" s="849">
        <v>6</v>
      </c>
      <c r="Q285" s="849">
        <v>444</v>
      </c>
      <c r="R285" s="837">
        <v>0.54545454545454541</v>
      </c>
      <c r="S285" s="850">
        <v>74</v>
      </c>
    </row>
    <row r="286" spans="1:19" ht="14.4" customHeight="1" x14ac:dyDescent="0.3">
      <c r="A286" s="831" t="s">
        <v>4483</v>
      </c>
      <c r="B286" s="832" t="s">
        <v>4484</v>
      </c>
      <c r="C286" s="832" t="s">
        <v>591</v>
      </c>
      <c r="D286" s="832" t="s">
        <v>2019</v>
      </c>
      <c r="E286" s="832" t="s">
        <v>4480</v>
      </c>
      <c r="F286" s="832" t="s">
        <v>4557</v>
      </c>
      <c r="G286" s="832" t="s">
        <v>4558</v>
      </c>
      <c r="H286" s="849">
        <v>35</v>
      </c>
      <c r="I286" s="849">
        <v>2695</v>
      </c>
      <c r="J286" s="832">
        <v>0.660377358490566</v>
      </c>
      <c r="K286" s="832">
        <v>77</v>
      </c>
      <c r="L286" s="849">
        <v>53</v>
      </c>
      <c r="M286" s="849">
        <v>4081</v>
      </c>
      <c r="N286" s="832">
        <v>1</v>
      </c>
      <c r="O286" s="832">
        <v>77</v>
      </c>
      <c r="P286" s="849">
        <v>22</v>
      </c>
      <c r="Q286" s="849">
        <v>1694</v>
      </c>
      <c r="R286" s="837">
        <v>0.41509433962264153</v>
      </c>
      <c r="S286" s="850">
        <v>77</v>
      </c>
    </row>
    <row r="287" spans="1:19" ht="14.4" customHeight="1" x14ac:dyDescent="0.3">
      <c r="A287" s="831" t="s">
        <v>4483</v>
      </c>
      <c r="B287" s="832" t="s">
        <v>4484</v>
      </c>
      <c r="C287" s="832" t="s">
        <v>591</v>
      </c>
      <c r="D287" s="832" t="s">
        <v>2019</v>
      </c>
      <c r="E287" s="832" t="s">
        <v>4480</v>
      </c>
      <c r="F287" s="832" t="s">
        <v>4557</v>
      </c>
      <c r="G287" s="832" t="s">
        <v>4559</v>
      </c>
      <c r="H287" s="849">
        <v>1</v>
      </c>
      <c r="I287" s="849">
        <v>77</v>
      </c>
      <c r="J287" s="832"/>
      <c r="K287" s="832">
        <v>77</v>
      </c>
      <c r="L287" s="849"/>
      <c r="M287" s="849"/>
      <c r="N287" s="832"/>
      <c r="O287" s="832"/>
      <c r="P287" s="849"/>
      <c r="Q287" s="849"/>
      <c r="R287" s="837"/>
      <c r="S287" s="850"/>
    </row>
    <row r="288" spans="1:19" ht="14.4" customHeight="1" x14ac:dyDescent="0.3">
      <c r="A288" s="831" t="s">
        <v>4483</v>
      </c>
      <c r="B288" s="832" t="s">
        <v>4484</v>
      </c>
      <c r="C288" s="832" t="s">
        <v>591</v>
      </c>
      <c r="D288" s="832" t="s">
        <v>2019</v>
      </c>
      <c r="E288" s="832" t="s">
        <v>4480</v>
      </c>
      <c r="F288" s="832" t="s">
        <v>4560</v>
      </c>
      <c r="G288" s="832" t="s">
        <v>4561</v>
      </c>
      <c r="H288" s="849"/>
      <c r="I288" s="849"/>
      <c r="J288" s="832"/>
      <c r="K288" s="832"/>
      <c r="L288" s="849">
        <v>2</v>
      </c>
      <c r="M288" s="849">
        <v>1238</v>
      </c>
      <c r="N288" s="832">
        <v>1</v>
      </c>
      <c r="O288" s="832">
        <v>619</v>
      </c>
      <c r="P288" s="849">
        <v>3</v>
      </c>
      <c r="Q288" s="849">
        <v>1860</v>
      </c>
      <c r="R288" s="837">
        <v>1.5024232633279484</v>
      </c>
      <c r="S288" s="850">
        <v>620</v>
      </c>
    </row>
    <row r="289" spans="1:19" ht="14.4" customHeight="1" x14ac:dyDescent="0.3">
      <c r="A289" s="831" t="s">
        <v>4483</v>
      </c>
      <c r="B289" s="832" t="s">
        <v>4484</v>
      </c>
      <c r="C289" s="832" t="s">
        <v>591</v>
      </c>
      <c r="D289" s="832" t="s">
        <v>2019</v>
      </c>
      <c r="E289" s="832" t="s">
        <v>4480</v>
      </c>
      <c r="F289" s="832" t="s">
        <v>4564</v>
      </c>
      <c r="G289" s="832" t="s">
        <v>4565</v>
      </c>
      <c r="H289" s="849">
        <v>142</v>
      </c>
      <c r="I289" s="849">
        <v>25134</v>
      </c>
      <c r="J289" s="832">
        <v>0.66046511627906979</v>
      </c>
      <c r="K289" s="832">
        <v>177</v>
      </c>
      <c r="L289" s="849">
        <v>215</v>
      </c>
      <c r="M289" s="849">
        <v>38055</v>
      </c>
      <c r="N289" s="832">
        <v>1</v>
      </c>
      <c r="O289" s="832">
        <v>177</v>
      </c>
      <c r="P289" s="849">
        <v>150</v>
      </c>
      <c r="Q289" s="849">
        <v>26700</v>
      </c>
      <c r="R289" s="837">
        <v>0.70161608198659831</v>
      </c>
      <c r="S289" s="850">
        <v>178</v>
      </c>
    </row>
    <row r="290" spans="1:19" ht="14.4" customHeight="1" x14ac:dyDescent="0.3">
      <c r="A290" s="831" t="s">
        <v>4483</v>
      </c>
      <c r="B290" s="832" t="s">
        <v>4484</v>
      </c>
      <c r="C290" s="832" t="s">
        <v>591</v>
      </c>
      <c r="D290" s="832" t="s">
        <v>4446</v>
      </c>
      <c r="E290" s="832" t="s">
        <v>4480</v>
      </c>
      <c r="F290" s="832" t="s">
        <v>4534</v>
      </c>
      <c r="G290" s="832" t="s">
        <v>4535</v>
      </c>
      <c r="H290" s="849">
        <v>3</v>
      </c>
      <c r="I290" s="849">
        <v>753</v>
      </c>
      <c r="J290" s="832">
        <v>0.75</v>
      </c>
      <c r="K290" s="832">
        <v>251</v>
      </c>
      <c r="L290" s="849">
        <v>4</v>
      </c>
      <c r="M290" s="849">
        <v>1004</v>
      </c>
      <c r="N290" s="832">
        <v>1</v>
      </c>
      <c r="O290" s="832">
        <v>251</v>
      </c>
      <c r="P290" s="849">
        <v>6</v>
      </c>
      <c r="Q290" s="849">
        <v>1512</v>
      </c>
      <c r="R290" s="837">
        <v>1.5059760956175299</v>
      </c>
      <c r="S290" s="850">
        <v>252</v>
      </c>
    </row>
    <row r="291" spans="1:19" ht="14.4" customHeight="1" x14ac:dyDescent="0.3">
      <c r="A291" s="831" t="s">
        <v>4483</v>
      </c>
      <c r="B291" s="832" t="s">
        <v>4484</v>
      </c>
      <c r="C291" s="832" t="s">
        <v>591</v>
      </c>
      <c r="D291" s="832" t="s">
        <v>4446</v>
      </c>
      <c r="E291" s="832" t="s">
        <v>4480</v>
      </c>
      <c r="F291" s="832" t="s">
        <v>4534</v>
      </c>
      <c r="G291" s="832" t="s">
        <v>4536</v>
      </c>
      <c r="H291" s="849">
        <v>2</v>
      </c>
      <c r="I291" s="849">
        <v>502</v>
      </c>
      <c r="J291" s="832"/>
      <c r="K291" s="832">
        <v>251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4483</v>
      </c>
      <c r="B292" s="832" t="s">
        <v>4484</v>
      </c>
      <c r="C292" s="832" t="s">
        <v>591</v>
      </c>
      <c r="D292" s="832" t="s">
        <v>2020</v>
      </c>
      <c r="E292" s="832" t="s">
        <v>4480</v>
      </c>
      <c r="F292" s="832" t="s">
        <v>4525</v>
      </c>
      <c r="G292" s="832" t="s">
        <v>4526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37</v>
      </c>
      <c r="R292" s="837"/>
      <c r="S292" s="850">
        <v>37</v>
      </c>
    </row>
    <row r="293" spans="1:19" ht="14.4" customHeight="1" x14ac:dyDescent="0.3">
      <c r="A293" s="831" t="s">
        <v>4483</v>
      </c>
      <c r="B293" s="832" t="s">
        <v>4484</v>
      </c>
      <c r="C293" s="832" t="s">
        <v>591</v>
      </c>
      <c r="D293" s="832" t="s">
        <v>2020</v>
      </c>
      <c r="E293" s="832" t="s">
        <v>4480</v>
      </c>
      <c r="F293" s="832" t="s">
        <v>4534</v>
      </c>
      <c r="G293" s="832" t="s">
        <v>4535</v>
      </c>
      <c r="H293" s="849">
        <v>6</v>
      </c>
      <c r="I293" s="849">
        <v>1506</v>
      </c>
      <c r="J293" s="832"/>
      <c r="K293" s="832">
        <v>251</v>
      </c>
      <c r="L293" s="849"/>
      <c r="M293" s="849"/>
      <c r="N293" s="832"/>
      <c r="O293" s="832"/>
      <c r="P293" s="849">
        <v>1</v>
      </c>
      <c r="Q293" s="849">
        <v>252</v>
      </c>
      <c r="R293" s="837"/>
      <c r="S293" s="850">
        <v>252</v>
      </c>
    </row>
    <row r="294" spans="1:19" ht="14.4" customHeight="1" x14ac:dyDescent="0.3">
      <c r="A294" s="831" t="s">
        <v>4483</v>
      </c>
      <c r="B294" s="832" t="s">
        <v>4484</v>
      </c>
      <c r="C294" s="832" t="s">
        <v>591</v>
      </c>
      <c r="D294" s="832" t="s">
        <v>2020</v>
      </c>
      <c r="E294" s="832" t="s">
        <v>4480</v>
      </c>
      <c r="F294" s="832" t="s">
        <v>4534</v>
      </c>
      <c r="G294" s="832" t="s">
        <v>4536</v>
      </c>
      <c r="H294" s="849"/>
      <c r="I294" s="849"/>
      <c r="J294" s="832"/>
      <c r="K294" s="832"/>
      <c r="L294" s="849">
        <v>1</v>
      </c>
      <c r="M294" s="849">
        <v>251</v>
      </c>
      <c r="N294" s="832">
        <v>1</v>
      </c>
      <c r="O294" s="832">
        <v>251</v>
      </c>
      <c r="P294" s="849"/>
      <c r="Q294" s="849"/>
      <c r="R294" s="837"/>
      <c r="S294" s="850"/>
    </row>
    <row r="295" spans="1:19" ht="14.4" customHeight="1" x14ac:dyDescent="0.3">
      <c r="A295" s="831" t="s">
        <v>4483</v>
      </c>
      <c r="B295" s="832" t="s">
        <v>4484</v>
      </c>
      <c r="C295" s="832" t="s">
        <v>591</v>
      </c>
      <c r="D295" s="832" t="s">
        <v>4447</v>
      </c>
      <c r="E295" s="832" t="s">
        <v>4480</v>
      </c>
      <c r="F295" s="832" t="s">
        <v>4525</v>
      </c>
      <c r="G295" s="832" t="s">
        <v>4526</v>
      </c>
      <c r="H295" s="849"/>
      <c r="I295" s="849"/>
      <c r="J295" s="832"/>
      <c r="K295" s="832"/>
      <c r="L295" s="849">
        <v>4</v>
      </c>
      <c r="M295" s="849">
        <v>148</v>
      </c>
      <c r="N295" s="832">
        <v>1</v>
      </c>
      <c r="O295" s="832">
        <v>37</v>
      </c>
      <c r="P295" s="849"/>
      <c r="Q295" s="849"/>
      <c r="R295" s="837"/>
      <c r="S295" s="850"/>
    </row>
    <row r="296" spans="1:19" ht="14.4" customHeight="1" x14ac:dyDescent="0.3">
      <c r="A296" s="831" t="s">
        <v>4483</v>
      </c>
      <c r="B296" s="832" t="s">
        <v>4484</v>
      </c>
      <c r="C296" s="832" t="s">
        <v>591</v>
      </c>
      <c r="D296" s="832" t="s">
        <v>4447</v>
      </c>
      <c r="E296" s="832" t="s">
        <v>4480</v>
      </c>
      <c r="F296" s="832" t="s">
        <v>4534</v>
      </c>
      <c r="G296" s="832" t="s">
        <v>4535</v>
      </c>
      <c r="H296" s="849"/>
      <c r="I296" s="849"/>
      <c r="J296" s="832"/>
      <c r="K296" s="832"/>
      <c r="L296" s="849">
        <v>256</v>
      </c>
      <c r="M296" s="849">
        <v>64256</v>
      </c>
      <c r="N296" s="832">
        <v>1</v>
      </c>
      <c r="O296" s="832">
        <v>251</v>
      </c>
      <c r="P296" s="849"/>
      <c r="Q296" s="849"/>
      <c r="R296" s="837"/>
      <c r="S296" s="850"/>
    </row>
    <row r="297" spans="1:19" ht="14.4" customHeight="1" x14ac:dyDescent="0.3">
      <c r="A297" s="831" t="s">
        <v>4483</v>
      </c>
      <c r="B297" s="832" t="s">
        <v>4484</v>
      </c>
      <c r="C297" s="832" t="s">
        <v>591</v>
      </c>
      <c r="D297" s="832" t="s">
        <v>4447</v>
      </c>
      <c r="E297" s="832" t="s">
        <v>4480</v>
      </c>
      <c r="F297" s="832" t="s">
        <v>4534</v>
      </c>
      <c r="G297" s="832" t="s">
        <v>4536</v>
      </c>
      <c r="H297" s="849">
        <v>11</v>
      </c>
      <c r="I297" s="849">
        <v>2761</v>
      </c>
      <c r="J297" s="832">
        <v>0.84615384615384615</v>
      </c>
      <c r="K297" s="832">
        <v>251</v>
      </c>
      <c r="L297" s="849">
        <v>13</v>
      </c>
      <c r="M297" s="849">
        <v>3263</v>
      </c>
      <c r="N297" s="832">
        <v>1</v>
      </c>
      <c r="O297" s="832">
        <v>251</v>
      </c>
      <c r="P297" s="849"/>
      <c r="Q297" s="849"/>
      <c r="R297" s="837"/>
      <c r="S297" s="850"/>
    </row>
    <row r="298" spans="1:19" ht="14.4" customHeight="1" x14ac:dyDescent="0.3">
      <c r="A298" s="831" t="s">
        <v>4483</v>
      </c>
      <c r="B298" s="832" t="s">
        <v>4484</v>
      </c>
      <c r="C298" s="832" t="s">
        <v>591</v>
      </c>
      <c r="D298" s="832" t="s">
        <v>2021</v>
      </c>
      <c r="E298" s="832" t="s">
        <v>4480</v>
      </c>
      <c r="F298" s="832" t="s">
        <v>4525</v>
      </c>
      <c r="G298" s="832" t="s">
        <v>4526</v>
      </c>
      <c r="H298" s="849">
        <v>1</v>
      </c>
      <c r="I298" s="849">
        <v>37</v>
      </c>
      <c r="J298" s="832">
        <v>1</v>
      </c>
      <c r="K298" s="832">
        <v>37</v>
      </c>
      <c r="L298" s="849">
        <v>1</v>
      </c>
      <c r="M298" s="849">
        <v>37</v>
      </c>
      <c r="N298" s="832">
        <v>1</v>
      </c>
      <c r="O298" s="832">
        <v>37</v>
      </c>
      <c r="P298" s="849">
        <v>7</v>
      </c>
      <c r="Q298" s="849">
        <v>259</v>
      </c>
      <c r="R298" s="837">
        <v>7</v>
      </c>
      <c r="S298" s="850">
        <v>37</v>
      </c>
    </row>
    <row r="299" spans="1:19" ht="14.4" customHeight="1" x14ac:dyDescent="0.3">
      <c r="A299" s="831" t="s">
        <v>4483</v>
      </c>
      <c r="B299" s="832" t="s">
        <v>4484</v>
      </c>
      <c r="C299" s="832" t="s">
        <v>591</v>
      </c>
      <c r="D299" s="832" t="s">
        <v>2021</v>
      </c>
      <c r="E299" s="832" t="s">
        <v>4480</v>
      </c>
      <c r="F299" s="832" t="s">
        <v>4525</v>
      </c>
      <c r="G299" s="832" t="s">
        <v>4527</v>
      </c>
      <c r="H299" s="849">
        <v>1</v>
      </c>
      <c r="I299" s="849">
        <v>37</v>
      </c>
      <c r="J299" s="832"/>
      <c r="K299" s="832">
        <v>37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4483</v>
      </c>
      <c r="B300" s="832" t="s">
        <v>4484</v>
      </c>
      <c r="C300" s="832" t="s">
        <v>591</v>
      </c>
      <c r="D300" s="832" t="s">
        <v>2021</v>
      </c>
      <c r="E300" s="832" t="s">
        <v>4480</v>
      </c>
      <c r="F300" s="832" t="s">
        <v>4534</v>
      </c>
      <c r="G300" s="832" t="s">
        <v>4535</v>
      </c>
      <c r="H300" s="849"/>
      <c r="I300" s="849"/>
      <c r="J300" s="832"/>
      <c r="K300" s="832"/>
      <c r="L300" s="849">
        <v>1</v>
      </c>
      <c r="M300" s="849">
        <v>251</v>
      </c>
      <c r="N300" s="832">
        <v>1</v>
      </c>
      <c r="O300" s="832">
        <v>251</v>
      </c>
      <c r="P300" s="849">
        <v>3</v>
      </c>
      <c r="Q300" s="849">
        <v>756</v>
      </c>
      <c r="R300" s="837">
        <v>3.0119521912350598</v>
      </c>
      <c r="S300" s="850">
        <v>252</v>
      </c>
    </row>
    <row r="301" spans="1:19" ht="14.4" customHeight="1" x14ac:dyDescent="0.3">
      <c r="A301" s="831" t="s">
        <v>4483</v>
      </c>
      <c r="B301" s="832" t="s">
        <v>4484</v>
      </c>
      <c r="C301" s="832" t="s">
        <v>591</v>
      </c>
      <c r="D301" s="832" t="s">
        <v>2021</v>
      </c>
      <c r="E301" s="832" t="s">
        <v>4480</v>
      </c>
      <c r="F301" s="832" t="s">
        <v>4534</v>
      </c>
      <c r="G301" s="832" t="s">
        <v>4536</v>
      </c>
      <c r="H301" s="849"/>
      <c r="I301" s="849"/>
      <c r="J301" s="832"/>
      <c r="K301" s="832"/>
      <c r="L301" s="849">
        <v>1</v>
      </c>
      <c r="M301" s="849">
        <v>251</v>
      </c>
      <c r="N301" s="832">
        <v>1</v>
      </c>
      <c r="O301" s="832">
        <v>251</v>
      </c>
      <c r="P301" s="849"/>
      <c r="Q301" s="849"/>
      <c r="R301" s="837"/>
      <c r="S301" s="850"/>
    </row>
    <row r="302" spans="1:19" ht="14.4" customHeight="1" x14ac:dyDescent="0.3">
      <c r="A302" s="831" t="s">
        <v>4483</v>
      </c>
      <c r="B302" s="832" t="s">
        <v>4484</v>
      </c>
      <c r="C302" s="832" t="s">
        <v>591</v>
      </c>
      <c r="D302" s="832" t="s">
        <v>4448</v>
      </c>
      <c r="E302" s="832" t="s">
        <v>4480</v>
      </c>
      <c r="F302" s="832" t="s">
        <v>4534</v>
      </c>
      <c r="G302" s="832" t="s">
        <v>4535</v>
      </c>
      <c r="H302" s="849"/>
      <c r="I302" s="849"/>
      <c r="J302" s="832"/>
      <c r="K302" s="832"/>
      <c r="L302" s="849"/>
      <c r="M302" s="849"/>
      <c r="N302" s="832"/>
      <c r="O302" s="832"/>
      <c r="P302" s="849">
        <v>39</v>
      </c>
      <c r="Q302" s="849">
        <v>9828</v>
      </c>
      <c r="R302" s="837"/>
      <c r="S302" s="850">
        <v>252</v>
      </c>
    </row>
    <row r="303" spans="1:19" ht="14.4" customHeight="1" x14ac:dyDescent="0.3">
      <c r="A303" s="831" t="s">
        <v>4483</v>
      </c>
      <c r="B303" s="832" t="s">
        <v>4484</v>
      </c>
      <c r="C303" s="832" t="s">
        <v>591</v>
      </c>
      <c r="D303" s="832" t="s">
        <v>4448</v>
      </c>
      <c r="E303" s="832" t="s">
        <v>4480</v>
      </c>
      <c r="F303" s="832" t="s">
        <v>4534</v>
      </c>
      <c r="G303" s="832" t="s">
        <v>4536</v>
      </c>
      <c r="H303" s="849"/>
      <c r="I303" s="849"/>
      <c r="J303" s="832"/>
      <c r="K303" s="832"/>
      <c r="L303" s="849"/>
      <c r="M303" s="849"/>
      <c r="N303" s="832"/>
      <c r="O303" s="832"/>
      <c r="P303" s="849">
        <v>6</v>
      </c>
      <c r="Q303" s="849">
        <v>1512</v>
      </c>
      <c r="R303" s="837"/>
      <c r="S303" s="850">
        <v>252</v>
      </c>
    </row>
    <row r="304" spans="1:19" ht="14.4" customHeight="1" x14ac:dyDescent="0.3">
      <c r="A304" s="831" t="s">
        <v>4483</v>
      </c>
      <c r="B304" s="832" t="s">
        <v>4484</v>
      </c>
      <c r="C304" s="832" t="s">
        <v>591</v>
      </c>
      <c r="D304" s="832" t="s">
        <v>4449</v>
      </c>
      <c r="E304" s="832" t="s">
        <v>4480</v>
      </c>
      <c r="F304" s="832" t="s">
        <v>4534</v>
      </c>
      <c r="G304" s="832" t="s">
        <v>4535</v>
      </c>
      <c r="H304" s="849"/>
      <c r="I304" s="849"/>
      <c r="J304" s="832"/>
      <c r="K304" s="832"/>
      <c r="L304" s="849"/>
      <c r="M304" s="849"/>
      <c r="N304" s="832"/>
      <c r="O304" s="832"/>
      <c r="P304" s="849">
        <v>14</v>
      </c>
      <c r="Q304" s="849">
        <v>3528</v>
      </c>
      <c r="R304" s="837"/>
      <c r="S304" s="850">
        <v>252</v>
      </c>
    </row>
    <row r="305" spans="1:19" ht="14.4" customHeight="1" x14ac:dyDescent="0.3">
      <c r="A305" s="831" t="s">
        <v>4483</v>
      </c>
      <c r="B305" s="832" t="s">
        <v>4484</v>
      </c>
      <c r="C305" s="832" t="s">
        <v>591</v>
      </c>
      <c r="D305" s="832" t="s">
        <v>4449</v>
      </c>
      <c r="E305" s="832" t="s">
        <v>4480</v>
      </c>
      <c r="F305" s="832" t="s">
        <v>4534</v>
      </c>
      <c r="G305" s="832" t="s">
        <v>4536</v>
      </c>
      <c r="H305" s="849">
        <v>3</v>
      </c>
      <c r="I305" s="849">
        <v>753</v>
      </c>
      <c r="J305" s="832"/>
      <c r="K305" s="832">
        <v>251</v>
      </c>
      <c r="L305" s="849"/>
      <c r="M305" s="849"/>
      <c r="N305" s="832"/>
      <c r="O305" s="832"/>
      <c r="P305" s="849">
        <v>2</v>
      </c>
      <c r="Q305" s="849">
        <v>504</v>
      </c>
      <c r="R305" s="837"/>
      <c r="S305" s="850">
        <v>252</v>
      </c>
    </row>
    <row r="306" spans="1:19" ht="14.4" customHeight="1" x14ac:dyDescent="0.3">
      <c r="A306" s="831" t="s">
        <v>4483</v>
      </c>
      <c r="B306" s="832" t="s">
        <v>4484</v>
      </c>
      <c r="C306" s="832" t="s">
        <v>591</v>
      </c>
      <c r="D306" s="832" t="s">
        <v>2022</v>
      </c>
      <c r="E306" s="832" t="s">
        <v>4480</v>
      </c>
      <c r="F306" s="832" t="s">
        <v>4525</v>
      </c>
      <c r="G306" s="832" t="s">
        <v>4526</v>
      </c>
      <c r="H306" s="849">
        <v>1</v>
      </c>
      <c r="I306" s="849">
        <v>37</v>
      </c>
      <c r="J306" s="832"/>
      <c r="K306" s="832">
        <v>37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4483</v>
      </c>
      <c r="B307" s="832" t="s">
        <v>4484</v>
      </c>
      <c r="C307" s="832" t="s">
        <v>591</v>
      </c>
      <c r="D307" s="832" t="s">
        <v>2022</v>
      </c>
      <c r="E307" s="832" t="s">
        <v>4480</v>
      </c>
      <c r="F307" s="832" t="s">
        <v>4534</v>
      </c>
      <c r="G307" s="832" t="s">
        <v>4535</v>
      </c>
      <c r="H307" s="849">
        <v>21</v>
      </c>
      <c r="I307" s="849">
        <v>5271</v>
      </c>
      <c r="J307" s="832">
        <v>2.625</v>
      </c>
      <c r="K307" s="832">
        <v>251</v>
      </c>
      <c r="L307" s="849">
        <v>8</v>
      </c>
      <c r="M307" s="849">
        <v>2008</v>
      </c>
      <c r="N307" s="832">
        <v>1</v>
      </c>
      <c r="O307" s="832">
        <v>251</v>
      </c>
      <c r="P307" s="849">
        <v>9</v>
      </c>
      <c r="Q307" s="849">
        <v>2268</v>
      </c>
      <c r="R307" s="837">
        <v>1.1294820717131475</v>
      </c>
      <c r="S307" s="850">
        <v>252</v>
      </c>
    </row>
    <row r="308" spans="1:19" ht="14.4" customHeight="1" x14ac:dyDescent="0.3">
      <c r="A308" s="831" t="s">
        <v>4483</v>
      </c>
      <c r="B308" s="832" t="s">
        <v>4484</v>
      </c>
      <c r="C308" s="832" t="s">
        <v>591</v>
      </c>
      <c r="D308" s="832" t="s">
        <v>2022</v>
      </c>
      <c r="E308" s="832" t="s">
        <v>4480</v>
      </c>
      <c r="F308" s="832" t="s">
        <v>4534</v>
      </c>
      <c r="G308" s="832" t="s">
        <v>4536</v>
      </c>
      <c r="H308" s="849">
        <v>5</v>
      </c>
      <c r="I308" s="849">
        <v>1255</v>
      </c>
      <c r="J308" s="832"/>
      <c r="K308" s="832">
        <v>251</v>
      </c>
      <c r="L308" s="849"/>
      <c r="M308" s="849"/>
      <c r="N308" s="832"/>
      <c r="O308" s="832"/>
      <c r="P308" s="849">
        <v>2</v>
      </c>
      <c r="Q308" s="849">
        <v>504</v>
      </c>
      <c r="R308" s="837"/>
      <c r="S308" s="850">
        <v>252</v>
      </c>
    </row>
    <row r="309" spans="1:19" ht="14.4" customHeight="1" x14ac:dyDescent="0.3">
      <c r="A309" s="831" t="s">
        <v>4483</v>
      </c>
      <c r="B309" s="832" t="s">
        <v>4484</v>
      </c>
      <c r="C309" s="832" t="s">
        <v>591</v>
      </c>
      <c r="D309" s="832" t="s">
        <v>4452</v>
      </c>
      <c r="E309" s="832" t="s">
        <v>4480</v>
      </c>
      <c r="F309" s="832" t="s">
        <v>4534</v>
      </c>
      <c r="G309" s="832" t="s">
        <v>4535</v>
      </c>
      <c r="H309" s="849">
        <v>1</v>
      </c>
      <c r="I309" s="849">
        <v>251</v>
      </c>
      <c r="J309" s="832">
        <v>0.125</v>
      </c>
      <c r="K309" s="832">
        <v>251</v>
      </c>
      <c r="L309" s="849">
        <v>8</v>
      </c>
      <c r="M309" s="849">
        <v>2008</v>
      </c>
      <c r="N309" s="832">
        <v>1</v>
      </c>
      <c r="O309" s="832">
        <v>251</v>
      </c>
      <c r="P309" s="849">
        <v>1</v>
      </c>
      <c r="Q309" s="849">
        <v>252</v>
      </c>
      <c r="R309" s="837">
        <v>0.12549800796812749</v>
      </c>
      <c r="S309" s="850">
        <v>252</v>
      </c>
    </row>
    <row r="310" spans="1:19" ht="14.4" customHeight="1" x14ac:dyDescent="0.3">
      <c r="A310" s="831" t="s">
        <v>4483</v>
      </c>
      <c r="B310" s="832" t="s">
        <v>4484</v>
      </c>
      <c r="C310" s="832" t="s">
        <v>591</v>
      </c>
      <c r="D310" s="832" t="s">
        <v>4452</v>
      </c>
      <c r="E310" s="832" t="s">
        <v>4480</v>
      </c>
      <c r="F310" s="832" t="s">
        <v>4534</v>
      </c>
      <c r="G310" s="832" t="s">
        <v>4536</v>
      </c>
      <c r="H310" s="849">
        <v>1</v>
      </c>
      <c r="I310" s="849">
        <v>251</v>
      </c>
      <c r="J310" s="832"/>
      <c r="K310" s="832">
        <v>251</v>
      </c>
      <c r="L310" s="849"/>
      <c r="M310" s="849"/>
      <c r="N310" s="832"/>
      <c r="O310" s="832"/>
      <c r="P310" s="849">
        <v>1</v>
      </c>
      <c r="Q310" s="849">
        <v>252</v>
      </c>
      <c r="R310" s="837"/>
      <c r="S310" s="850">
        <v>252</v>
      </c>
    </row>
    <row r="311" spans="1:19" ht="14.4" customHeight="1" x14ac:dyDescent="0.3">
      <c r="A311" s="831" t="s">
        <v>4483</v>
      </c>
      <c r="B311" s="832" t="s">
        <v>4484</v>
      </c>
      <c r="C311" s="832" t="s">
        <v>591</v>
      </c>
      <c r="D311" s="832" t="s">
        <v>2023</v>
      </c>
      <c r="E311" s="832" t="s">
        <v>4485</v>
      </c>
      <c r="F311" s="832" t="s">
        <v>4488</v>
      </c>
      <c r="G311" s="832" t="s">
        <v>4489</v>
      </c>
      <c r="H311" s="849"/>
      <c r="I311" s="849"/>
      <c r="J311" s="832"/>
      <c r="K311" s="832"/>
      <c r="L311" s="849"/>
      <c r="M311" s="849"/>
      <c r="N311" s="832"/>
      <c r="O311" s="832"/>
      <c r="P311" s="849">
        <v>0.2</v>
      </c>
      <c r="Q311" s="849">
        <v>13.94</v>
      </c>
      <c r="R311" s="837"/>
      <c r="S311" s="850">
        <v>69.699999999999989</v>
      </c>
    </row>
    <row r="312" spans="1:19" ht="14.4" customHeight="1" x14ac:dyDescent="0.3">
      <c r="A312" s="831" t="s">
        <v>4483</v>
      </c>
      <c r="B312" s="832" t="s">
        <v>4484</v>
      </c>
      <c r="C312" s="832" t="s">
        <v>591</v>
      </c>
      <c r="D312" s="832" t="s">
        <v>2023</v>
      </c>
      <c r="E312" s="832" t="s">
        <v>4485</v>
      </c>
      <c r="F312" s="832" t="s">
        <v>4490</v>
      </c>
      <c r="G312" s="832" t="s">
        <v>4491</v>
      </c>
      <c r="H312" s="849"/>
      <c r="I312" s="849"/>
      <c r="J312" s="832"/>
      <c r="K312" s="832"/>
      <c r="L312" s="849"/>
      <c r="M312" s="849"/>
      <c r="N312" s="832"/>
      <c r="O312" s="832"/>
      <c r="P312" s="849">
        <v>0.8</v>
      </c>
      <c r="Q312" s="849">
        <v>228.08</v>
      </c>
      <c r="R312" s="837"/>
      <c r="S312" s="850">
        <v>285.10000000000002</v>
      </c>
    </row>
    <row r="313" spans="1:19" ht="14.4" customHeight="1" x14ac:dyDescent="0.3">
      <c r="A313" s="831" t="s">
        <v>4483</v>
      </c>
      <c r="B313" s="832" t="s">
        <v>4484</v>
      </c>
      <c r="C313" s="832" t="s">
        <v>591</v>
      </c>
      <c r="D313" s="832" t="s">
        <v>2023</v>
      </c>
      <c r="E313" s="832" t="s">
        <v>4485</v>
      </c>
      <c r="F313" s="832" t="s">
        <v>4497</v>
      </c>
      <c r="G313" s="832" t="s">
        <v>673</v>
      </c>
      <c r="H313" s="849"/>
      <c r="I313" s="849"/>
      <c r="J313" s="832"/>
      <c r="K313" s="832"/>
      <c r="L313" s="849"/>
      <c r="M313" s="849"/>
      <c r="N313" s="832"/>
      <c r="O313" s="832"/>
      <c r="P313" s="849">
        <v>0.2</v>
      </c>
      <c r="Q313" s="849">
        <v>12.96</v>
      </c>
      <c r="R313" s="837"/>
      <c r="S313" s="850">
        <v>64.8</v>
      </c>
    </row>
    <row r="314" spans="1:19" ht="14.4" customHeight="1" x14ac:dyDescent="0.3">
      <c r="A314" s="831" t="s">
        <v>4483</v>
      </c>
      <c r="B314" s="832" t="s">
        <v>4484</v>
      </c>
      <c r="C314" s="832" t="s">
        <v>591</v>
      </c>
      <c r="D314" s="832" t="s">
        <v>2023</v>
      </c>
      <c r="E314" s="832" t="s">
        <v>4485</v>
      </c>
      <c r="F314" s="832" t="s">
        <v>4500</v>
      </c>
      <c r="G314" s="832" t="s">
        <v>668</v>
      </c>
      <c r="H314" s="849"/>
      <c r="I314" s="849"/>
      <c r="J314" s="832"/>
      <c r="K314" s="832"/>
      <c r="L314" s="849"/>
      <c r="M314" s="849"/>
      <c r="N314" s="832"/>
      <c r="O314" s="832"/>
      <c r="P314" s="849">
        <v>0.60000000000000009</v>
      </c>
      <c r="Q314" s="849">
        <v>321.39</v>
      </c>
      <c r="R314" s="837"/>
      <c r="S314" s="850">
        <v>535.64999999999986</v>
      </c>
    </row>
    <row r="315" spans="1:19" ht="14.4" customHeight="1" x14ac:dyDescent="0.3">
      <c r="A315" s="831" t="s">
        <v>4483</v>
      </c>
      <c r="B315" s="832" t="s">
        <v>4484</v>
      </c>
      <c r="C315" s="832" t="s">
        <v>591</v>
      </c>
      <c r="D315" s="832" t="s">
        <v>2023</v>
      </c>
      <c r="E315" s="832" t="s">
        <v>4485</v>
      </c>
      <c r="F315" s="832" t="s">
        <v>4505</v>
      </c>
      <c r="G315" s="832" t="s">
        <v>675</v>
      </c>
      <c r="H315" s="849"/>
      <c r="I315" s="849"/>
      <c r="J315" s="832"/>
      <c r="K315" s="832"/>
      <c r="L315" s="849"/>
      <c r="M315" s="849"/>
      <c r="N315" s="832"/>
      <c r="O315" s="832"/>
      <c r="P315" s="849">
        <v>0.2</v>
      </c>
      <c r="Q315" s="849">
        <v>48.68</v>
      </c>
      <c r="R315" s="837"/>
      <c r="S315" s="850">
        <v>243.39999999999998</v>
      </c>
    </row>
    <row r="316" spans="1:19" ht="14.4" customHeight="1" x14ac:dyDescent="0.3">
      <c r="A316" s="831" t="s">
        <v>4483</v>
      </c>
      <c r="B316" s="832" t="s">
        <v>4484</v>
      </c>
      <c r="C316" s="832" t="s">
        <v>591</v>
      </c>
      <c r="D316" s="832" t="s">
        <v>2023</v>
      </c>
      <c r="E316" s="832" t="s">
        <v>4485</v>
      </c>
      <c r="F316" s="832" t="s">
        <v>4506</v>
      </c>
      <c r="G316" s="832" t="s">
        <v>4507</v>
      </c>
      <c r="H316" s="849"/>
      <c r="I316" s="849"/>
      <c r="J316" s="832"/>
      <c r="K316" s="832"/>
      <c r="L316" s="849"/>
      <c r="M316" s="849"/>
      <c r="N316" s="832"/>
      <c r="O316" s="832"/>
      <c r="P316" s="849">
        <v>0.30000000000000004</v>
      </c>
      <c r="Q316" s="849">
        <v>11.25</v>
      </c>
      <c r="R316" s="837"/>
      <c r="S316" s="850">
        <v>37.499999999999993</v>
      </c>
    </row>
    <row r="317" spans="1:19" ht="14.4" customHeight="1" x14ac:dyDescent="0.3">
      <c r="A317" s="831" t="s">
        <v>4483</v>
      </c>
      <c r="B317" s="832" t="s">
        <v>4484</v>
      </c>
      <c r="C317" s="832" t="s">
        <v>591</v>
      </c>
      <c r="D317" s="832" t="s">
        <v>2023</v>
      </c>
      <c r="E317" s="832" t="s">
        <v>4509</v>
      </c>
      <c r="F317" s="832" t="s">
        <v>4512</v>
      </c>
      <c r="G317" s="832" t="s">
        <v>4513</v>
      </c>
      <c r="H317" s="849"/>
      <c r="I317" s="849"/>
      <c r="J317" s="832"/>
      <c r="K317" s="832"/>
      <c r="L317" s="849"/>
      <c r="M317" s="849"/>
      <c r="N317" s="832"/>
      <c r="O317" s="832"/>
      <c r="P317" s="849">
        <v>1</v>
      </c>
      <c r="Q317" s="849">
        <v>242.64</v>
      </c>
      <c r="R317" s="837"/>
      <c r="S317" s="850">
        <v>242.64</v>
      </c>
    </row>
    <row r="318" spans="1:19" ht="14.4" customHeight="1" x14ac:dyDescent="0.3">
      <c r="A318" s="831" t="s">
        <v>4483</v>
      </c>
      <c r="B318" s="832" t="s">
        <v>4484</v>
      </c>
      <c r="C318" s="832" t="s">
        <v>591</v>
      </c>
      <c r="D318" s="832" t="s">
        <v>2023</v>
      </c>
      <c r="E318" s="832" t="s">
        <v>4480</v>
      </c>
      <c r="F318" s="832" t="s">
        <v>4522</v>
      </c>
      <c r="G318" s="832" t="s">
        <v>4523</v>
      </c>
      <c r="H318" s="849"/>
      <c r="I318" s="849"/>
      <c r="J318" s="832"/>
      <c r="K318" s="832"/>
      <c r="L318" s="849"/>
      <c r="M318" s="849"/>
      <c r="N318" s="832"/>
      <c r="O318" s="832"/>
      <c r="P318" s="849">
        <v>16</v>
      </c>
      <c r="Q318" s="849">
        <v>2352</v>
      </c>
      <c r="R318" s="837"/>
      <c r="S318" s="850">
        <v>147</v>
      </c>
    </row>
    <row r="319" spans="1:19" ht="14.4" customHeight="1" x14ac:dyDescent="0.3">
      <c r="A319" s="831" t="s">
        <v>4483</v>
      </c>
      <c r="B319" s="832" t="s">
        <v>4484</v>
      </c>
      <c r="C319" s="832" t="s">
        <v>591</v>
      </c>
      <c r="D319" s="832" t="s">
        <v>2023</v>
      </c>
      <c r="E319" s="832" t="s">
        <v>4480</v>
      </c>
      <c r="F319" s="832" t="s">
        <v>4525</v>
      </c>
      <c r="G319" s="832" t="s">
        <v>4527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37</v>
      </c>
      <c r="R319" s="837"/>
      <c r="S319" s="850">
        <v>37</v>
      </c>
    </row>
    <row r="320" spans="1:19" ht="14.4" customHeight="1" x14ac:dyDescent="0.3">
      <c r="A320" s="831" t="s">
        <v>4483</v>
      </c>
      <c r="B320" s="832" t="s">
        <v>4484</v>
      </c>
      <c r="C320" s="832" t="s">
        <v>591</v>
      </c>
      <c r="D320" s="832" t="s">
        <v>2023</v>
      </c>
      <c r="E320" s="832" t="s">
        <v>4480</v>
      </c>
      <c r="F320" s="832" t="s">
        <v>4534</v>
      </c>
      <c r="G320" s="832" t="s">
        <v>4535</v>
      </c>
      <c r="H320" s="849">
        <v>15</v>
      </c>
      <c r="I320" s="849">
        <v>3765</v>
      </c>
      <c r="J320" s="832">
        <v>0.28846153846153844</v>
      </c>
      <c r="K320" s="832">
        <v>251</v>
      </c>
      <c r="L320" s="849">
        <v>52</v>
      </c>
      <c r="M320" s="849">
        <v>13052</v>
      </c>
      <c r="N320" s="832">
        <v>1</v>
      </c>
      <c r="O320" s="832">
        <v>251</v>
      </c>
      <c r="P320" s="849">
        <v>69</v>
      </c>
      <c r="Q320" s="849">
        <v>17388</v>
      </c>
      <c r="R320" s="837">
        <v>1.3322096230462763</v>
      </c>
      <c r="S320" s="850">
        <v>252</v>
      </c>
    </row>
    <row r="321" spans="1:19" ht="14.4" customHeight="1" x14ac:dyDescent="0.3">
      <c r="A321" s="831" t="s">
        <v>4483</v>
      </c>
      <c r="B321" s="832" t="s">
        <v>4484</v>
      </c>
      <c r="C321" s="832" t="s">
        <v>591</v>
      </c>
      <c r="D321" s="832" t="s">
        <v>2023</v>
      </c>
      <c r="E321" s="832" t="s">
        <v>4480</v>
      </c>
      <c r="F321" s="832" t="s">
        <v>4540</v>
      </c>
      <c r="G321" s="832" t="s">
        <v>4541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355</v>
      </c>
      <c r="R321" s="837"/>
      <c r="S321" s="850">
        <v>355</v>
      </c>
    </row>
    <row r="322" spans="1:19" ht="14.4" customHeight="1" x14ac:dyDescent="0.3">
      <c r="A322" s="831" t="s">
        <v>4483</v>
      </c>
      <c r="B322" s="832" t="s">
        <v>4484</v>
      </c>
      <c r="C322" s="832" t="s">
        <v>591</v>
      </c>
      <c r="D322" s="832" t="s">
        <v>2023</v>
      </c>
      <c r="E322" s="832" t="s">
        <v>4480</v>
      </c>
      <c r="F322" s="832" t="s">
        <v>4543</v>
      </c>
      <c r="G322" s="832" t="s">
        <v>4544</v>
      </c>
      <c r="H322" s="849"/>
      <c r="I322" s="849"/>
      <c r="J322" s="832"/>
      <c r="K322" s="832"/>
      <c r="L322" s="849"/>
      <c r="M322" s="849"/>
      <c r="N322" s="832"/>
      <c r="O322" s="832"/>
      <c r="P322" s="849">
        <v>10</v>
      </c>
      <c r="Q322" s="849">
        <v>333.32</v>
      </c>
      <c r="R322" s="837"/>
      <c r="S322" s="850">
        <v>33.332000000000001</v>
      </c>
    </row>
    <row r="323" spans="1:19" ht="14.4" customHeight="1" x14ac:dyDescent="0.3">
      <c r="A323" s="831" t="s">
        <v>4483</v>
      </c>
      <c r="B323" s="832" t="s">
        <v>4484</v>
      </c>
      <c r="C323" s="832" t="s">
        <v>591</v>
      </c>
      <c r="D323" s="832" t="s">
        <v>2023</v>
      </c>
      <c r="E323" s="832" t="s">
        <v>4480</v>
      </c>
      <c r="F323" s="832" t="s">
        <v>4549</v>
      </c>
      <c r="G323" s="832" t="s">
        <v>4550</v>
      </c>
      <c r="H323" s="849"/>
      <c r="I323" s="849"/>
      <c r="J323" s="832"/>
      <c r="K323" s="832"/>
      <c r="L323" s="849"/>
      <c r="M323" s="849"/>
      <c r="N323" s="832"/>
      <c r="O323" s="832"/>
      <c r="P323" s="849">
        <v>32</v>
      </c>
      <c r="Q323" s="849">
        <v>3872</v>
      </c>
      <c r="R323" s="837"/>
      <c r="S323" s="850">
        <v>121</v>
      </c>
    </row>
    <row r="324" spans="1:19" ht="14.4" customHeight="1" x14ac:dyDescent="0.3">
      <c r="A324" s="831" t="s">
        <v>4483</v>
      </c>
      <c r="B324" s="832" t="s">
        <v>4484</v>
      </c>
      <c r="C324" s="832" t="s">
        <v>591</v>
      </c>
      <c r="D324" s="832" t="s">
        <v>2023</v>
      </c>
      <c r="E324" s="832" t="s">
        <v>4480</v>
      </c>
      <c r="F324" s="832" t="s">
        <v>4557</v>
      </c>
      <c r="G324" s="832" t="s">
        <v>4559</v>
      </c>
      <c r="H324" s="849"/>
      <c r="I324" s="849"/>
      <c r="J324" s="832"/>
      <c r="K324" s="832"/>
      <c r="L324" s="849"/>
      <c r="M324" s="849"/>
      <c r="N324" s="832"/>
      <c r="O324" s="832"/>
      <c r="P324" s="849">
        <v>4</v>
      </c>
      <c r="Q324" s="849">
        <v>308</v>
      </c>
      <c r="R324" s="837"/>
      <c r="S324" s="850">
        <v>77</v>
      </c>
    </row>
    <row r="325" spans="1:19" ht="14.4" customHeight="1" x14ac:dyDescent="0.3">
      <c r="A325" s="831" t="s">
        <v>4483</v>
      </c>
      <c r="B325" s="832" t="s">
        <v>4484</v>
      </c>
      <c r="C325" s="832" t="s">
        <v>591</v>
      </c>
      <c r="D325" s="832" t="s">
        <v>2023</v>
      </c>
      <c r="E325" s="832" t="s">
        <v>4480</v>
      </c>
      <c r="F325" s="832" t="s">
        <v>4560</v>
      </c>
      <c r="G325" s="832" t="s">
        <v>4561</v>
      </c>
      <c r="H325" s="849"/>
      <c r="I325" s="849"/>
      <c r="J325" s="832"/>
      <c r="K325" s="832"/>
      <c r="L325" s="849"/>
      <c r="M325" s="849"/>
      <c r="N325" s="832"/>
      <c r="O325" s="832"/>
      <c r="P325" s="849">
        <v>2</v>
      </c>
      <c r="Q325" s="849">
        <v>1240</v>
      </c>
      <c r="R325" s="837"/>
      <c r="S325" s="850">
        <v>620</v>
      </c>
    </row>
    <row r="326" spans="1:19" ht="14.4" customHeight="1" x14ac:dyDescent="0.3">
      <c r="A326" s="831" t="s">
        <v>4483</v>
      </c>
      <c r="B326" s="832" t="s">
        <v>4484</v>
      </c>
      <c r="C326" s="832" t="s">
        <v>591</v>
      </c>
      <c r="D326" s="832" t="s">
        <v>2023</v>
      </c>
      <c r="E326" s="832" t="s">
        <v>4480</v>
      </c>
      <c r="F326" s="832" t="s">
        <v>4562</v>
      </c>
      <c r="G326" s="832" t="s">
        <v>4563</v>
      </c>
      <c r="H326" s="849"/>
      <c r="I326" s="849"/>
      <c r="J326" s="832"/>
      <c r="K326" s="832"/>
      <c r="L326" s="849"/>
      <c r="M326" s="849"/>
      <c r="N326" s="832"/>
      <c r="O326" s="832"/>
      <c r="P326" s="849">
        <v>2</v>
      </c>
      <c r="Q326" s="849">
        <v>748</v>
      </c>
      <c r="R326" s="837"/>
      <c r="S326" s="850">
        <v>374</v>
      </c>
    </row>
    <row r="327" spans="1:19" ht="14.4" customHeight="1" x14ac:dyDescent="0.3">
      <c r="A327" s="831" t="s">
        <v>4483</v>
      </c>
      <c r="B327" s="832" t="s">
        <v>4484</v>
      </c>
      <c r="C327" s="832" t="s">
        <v>591</v>
      </c>
      <c r="D327" s="832" t="s">
        <v>2023</v>
      </c>
      <c r="E327" s="832" t="s">
        <v>4480</v>
      </c>
      <c r="F327" s="832" t="s">
        <v>4564</v>
      </c>
      <c r="G327" s="832" t="s">
        <v>4566</v>
      </c>
      <c r="H327" s="849"/>
      <c r="I327" s="849"/>
      <c r="J327" s="832"/>
      <c r="K327" s="832"/>
      <c r="L327" s="849"/>
      <c r="M327" s="849"/>
      <c r="N327" s="832"/>
      <c r="O327" s="832"/>
      <c r="P327" s="849">
        <v>9</v>
      </c>
      <c r="Q327" s="849">
        <v>1602</v>
      </c>
      <c r="R327" s="837"/>
      <c r="S327" s="850">
        <v>178</v>
      </c>
    </row>
    <row r="328" spans="1:19" ht="14.4" customHeight="1" x14ac:dyDescent="0.3">
      <c r="A328" s="831" t="s">
        <v>4483</v>
      </c>
      <c r="B328" s="832" t="s">
        <v>4484</v>
      </c>
      <c r="C328" s="832" t="s">
        <v>591</v>
      </c>
      <c r="D328" s="832" t="s">
        <v>4453</v>
      </c>
      <c r="E328" s="832" t="s">
        <v>4485</v>
      </c>
      <c r="F328" s="832" t="s">
        <v>4486</v>
      </c>
      <c r="G328" s="832" t="s">
        <v>4487</v>
      </c>
      <c r="H328" s="849">
        <v>0.2</v>
      </c>
      <c r="I328" s="849">
        <v>10.82</v>
      </c>
      <c r="J328" s="832"/>
      <c r="K328" s="832">
        <v>54.1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4483</v>
      </c>
      <c r="B329" s="832" t="s">
        <v>4484</v>
      </c>
      <c r="C329" s="832" t="s">
        <v>591</v>
      </c>
      <c r="D329" s="832" t="s">
        <v>4453</v>
      </c>
      <c r="E329" s="832" t="s">
        <v>4485</v>
      </c>
      <c r="F329" s="832" t="s">
        <v>4488</v>
      </c>
      <c r="G329" s="832" t="s">
        <v>4489</v>
      </c>
      <c r="H329" s="849">
        <v>0.1</v>
      </c>
      <c r="I329" s="849">
        <v>15.1</v>
      </c>
      <c r="J329" s="832"/>
      <c r="K329" s="832">
        <v>151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4483</v>
      </c>
      <c r="B330" s="832" t="s">
        <v>4484</v>
      </c>
      <c r="C330" s="832" t="s">
        <v>591</v>
      </c>
      <c r="D330" s="832" t="s">
        <v>4453</v>
      </c>
      <c r="E330" s="832" t="s">
        <v>4485</v>
      </c>
      <c r="F330" s="832" t="s">
        <v>4490</v>
      </c>
      <c r="G330" s="832" t="s">
        <v>4491</v>
      </c>
      <c r="H330" s="849">
        <v>6.6</v>
      </c>
      <c r="I330" s="849">
        <v>1673.4299999999998</v>
      </c>
      <c r="J330" s="832">
        <v>5.5</v>
      </c>
      <c r="K330" s="832">
        <v>253.54999999999998</v>
      </c>
      <c r="L330" s="849">
        <v>1.2</v>
      </c>
      <c r="M330" s="849">
        <v>304.26</v>
      </c>
      <c r="N330" s="832">
        <v>1</v>
      </c>
      <c r="O330" s="832">
        <v>253.55</v>
      </c>
      <c r="P330" s="849">
        <v>0.8</v>
      </c>
      <c r="Q330" s="849">
        <v>294.16000000000003</v>
      </c>
      <c r="R330" s="837">
        <v>0.96680470650101902</v>
      </c>
      <c r="S330" s="850">
        <v>367.7</v>
      </c>
    </row>
    <row r="331" spans="1:19" ht="14.4" customHeight="1" x14ac:dyDescent="0.3">
      <c r="A331" s="831" t="s">
        <v>4483</v>
      </c>
      <c r="B331" s="832" t="s">
        <v>4484</v>
      </c>
      <c r="C331" s="832" t="s">
        <v>591</v>
      </c>
      <c r="D331" s="832" t="s">
        <v>4453</v>
      </c>
      <c r="E331" s="832" t="s">
        <v>4485</v>
      </c>
      <c r="F331" s="832" t="s">
        <v>4492</v>
      </c>
      <c r="G331" s="832" t="s">
        <v>1634</v>
      </c>
      <c r="H331" s="849">
        <v>0.2</v>
      </c>
      <c r="I331" s="849">
        <v>12.28</v>
      </c>
      <c r="J331" s="832"/>
      <c r="K331" s="832">
        <v>61.399999999999991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4483</v>
      </c>
      <c r="B332" s="832" t="s">
        <v>4484</v>
      </c>
      <c r="C332" s="832" t="s">
        <v>591</v>
      </c>
      <c r="D332" s="832" t="s">
        <v>4453</v>
      </c>
      <c r="E332" s="832" t="s">
        <v>4485</v>
      </c>
      <c r="F332" s="832" t="s">
        <v>4493</v>
      </c>
      <c r="G332" s="832" t="s">
        <v>692</v>
      </c>
      <c r="H332" s="849">
        <v>1</v>
      </c>
      <c r="I332" s="849">
        <v>13.74</v>
      </c>
      <c r="J332" s="832"/>
      <c r="K332" s="832">
        <v>13.74</v>
      </c>
      <c r="L332" s="849"/>
      <c r="M332" s="849"/>
      <c r="N332" s="832"/>
      <c r="O332" s="832"/>
      <c r="P332" s="849">
        <v>1</v>
      </c>
      <c r="Q332" s="849">
        <v>13.74</v>
      </c>
      <c r="R332" s="837"/>
      <c r="S332" s="850">
        <v>13.74</v>
      </c>
    </row>
    <row r="333" spans="1:19" ht="14.4" customHeight="1" x14ac:dyDescent="0.3">
      <c r="A333" s="831" t="s">
        <v>4483</v>
      </c>
      <c r="B333" s="832" t="s">
        <v>4484</v>
      </c>
      <c r="C333" s="832" t="s">
        <v>591</v>
      </c>
      <c r="D333" s="832" t="s">
        <v>4453</v>
      </c>
      <c r="E333" s="832" t="s">
        <v>4485</v>
      </c>
      <c r="F333" s="832" t="s">
        <v>4494</v>
      </c>
      <c r="G333" s="832" t="s">
        <v>4495</v>
      </c>
      <c r="H333" s="849">
        <v>0.2</v>
      </c>
      <c r="I333" s="849">
        <v>35.4</v>
      </c>
      <c r="J333" s="832"/>
      <c r="K333" s="832">
        <v>176.99999999999997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4483</v>
      </c>
      <c r="B334" s="832" t="s">
        <v>4484</v>
      </c>
      <c r="C334" s="832" t="s">
        <v>591</v>
      </c>
      <c r="D334" s="832" t="s">
        <v>4453</v>
      </c>
      <c r="E334" s="832" t="s">
        <v>4485</v>
      </c>
      <c r="F334" s="832" t="s">
        <v>4500</v>
      </c>
      <c r="G334" s="832" t="s">
        <v>668</v>
      </c>
      <c r="H334" s="849"/>
      <c r="I334" s="849"/>
      <c r="J334" s="832"/>
      <c r="K334" s="832"/>
      <c r="L334" s="849"/>
      <c r="M334" s="849"/>
      <c r="N334" s="832"/>
      <c r="O334" s="832"/>
      <c r="P334" s="849">
        <v>0.2</v>
      </c>
      <c r="Q334" s="849">
        <v>130</v>
      </c>
      <c r="R334" s="837"/>
      <c r="S334" s="850">
        <v>650</v>
      </c>
    </row>
    <row r="335" spans="1:19" ht="14.4" customHeight="1" x14ac:dyDescent="0.3">
      <c r="A335" s="831" t="s">
        <v>4483</v>
      </c>
      <c r="B335" s="832" t="s">
        <v>4484</v>
      </c>
      <c r="C335" s="832" t="s">
        <v>591</v>
      </c>
      <c r="D335" s="832" t="s">
        <v>4453</v>
      </c>
      <c r="E335" s="832" t="s">
        <v>4485</v>
      </c>
      <c r="F335" s="832" t="s">
        <v>4502</v>
      </c>
      <c r="G335" s="832" t="s">
        <v>694</v>
      </c>
      <c r="H335" s="849">
        <v>0.2</v>
      </c>
      <c r="I335" s="849">
        <v>10.28</v>
      </c>
      <c r="J335" s="832"/>
      <c r="K335" s="832">
        <v>51.399999999999991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4483</v>
      </c>
      <c r="B336" s="832" t="s">
        <v>4484</v>
      </c>
      <c r="C336" s="832" t="s">
        <v>591</v>
      </c>
      <c r="D336" s="832" t="s">
        <v>4453</v>
      </c>
      <c r="E336" s="832" t="s">
        <v>4485</v>
      </c>
      <c r="F336" s="832" t="s">
        <v>4503</v>
      </c>
      <c r="G336" s="832" t="s">
        <v>675</v>
      </c>
      <c r="H336" s="849">
        <v>0.02</v>
      </c>
      <c r="I336" s="849">
        <v>2.4300000000000002</v>
      </c>
      <c r="J336" s="832"/>
      <c r="K336" s="832">
        <v>121.5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4483</v>
      </c>
      <c r="B337" s="832" t="s">
        <v>4484</v>
      </c>
      <c r="C337" s="832" t="s">
        <v>591</v>
      </c>
      <c r="D337" s="832" t="s">
        <v>4453</v>
      </c>
      <c r="E337" s="832" t="s">
        <v>4485</v>
      </c>
      <c r="F337" s="832" t="s">
        <v>4504</v>
      </c>
      <c r="G337" s="832" t="s">
        <v>675</v>
      </c>
      <c r="H337" s="849">
        <v>0.06</v>
      </c>
      <c r="I337" s="849">
        <v>12.04</v>
      </c>
      <c r="J337" s="832"/>
      <c r="K337" s="832">
        <v>200.66666666666666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4483</v>
      </c>
      <c r="B338" s="832" t="s">
        <v>4484</v>
      </c>
      <c r="C338" s="832" t="s">
        <v>591</v>
      </c>
      <c r="D338" s="832" t="s">
        <v>4453</v>
      </c>
      <c r="E338" s="832" t="s">
        <v>4485</v>
      </c>
      <c r="F338" s="832" t="s">
        <v>4505</v>
      </c>
      <c r="G338" s="832" t="s">
        <v>675</v>
      </c>
      <c r="H338" s="849">
        <v>1.5</v>
      </c>
      <c r="I338" s="849">
        <v>365.09999999999997</v>
      </c>
      <c r="J338" s="832">
        <v>5</v>
      </c>
      <c r="K338" s="832">
        <v>243.39999999999998</v>
      </c>
      <c r="L338" s="849">
        <v>0.3</v>
      </c>
      <c r="M338" s="849">
        <v>73.02</v>
      </c>
      <c r="N338" s="832">
        <v>1</v>
      </c>
      <c r="O338" s="832">
        <v>243.4</v>
      </c>
      <c r="P338" s="849">
        <v>0.2</v>
      </c>
      <c r="Q338" s="849">
        <v>48.68</v>
      </c>
      <c r="R338" s="837">
        <v>0.66666666666666674</v>
      </c>
      <c r="S338" s="850">
        <v>243.39999999999998</v>
      </c>
    </row>
    <row r="339" spans="1:19" ht="14.4" customHeight="1" x14ac:dyDescent="0.3">
      <c r="A339" s="831" t="s">
        <v>4483</v>
      </c>
      <c r="B339" s="832" t="s">
        <v>4484</v>
      </c>
      <c r="C339" s="832" t="s">
        <v>591</v>
      </c>
      <c r="D339" s="832" t="s">
        <v>4453</v>
      </c>
      <c r="E339" s="832" t="s">
        <v>4485</v>
      </c>
      <c r="F339" s="832" t="s">
        <v>4506</v>
      </c>
      <c r="G339" s="832" t="s">
        <v>4507</v>
      </c>
      <c r="H339" s="849">
        <v>0.2</v>
      </c>
      <c r="I339" s="849">
        <v>7.5</v>
      </c>
      <c r="J339" s="832"/>
      <c r="K339" s="832">
        <v>37.5</v>
      </c>
      <c r="L339" s="849"/>
      <c r="M339" s="849"/>
      <c r="N339" s="832"/>
      <c r="O339" s="832"/>
      <c r="P339" s="849">
        <v>0.1</v>
      </c>
      <c r="Q339" s="849">
        <v>3.75</v>
      </c>
      <c r="R339" s="837"/>
      <c r="S339" s="850">
        <v>37.5</v>
      </c>
    </row>
    <row r="340" spans="1:19" ht="14.4" customHeight="1" x14ac:dyDescent="0.3">
      <c r="A340" s="831" t="s">
        <v>4483</v>
      </c>
      <c r="B340" s="832" t="s">
        <v>4484</v>
      </c>
      <c r="C340" s="832" t="s">
        <v>591</v>
      </c>
      <c r="D340" s="832" t="s">
        <v>4453</v>
      </c>
      <c r="E340" s="832" t="s">
        <v>4485</v>
      </c>
      <c r="F340" s="832" t="s">
        <v>4508</v>
      </c>
      <c r="G340" s="832" t="s">
        <v>1169</v>
      </c>
      <c r="H340" s="849">
        <v>0.05</v>
      </c>
      <c r="I340" s="849">
        <v>18.47</v>
      </c>
      <c r="J340" s="832"/>
      <c r="K340" s="832">
        <v>369.4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4483</v>
      </c>
      <c r="B341" s="832" t="s">
        <v>4484</v>
      </c>
      <c r="C341" s="832" t="s">
        <v>591</v>
      </c>
      <c r="D341" s="832" t="s">
        <v>4453</v>
      </c>
      <c r="E341" s="832" t="s">
        <v>4480</v>
      </c>
      <c r="F341" s="832" t="s">
        <v>4520</v>
      </c>
      <c r="G341" s="832" t="s">
        <v>4521</v>
      </c>
      <c r="H341" s="849">
        <v>2</v>
      </c>
      <c r="I341" s="849">
        <v>156</v>
      </c>
      <c r="J341" s="832"/>
      <c r="K341" s="832">
        <v>78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4483</v>
      </c>
      <c r="B342" s="832" t="s">
        <v>4484</v>
      </c>
      <c r="C342" s="832" t="s">
        <v>591</v>
      </c>
      <c r="D342" s="832" t="s">
        <v>4453</v>
      </c>
      <c r="E342" s="832" t="s">
        <v>4480</v>
      </c>
      <c r="F342" s="832" t="s">
        <v>4522</v>
      </c>
      <c r="G342" s="832" t="s">
        <v>4524</v>
      </c>
      <c r="H342" s="849">
        <v>143</v>
      </c>
      <c r="I342" s="849">
        <v>20878</v>
      </c>
      <c r="J342" s="832">
        <v>5.9178004535147393</v>
      </c>
      <c r="K342" s="832">
        <v>146</v>
      </c>
      <c r="L342" s="849">
        <v>24</v>
      </c>
      <c r="M342" s="849">
        <v>3528</v>
      </c>
      <c r="N342" s="832">
        <v>1</v>
      </c>
      <c r="O342" s="832">
        <v>147</v>
      </c>
      <c r="P342" s="849">
        <v>16</v>
      </c>
      <c r="Q342" s="849">
        <v>2352</v>
      </c>
      <c r="R342" s="837">
        <v>0.66666666666666663</v>
      </c>
      <c r="S342" s="850">
        <v>147</v>
      </c>
    </row>
    <row r="343" spans="1:19" ht="14.4" customHeight="1" x14ac:dyDescent="0.3">
      <c r="A343" s="831" t="s">
        <v>4483</v>
      </c>
      <c r="B343" s="832" t="s">
        <v>4484</v>
      </c>
      <c r="C343" s="832" t="s">
        <v>591</v>
      </c>
      <c r="D343" s="832" t="s">
        <v>4453</v>
      </c>
      <c r="E343" s="832" t="s">
        <v>4480</v>
      </c>
      <c r="F343" s="832" t="s">
        <v>4525</v>
      </c>
      <c r="G343" s="832" t="s">
        <v>4526</v>
      </c>
      <c r="H343" s="849">
        <v>28</v>
      </c>
      <c r="I343" s="849">
        <v>1036</v>
      </c>
      <c r="J343" s="832">
        <v>3.1111111111111112</v>
      </c>
      <c r="K343" s="832">
        <v>37</v>
      </c>
      <c r="L343" s="849">
        <v>9</v>
      </c>
      <c r="M343" s="849">
        <v>333</v>
      </c>
      <c r="N343" s="832">
        <v>1</v>
      </c>
      <c r="O343" s="832">
        <v>37</v>
      </c>
      <c r="P343" s="849">
        <v>10</v>
      </c>
      <c r="Q343" s="849">
        <v>370</v>
      </c>
      <c r="R343" s="837">
        <v>1.1111111111111112</v>
      </c>
      <c r="S343" s="850">
        <v>37</v>
      </c>
    </row>
    <row r="344" spans="1:19" ht="14.4" customHeight="1" x14ac:dyDescent="0.3">
      <c r="A344" s="831" t="s">
        <v>4483</v>
      </c>
      <c r="B344" s="832" t="s">
        <v>4484</v>
      </c>
      <c r="C344" s="832" t="s">
        <v>591</v>
      </c>
      <c r="D344" s="832" t="s">
        <v>4453</v>
      </c>
      <c r="E344" s="832" t="s">
        <v>4480</v>
      </c>
      <c r="F344" s="832" t="s">
        <v>4528</v>
      </c>
      <c r="G344" s="832" t="s">
        <v>4530</v>
      </c>
      <c r="H344" s="849">
        <v>10</v>
      </c>
      <c r="I344" s="849">
        <v>1160</v>
      </c>
      <c r="J344" s="832"/>
      <c r="K344" s="832">
        <v>116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4483</v>
      </c>
      <c r="B345" s="832" t="s">
        <v>4484</v>
      </c>
      <c r="C345" s="832" t="s">
        <v>591</v>
      </c>
      <c r="D345" s="832" t="s">
        <v>4453</v>
      </c>
      <c r="E345" s="832" t="s">
        <v>4480</v>
      </c>
      <c r="F345" s="832" t="s">
        <v>4531</v>
      </c>
      <c r="G345" s="832" t="s">
        <v>4532</v>
      </c>
      <c r="H345" s="849">
        <v>16</v>
      </c>
      <c r="I345" s="849">
        <v>2064</v>
      </c>
      <c r="J345" s="832">
        <v>2.6666666666666665</v>
      </c>
      <c r="K345" s="832">
        <v>129</v>
      </c>
      <c r="L345" s="849">
        <v>6</v>
      </c>
      <c r="M345" s="849">
        <v>774</v>
      </c>
      <c r="N345" s="832">
        <v>1</v>
      </c>
      <c r="O345" s="832">
        <v>129</v>
      </c>
      <c r="P345" s="849">
        <v>3</v>
      </c>
      <c r="Q345" s="849">
        <v>390</v>
      </c>
      <c r="R345" s="837">
        <v>0.50387596899224807</v>
      </c>
      <c r="S345" s="850">
        <v>130</v>
      </c>
    </row>
    <row r="346" spans="1:19" ht="14.4" customHeight="1" x14ac:dyDescent="0.3">
      <c r="A346" s="831" t="s">
        <v>4483</v>
      </c>
      <c r="B346" s="832" t="s">
        <v>4484</v>
      </c>
      <c r="C346" s="832" t="s">
        <v>591</v>
      </c>
      <c r="D346" s="832" t="s">
        <v>4453</v>
      </c>
      <c r="E346" s="832" t="s">
        <v>4480</v>
      </c>
      <c r="F346" s="832" t="s">
        <v>4531</v>
      </c>
      <c r="G346" s="832" t="s">
        <v>4533</v>
      </c>
      <c r="H346" s="849">
        <v>2</v>
      </c>
      <c r="I346" s="849">
        <v>258</v>
      </c>
      <c r="J346" s="832"/>
      <c r="K346" s="832">
        <v>129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4483</v>
      </c>
      <c r="B347" s="832" t="s">
        <v>4484</v>
      </c>
      <c r="C347" s="832" t="s">
        <v>591</v>
      </c>
      <c r="D347" s="832" t="s">
        <v>4453</v>
      </c>
      <c r="E347" s="832" t="s">
        <v>4480</v>
      </c>
      <c r="F347" s="832" t="s">
        <v>4537</v>
      </c>
      <c r="G347" s="832" t="s">
        <v>4539</v>
      </c>
      <c r="H347" s="849">
        <v>35</v>
      </c>
      <c r="I347" s="849">
        <v>24535</v>
      </c>
      <c r="J347" s="832">
        <v>2.5</v>
      </c>
      <c r="K347" s="832">
        <v>701</v>
      </c>
      <c r="L347" s="849">
        <v>14</v>
      </c>
      <c r="M347" s="849">
        <v>9814</v>
      </c>
      <c r="N347" s="832">
        <v>1</v>
      </c>
      <c r="O347" s="832">
        <v>701</v>
      </c>
      <c r="P347" s="849">
        <v>22</v>
      </c>
      <c r="Q347" s="849">
        <v>15444</v>
      </c>
      <c r="R347" s="837">
        <v>1.5736702669655593</v>
      </c>
      <c r="S347" s="850">
        <v>702</v>
      </c>
    </row>
    <row r="348" spans="1:19" ht="14.4" customHeight="1" x14ac:dyDescent="0.3">
      <c r="A348" s="831" t="s">
        <v>4483</v>
      </c>
      <c r="B348" s="832" t="s">
        <v>4484</v>
      </c>
      <c r="C348" s="832" t="s">
        <v>591</v>
      </c>
      <c r="D348" s="832" t="s">
        <v>4453</v>
      </c>
      <c r="E348" s="832" t="s">
        <v>4480</v>
      </c>
      <c r="F348" s="832" t="s">
        <v>4543</v>
      </c>
      <c r="G348" s="832" t="s">
        <v>4545</v>
      </c>
      <c r="H348" s="849">
        <v>250</v>
      </c>
      <c r="I348" s="849">
        <v>8333.34</v>
      </c>
      <c r="J348" s="832">
        <v>3.7313351303428943</v>
      </c>
      <c r="K348" s="832">
        <v>33.333359999999999</v>
      </c>
      <c r="L348" s="849">
        <v>67</v>
      </c>
      <c r="M348" s="849">
        <v>2233.34</v>
      </c>
      <c r="N348" s="832">
        <v>1</v>
      </c>
      <c r="O348" s="832">
        <v>33.333432835820901</v>
      </c>
      <c r="P348" s="849">
        <v>57</v>
      </c>
      <c r="Q348" s="849">
        <v>1900.0099999999998</v>
      </c>
      <c r="R348" s="837">
        <v>0.85074820672177087</v>
      </c>
      <c r="S348" s="850">
        <v>33.333508771929822</v>
      </c>
    </row>
    <row r="349" spans="1:19" ht="14.4" customHeight="1" x14ac:dyDescent="0.3">
      <c r="A349" s="831" t="s">
        <v>4483</v>
      </c>
      <c r="B349" s="832" t="s">
        <v>4484</v>
      </c>
      <c r="C349" s="832" t="s">
        <v>591</v>
      </c>
      <c r="D349" s="832" t="s">
        <v>4453</v>
      </c>
      <c r="E349" s="832" t="s">
        <v>4480</v>
      </c>
      <c r="F349" s="832" t="s">
        <v>4549</v>
      </c>
      <c r="G349" s="832" t="s">
        <v>4551</v>
      </c>
      <c r="H349" s="849">
        <v>295</v>
      </c>
      <c r="I349" s="849">
        <v>35400</v>
      </c>
      <c r="J349" s="832">
        <v>6.145833333333333</v>
      </c>
      <c r="K349" s="832">
        <v>120</v>
      </c>
      <c r="L349" s="849">
        <v>48</v>
      </c>
      <c r="M349" s="849">
        <v>5760</v>
      </c>
      <c r="N349" s="832">
        <v>1</v>
      </c>
      <c r="O349" s="832">
        <v>120</v>
      </c>
      <c r="P349" s="849">
        <v>32</v>
      </c>
      <c r="Q349" s="849">
        <v>3872</v>
      </c>
      <c r="R349" s="837">
        <v>0.67222222222222228</v>
      </c>
      <c r="S349" s="850">
        <v>121</v>
      </c>
    </row>
    <row r="350" spans="1:19" ht="14.4" customHeight="1" x14ac:dyDescent="0.3">
      <c r="A350" s="831" t="s">
        <v>4483</v>
      </c>
      <c r="B350" s="832" t="s">
        <v>4484</v>
      </c>
      <c r="C350" s="832" t="s">
        <v>591</v>
      </c>
      <c r="D350" s="832" t="s">
        <v>4453</v>
      </c>
      <c r="E350" s="832" t="s">
        <v>4480</v>
      </c>
      <c r="F350" s="832" t="s">
        <v>4552</v>
      </c>
      <c r="G350" s="832" t="s">
        <v>4554</v>
      </c>
      <c r="H350" s="849">
        <v>1</v>
      </c>
      <c r="I350" s="849">
        <v>32</v>
      </c>
      <c r="J350" s="832"/>
      <c r="K350" s="832">
        <v>32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4483</v>
      </c>
      <c r="B351" s="832" t="s">
        <v>4484</v>
      </c>
      <c r="C351" s="832" t="s">
        <v>591</v>
      </c>
      <c r="D351" s="832" t="s">
        <v>4453</v>
      </c>
      <c r="E351" s="832" t="s">
        <v>4480</v>
      </c>
      <c r="F351" s="832" t="s">
        <v>4555</v>
      </c>
      <c r="G351" s="832" t="s">
        <v>4556</v>
      </c>
      <c r="H351" s="849">
        <v>3</v>
      </c>
      <c r="I351" s="849">
        <v>222</v>
      </c>
      <c r="J351" s="832">
        <v>1</v>
      </c>
      <c r="K351" s="832">
        <v>74</v>
      </c>
      <c r="L351" s="849">
        <v>3</v>
      </c>
      <c r="M351" s="849">
        <v>222</v>
      </c>
      <c r="N351" s="832">
        <v>1</v>
      </c>
      <c r="O351" s="832">
        <v>74</v>
      </c>
      <c r="P351" s="849"/>
      <c r="Q351" s="849"/>
      <c r="R351" s="837"/>
      <c r="S351" s="850"/>
    </row>
    <row r="352" spans="1:19" ht="14.4" customHeight="1" x14ac:dyDescent="0.3">
      <c r="A352" s="831" t="s">
        <v>4483</v>
      </c>
      <c r="B352" s="832" t="s">
        <v>4484</v>
      </c>
      <c r="C352" s="832" t="s">
        <v>591</v>
      </c>
      <c r="D352" s="832" t="s">
        <v>4453</v>
      </c>
      <c r="E352" s="832" t="s">
        <v>4480</v>
      </c>
      <c r="F352" s="832" t="s">
        <v>4557</v>
      </c>
      <c r="G352" s="832" t="s">
        <v>4558</v>
      </c>
      <c r="H352" s="849">
        <v>37</v>
      </c>
      <c r="I352" s="849">
        <v>2849</v>
      </c>
      <c r="J352" s="832">
        <v>6.166666666666667</v>
      </c>
      <c r="K352" s="832">
        <v>77</v>
      </c>
      <c r="L352" s="849">
        <v>6</v>
      </c>
      <c r="M352" s="849">
        <v>462</v>
      </c>
      <c r="N352" s="832">
        <v>1</v>
      </c>
      <c r="O352" s="832">
        <v>77</v>
      </c>
      <c r="P352" s="849">
        <v>4</v>
      </c>
      <c r="Q352" s="849">
        <v>308</v>
      </c>
      <c r="R352" s="837">
        <v>0.66666666666666663</v>
      </c>
      <c r="S352" s="850">
        <v>77</v>
      </c>
    </row>
    <row r="353" spans="1:19" ht="14.4" customHeight="1" x14ac:dyDescent="0.3">
      <c r="A353" s="831" t="s">
        <v>4483</v>
      </c>
      <c r="B353" s="832" t="s">
        <v>4484</v>
      </c>
      <c r="C353" s="832" t="s">
        <v>591</v>
      </c>
      <c r="D353" s="832" t="s">
        <v>4453</v>
      </c>
      <c r="E353" s="832" t="s">
        <v>4480</v>
      </c>
      <c r="F353" s="832" t="s">
        <v>4560</v>
      </c>
      <c r="G353" s="832" t="s">
        <v>4561</v>
      </c>
      <c r="H353" s="849">
        <v>3</v>
      </c>
      <c r="I353" s="849">
        <v>1854</v>
      </c>
      <c r="J353" s="832"/>
      <c r="K353" s="832">
        <v>618</v>
      </c>
      <c r="L353" s="849"/>
      <c r="M353" s="849"/>
      <c r="N353" s="832"/>
      <c r="O353" s="832"/>
      <c r="P353" s="849">
        <v>1</v>
      </c>
      <c r="Q353" s="849">
        <v>620</v>
      </c>
      <c r="R353" s="837"/>
      <c r="S353" s="850">
        <v>620</v>
      </c>
    </row>
    <row r="354" spans="1:19" ht="14.4" customHeight="1" x14ac:dyDescent="0.3">
      <c r="A354" s="831" t="s">
        <v>4483</v>
      </c>
      <c r="B354" s="832" t="s">
        <v>4484</v>
      </c>
      <c r="C354" s="832" t="s">
        <v>591</v>
      </c>
      <c r="D354" s="832" t="s">
        <v>4453</v>
      </c>
      <c r="E354" s="832" t="s">
        <v>4480</v>
      </c>
      <c r="F354" s="832" t="s">
        <v>4564</v>
      </c>
      <c r="G354" s="832" t="s">
        <v>4565</v>
      </c>
      <c r="H354" s="849">
        <v>216</v>
      </c>
      <c r="I354" s="849">
        <v>38232</v>
      </c>
      <c r="J354" s="832">
        <v>4.1538461538461542</v>
      </c>
      <c r="K354" s="832">
        <v>177</v>
      </c>
      <c r="L354" s="849">
        <v>52</v>
      </c>
      <c r="M354" s="849">
        <v>9204</v>
      </c>
      <c r="N354" s="832">
        <v>1</v>
      </c>
      <c r="O354" s="832">
        <v>177</v>
      </c>
      <c r="P354" s="849">
        <v>34</v>
      </c>
      <c r="Q354" s="849">
        <v>6052</v>
      </c>
      <c r="R354" s="837">
        <v>0.65754019991308121</v>
      </c>
      <c r="S354" s="850">
        <v>178</v>
      </c>
    </row>
    <row r="355" spans="1:19" ht="14.4" customHeight="1" x14ac:dyDescent="0.3">
      <c r="A355" s="831" t="s">
        <v>4483</v>
      </c>
      <c r="B355" s="832" t="s">
        <v>4484</v>
      </c>
      <c r="C355" s="832" t="s">
        <v>591</v>
      </c>
      <c r="D355" s="832" t="s">
        <v>4453</v>
      </c>
      <c r="E355" s="832" t="s">
        <v>4480</v>
      </c>
      <c r="F355" s="832" t="s">
        <v>4564</v>
      </c>
      <c r="G355" s="832" t="s">
        <v>4566</v>
      </c>
      <c r="H355" s="849"/>
      <c r="I355" s="849"/>
      <c r="J355" s="832"/>
      <c r="K355" s="832"/>
      <c r="L355" s="849">
        <v>1</v>
      </c>
      <c r="M355" s="849">
        <v>177</v>
      </c>
      <c r="N355" s="832">
        <v>1</v>
      </c>
      <c r="O355" s="832">
        <v>177</v>
      </c>
      <c r="P355" s="849">
        <v>1</v>
      </c>
      <c r="Q355" s="849">
        <v>178</v>
      </c>
      <c r="R355" s="837">
        <v>1.0056497175141244</v>
      </c>
      <c r="S355" s="850">
        <v>178</v>
      </c>
    </row>
    <row r="356" spans="1:19" ht="14.4" customHeight="1" x14ac:dyDescent="0.3">
      <c r="A356" s="831" t="s">
        <v>4483</v>
      </c>
      <c r="B356" s="832" t="s">
        <v>4484</v>
      </c>
      <c r="C356" s="832" t="s">
        <v>591</v>
      </c>
      <c r="D356" s="832" t="s">
        <v>4455</v>
      </c>
      <c r="E356" s="832" t="s">
        <v>4480</v>
      </c>
      <c r="F356" s="832" t="s">
        <v>4534</v>
      </c>
      <c r="G356" s="832" t="s">
        <v>4535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252</v>
      </c>
      <c r="R356" s="837"/>
      <c r="S356" s="850">
        <v>252</v>
      </c>
    </row>
    <row r="357" spans="1:19" ht="14.4" customHeight="1" x14ac:dyDescent="0.3">
      <c r="A357" s="831" t="s">
        <v>4483</v>
      </c>
      <c r="B357" s="832" t="s">
        <v>4484</v>
      </c>
      <c r="C357" s="832" t="s">
        <v>591</v>
      </c>
      <c r="D357" s="832" t="s">
        <v>2026</v>
      </c>
      <c r="E357" s="832" t="s">
        <v>4480</v>
      </c>
      <c r="F357" s="832" t="s">
        <v>4534</v>
      </c>
      <c r="G357" s="832" t="s">
        <v>4535</v>
      </c>
      <c r="H357" s="849"/>
      <c r="I357" s="849"/>
      <c r="J357" s="832"/>
      <c r="K357" s="832"/>
      <c r="L357" s="849">
        <v>51</v>
      </c>
      <c r="M357" s="849">
        <v>12801</v>
      </c>
      <c r="N357" s="832">
        <v>1</v>
      </c>
      <c r="O357" s="832">
        <v>251</v>
      </c>
      <c r="P357" s="849">
        <v>15</v>
      </c>
      <c r="Q357" s="849">
        <v>3780</v>
      </c>
      <c r="R357" s="837">
        <v>0.29528943051324114</v>
      </c>
      <c r="S357" s="850">
        <v>252</v>
      </c>
    </row>
    <row r="358" spans="1:19" ht="14.4" customHeight="1" x14ac:dyDescent="0.3">
      <c r="A358" s="831" t="s">
        <v>4483</v>
      </c>
      <c r="B358" s="832" t="s">
        <v>4484</v>
      </c>
      <c r="C358" s="832" t="s">
        <v>591</v>
      </c>
      <c r="D358" s="832" t="s">
        <v>2026</v>
      </c>
      <c r="E358" s="832" t="s">
        <v>4480</v>
      </c>
      <c r="F358" s="832" t="s">
        <v>4534</v>
      </c>
      <c r="G358" s="832" t="s">
        <v>4536</v>
      </c>
      <c r="H358" s="849"/>
      <c r="I358" s="849"/>
      <c r="J358" s="832"/>
      <c r="K358" s="832"/>
      <c r="L358" s="849">
        <v>1</v>
      </c>
      <c r="M358" s="849">
        <v>251</v>
      </c>
      <c r="N358" s="832">
        <v>1</v>
      </c>
      <c r="O358" s="832">
        <v>251</v>
      </c>
      <c r="P358" s="849">
        <v>15</v>
      </c>
      <c r="Q358" s="849">
        <v>3780</v>
      </c>
      <c r="R358" s="837">
        <v>15.0597609561753</v>
      </c>
      <c r="S358" s="850">
        <v>252</v>
      </c>
    </row>
    <row r="359" spans="1:19" ht="14.4" customHeight="1" x14ac:dyDescent="0.3">
      <c r="A359" s="831" t="s">
        <v>4483</v>
      </c>
      <c r="B359" s="832" t="s">
        <v>4484</v>
      </c>
      <c r="C359" s="832" t="s">
        <v>591</v>
      </c>
      <c r="D359" s="832" t="s">
        <v>2027</v>
      </c>
      <c r="E359" s="832" t="s">
        <v>4480</v>
      </c>
      <c r="F359" s="832" t="s">
        <v>4534</v>
      </c>
      <c r="G359" s="832" t="s">
        <v>4535</v>
      </c>
      <c r="H359" s="849"/>
      <c r="I359" s="849"/>
      <c r="J359" s="832"/>
      <c r="K359" s="832"/>
      <c r="L359" s="849">
        <v>6</v>
      </c>
      <c r="M359" s="849">
        <v>1506</v>
      </c>
      <c r="N359" s="832">
        <v>1</v>
      </c>
      <c r="O359" s="832">
        <v>251</v>
      </c>
      <c r="P359" s="849">
        <v>24</v>
      </c>
      <c r="Q359" s="849">
        <v>6048</v>
      </c>
      <c r="R359" s="837">
        <v>4.0159362549800797</v>
      </c>
      <c r="S359" s="850">
        <v>252</v>
      </c>
    </row>
    <row r="360" spans="1:19" ht="14.4" customHeight="1" x14ac:dyDescent="0.3">
      <c r="A360" s="831" t="s">
        <v>4483</v>
      </c>
      <c r="B360" s="832" t="s">
        <v>4484</v>
      </c>
      <c r="C360" s="832" t="s">
        <v>591</v>
      </c>
      <c r="D360" s="832" t="s">
        <v>2027</v>
      </c>
      <c r="E360" s="832" t="s">
        <v>4480</v>
      </c>
      <c r="F360" s="832" t="s">
        <v>4534</v>
      </c>
      <c r="G360" s="832" t="s">
        <v>4536</v>
      </c>
      <c r="H360" s="849">
        <v>8</v>
      </c>
      <c r="I360" s="849">
        <v>2008</v>
      </c>
      <c r="J360" s="832"/>
      <c r="K360" s="832">
        <v>251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4483</v>
      </c>
      <c r="B361" s="832" t="s">
        <v>4484</v>
      </c>
      <c r="C361" s="832" t="s">
        <v>591</v>
      </c>
      <c r="D361" s="832" t="s">
        <v>4456</v>
      </c>
      <c r="E361" s="832" t="s">
        <v>4480</v>
      </c>
      <c r="F361" s="832" t="s">
        <v>4534</v>
      </c>
      <c r="G361" s="832" t="s">
        <v>4535</v>
      </c>
      <c r="H361" s="849"/>
      <c r="I361" s="849"/>
      <c r="J361" s="832"/>
      <c r="K361" s="832"/>
      <c r="L361" s="849">
        <v>9</v>
      </c>
      <c r="M361" s="849">
        <v>2259</v>
      </c>
      <c r="N361" s="832">
        <v>1</v>
      </c>
      <c r="O361" s="832">
        <v>251</v>
      </c>
      <c r="P361" s="849">
        <v>9</v>
      </c>
      <c r="Q361" s="849">
        <v>2268</v>
      </c>
      <c r="R361" s="837">
        <v>1.0039840637450199</v>
      </c>
      <c r="S361" s="850">
        <v>252</v>
      </c>
    </row>
    <row r="362" spans="1:19" ht="14.4" customHeight="1" x14ac:dyDescent="0.3">
      <c r="A362" s="831" t="s">
        <v>4483</v>
      </c>
      <c r="B362" s="832" t="s">
        <v>4484</v>
      </c>
      <c r="C362" s="832" t="s">
        <v>591</v>
      </c>
      <c r="D362" s="832" t="s">
        <v>2028</v>
      </c>
      <c r="E362" s="832" t="s">
        <v>4480</v>
      </c>
      <c r="F362" s="832" t="s">
        <v>4525</v>
      </c>
      <c r="G362" s="832" t="s">
        <v>4527</v>
      </c>
      <c r="H362" s="849">
        <v>1</v>
      </c>
      <c r="I362" s="849">
        <v>37</v>
      </c>
      <c r="J362" s="832"/>
      <c r="K362" s="832">
        <v>37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4483</v>
      </c>
      <c r="B363" s="832" t="s">
        <v>4484</v>
      </c>
      <c r="C363" s="832" t="s">
        <v>591</v>
      </c>
      <c r="D363" s="832" t="s">
        <v>2028</v>
      </c>
      <c r="E363" s="832" t="s">
        <v>4480</v>
      </c>
      <c r="F363" s="832" t="s">
        <v>4534</v>
      </c>
      <c r="G363" s="832" t="s">
        <v>4535</v>
      </c>
      <c r="H363" s="849">
        <v>47</v>
      </c>
      <c r="I363" s="849">
        <v>11797</v>
      </c>
      <c r="J363" s="832">
        <v>5.2222222222222223</v>
      </c>
      <c r="K363" s="832">
        <v>251</v>
      </c>
      <c r="L363" s="849">
        <v>9</v>
      </c>
      <c r="M363" s="849">
        <v>2259</v>
      </c>
      <c r="N363" s="832">
        <v>1</v>
      </c>
      <c r="O363" s="832">
        <v>251</v>
      </c>
      <c r="P363" s="849">
        <v>23</v>
      </c>
      <c r="Q363" s="849">
        <v>5796</v>
      </c>
      <c r="R363" s="837">
        <v>2.5657370517928286</v>
      </c>
      <c r="S363" s="850">
        <v>252</v>
      </c>
    </row>
    <row r="364" spans="1:19" ht="14.4" customHeight="1" x14ac:dyDescent="0.3">
      <c r="A364" s="831" t="s">
        <v>4483</v>
      </c>
      <c r="B364" s="832" t="s">
        <v>4484</v>
      </c>
      <c r="C364" s="832" t="s">
        <v>591</v>
      </c>
      <c r="D364" s="832" t="s">
        <v>2028</v>
      </c>
      <c r="E364" s="832" t="s">
        <v>4480</v>
      </c>
      <c r="F364" s="832" t="s">
        <v>4534</v>
      </c>
      <c r="G364" s="832" t="s">
        <v>4536</v>
      </c>
      <c r="H364" s="849"/>
      <c r="I364" s="849"/>
      <c r="J364" s="832"/>
      <c r="K364" s="832"/>
      <c r="L364" s="849">
        <v>4</v>
      </c>
      <c r="M364" s="849">
        <v>1004</v>
      </c>
      <c r="N364" s="832">
        <v>1</v>
      </c>
      <c r="O364" s="832">
        <v>251</v>
      </c>
      <c r="P364" s="849">
        <v>1</v>
      </c>
      <c r="Q364" s="849">
        <v>252</v>
      </c>
      <c r="R364" s="837">
        <v>0.25099601593625498</v>
      </c>
      <c r="S364" s="850">
        <v>252</v>
      </c>
    </row>
    <row r="365" spans="1:19" ht="14.4" customHeight="1" x14ac:dyDescent="0.3">
      <c r="A365" s="831" t="s">
        <v>4483</v>
      </c>
      <c r="B365" s="832" t="s">
        <v>4484</v>
      </c>
      <c r="C365" s="832" t="s">
        <v>591</v>
      </c>
      <c r="D365" s="832" t="s">
        <v>2029</v>
      </c>
      <c r="E365" s="832" t="s">
        <v>4480</v>
      </c>
      <c r="F365" s="832" t="s">
        <v>4525</v>
      </c>
      <c r="G365" s="832" t="s">
        <v>4526</v>
      </c>
      <c r="H365" s="849">
        <v>24</v>
      </c>
      <c r="I365" s="849">
        <v>888</v>
      </c>
      <c r="J365" s="832">
        <v>1.1428571428571428</v>
      </c>
      <c r="K365" s="832">
        <v>37</v>
      </c>
      <c r="L365" s="849">
        <v>21</v>
      </c>
      <c r="M365" s="849">
        <v>777</v>
      </c>
      <c r="N365" s="832">
        <v>1</v>
      </c>
      <c r="O365" s="832">
        <v>37</v>
      </c>
      <c r="P365" s="849"/>
      <c r="Q365" s="849"/>
      <c r="R365" s="837"/>
      <c r="S365" s="850"/>
    </row>
    <row r="366" spans="1:19" ht="14.4" customHeight="1" x14ac:dyDescent="0.3">
      <c r="A366" s="831" t="s">
        <v>4483</v>
      </c>
      <c r="B366" s="832" t="s">
        <v>4484</v>
      </c>
      <c r="C366" s="832" t="s">
        <v>591</v>
      </c>
      <c r="D366" s="832" t="s">
        <v>2029</v>
      </c>
      <c r="E366" s="832" t="s">
        <v>4480</v>
      </c>
      <c r="F366" s="832" t="s">
        <v>4525</v>
      </c>
      <c r="G366" s="832" t="s">
        <v>4527</v>
      </c>
      <c r="H366" s="849"/>
      <c r="I366" s="849"/>
      <c r="J366" s="832"/>
      <c r="K366" s="832"/>
      <c r="L366" s="849">
        <v>1</v>
      </c>
      <c r="M366" s="849">
        <v>37</v>
      </c>
      <c r="N366" s="832">
        <v>1</v>
      </c>
      <c r="O366" s="832">
        <v>37</v>
      </c>
      <c r="P366" s="849">
        <v>2</v>
      </c>
      <c r="Q366" s="849">
        <v>74</v>
      </c>
      <c r="R366" s="837">
        <v>2</v>
      </c>
      <c r="S366" s="850">
        <v>37</v>
      </c>
    </row>
    <row r="367" spans="1:19" ht="14.4" customHeight="1" x14ac:dyDescent="0.3">
      <c r="A367" s="831" t="s">
        <v>4483</v>
      </c>
      <c r="B367" s="832" t="s">
        <v>4484</v>
      </c>
      <c r="C367" s="832" t="s">
        <v>591</v>
      </c>
      <c r="D367" s="832" t="s">
        <v>2029</v>
      </c>
      <c r="E367" s="832" t="s">
        <v>4480</v>
      </c>
      <c r="F367" s="832" t="s">
        <v>4534</v>
      </c>
      <c r="G367" s="832" t="s">
        <v>4535</v>
      </c>
      <c r="H367" s="849">
        <v>717</v>
      </c>
      <c r="I367" s="849">
        <v>179967</v>
      </c>
      <c r="J367" s="832">
        <v>2.2907348242811501</v>
      </c>
      <c r="K367" s="832">
        <v>251</v>
      </c>
      <c r="L367" s="849">
        <v>313</v>
      </c>
      <c r="M367" s="849">
        <v>78563</v>
      </c>
      <c r="N367" s="832">
        <v>1</v>
      </c>
      <c r="O367" s="832">
        <v>251</v>
      </c>
      <c r="P367" s="849">
        <v>365</v>
      </c>
      <c r="Q367" s="849">
        <v>91980</v>
      </c>
      <c r="R367" s="837">
        <v>1.1707801382330105</v>
      </c>
      <c r="S367" s="850">
        <v>252</v>
      </c>
    </row>
    <row r="368" spans="1:19" ht="14.4" customHeight="1" x14ac:dyDescent="0.3">
      <c r="A368" s="831" t="s">
        <v>4483</v>
      </c>
      <c r="B368" s="832" t="s">
        <v>4484</v>
      </c>
      <c r="C368" s="832" t="s">
        <v>591</v>
      </c>
      <c r="D368" s="832" t="s">
        <v>2029</v>
      </c>
      <c r="E368" s="832" t="s">
        <v>4480</v>
      </c>
      <c r="F368" s="832" t="s">
        <v>4534</v>
      </c>
      <c r="G368" s="832" t="s">
        <v>4536</v>
      </c>
      <c r="H368" s="849"/>
      <c r="I368" s="849"/>
      <c r="J368" s="832"/>
      <c r="K368" s="832"/>
      <c r="L368" s="849"/>
      <c r="M368" s="849"/>
      <c r="N368" s="832"/>
      <c r="O368" s="832"/>
      <c r="P368" s="849">
        <v>1</v>
      </c>
      <c r="Q368" s="849">
        <v>252</v>
      </c>
      <c r="R368" s="837"/>
      <c r="S368" s="850">
        <v>252</v>
      </c>
    </row>
    <row r="369" spans="1:19" ht="14.4" customHeight="1" x14ac:dyDescent="0.3">
      <c r="A369" s="831" t="s">
        <v>4483</v>
      </c>
      <c r="B369" s="832" t="s">
        <v>4484</v>
      </c>
      <c r="C369" s="832" t="s">
        <v>591</v>
      </c>
      <c r="D369" s="832" t="s">
        <v>2031</v>
      </c>
      <c r="E369" s="832" t="s">
        <v>4485</v>
      </c>
      <c r="F369" s="832" t="s">
        <v>4486</v>
      </c>
      <c r="G369" s="832" t="s">
        <v>4487</v>
      </c>
      <c r="H369" s="849">
        <v>0.2</v>
      </c>
      <c r="I369" s="849">
        <v>10.82</v>
      </c>
      <c r="J369" s="832"/>
      <c r="K369" s="832">
        <v>54.1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4483</v>
      </c>
      <c r="B370" s="832" t="s">
        <v>4484</v>
      </c>
      <c r="C370" s="832" t="s">
        <v>591</v>
      </c>
      <c r="D370" s="832" t="s">
        <v>2031</v>
      </c>
      <c r="E370" s="832" t="s">
        <v>4485</v>
      </c>
      <c r="F370" s="832" t="s">
        <v>4488</v>
      </c>
      <c r="G370" s="832" t="s">
        <v>4489</v>
      </c>
      <c r="H370" s="849">
        <v>3.8000000000000003</v>
      </c>
      <c r="I370" s="849">
        <v>573.79999999999995</v>
      </c>
      <c r="J370" s="832">
        <v>0.71683781825450354</v>
      </c>
      <c r="K370" s="832">
        <v>150.99999999999997</v>
      </c>
      <c r="L370" s="849">
        <v>5.3000000000000007</v>
      </c>
      <c r="M370" s="849">
        <v>800.46</v>
      </c>
      <c r="N370" s="832">
        <v>1</v>
      </c>
      <c r="O370" s="832">
        <v>151.03018867924527</v>
      </c>
      <c r="P370" s="849">
        <v>6.2</v>
      </c>
      <c r="Q370" s="849">
        <v>432.14</v>
      </c>
      <c r="R370" s="837">
        <v>0.53986457786772601</v>
      </c>
      <c r="S370" s="850">
        <v>69.7</v>
      </c>
    </row>
    <row r="371" spans="1:19" ht="14.4" customHeight="1" x14ac:dyDescent="0.3">
      <c r="A371" s="831" t="s">
        <v>4483</v>
      </c>
      <c r="B371" s="832" t="s">
        <v>4484</v>
      </c>
      <c r="C371" s="832" t="s">
        <v>591</v>
      </c>
      <c r="D371" s="832" t="s">
        <v>2031</v>
      </c>
      <c r="E371" s="832" t="s">
        <v>4485</v>
      </c>
      <c r="F371" s="832" t="s">
        <v>4490</v>
      </c>
      <c r="G371" s="832" t="s">
        <v>4491</v>
      </c>
      <c r="H371" s="849">
        <v>13.399999999999999</v>
      </c>
      <c r="I371" s="849">
        <v>3397.66</v>
      </c>
      <c r="J371" s="832">
        <v>1.5952803523302441</v>
      </c>
      <c r="K371" s="832">
        <v>253.55671641791045</v>
      </c>
      <c r="L371" s="849">
        <v>8.3999999999999986</v>
      </c>
      <c r="M371" s="849">
        <v>2129.8199999999997</v>
      </c>
      <c r="N371" s="832">
        <v>1</v>
      </c>
      <c r="O371" s="832">
        <v>253.55</v>
      </c>
      <c r="P371" s="849">
        <v>9.6000000000000014</v>
      </c>
      <c r="Q371" s="849">
        <v>3397.7599999999998</v>
      </c>
      <c r="R371" s="837">
        <v>1.5953273046548535</v>
      </c>
      <c r="S371" s="850">
        <v>353.93333333333328</v>
      </c>
    </row>
    <row r="372" spans="1:19" ht="14.4" customHeight="1" x14ac:dyDescent="0.3">
      <c r="A372" s="831" t="s">
        <v>4483</v>
      </c>
      <c r="B372" s="832" t="s">
        <v>4484</v>
      </c>
      <c r="C372" s="832" t="s">
        <v>591</v>
      </c>
      <c r="D372" s="832" t="s">
        <v>2031</v>
      </c>
      <c r="E372" s="832" t="s">
        <v>4485</v>
      </c>
      <c r="F372" s="832" t="s">
        <v>4492</v>
      </c>
      <c r="G372" s="832" t="s">
        <v>1634</v>
      </c>
      <c r="H372" s="849">
        <v>0.1</v>
      </c>
      <c r="I372" s="849">
        <v>6.14</v>
      </c>
      <c r="J372" s="832"/>
      <c r="K372" s="832">
        <v>61.399999999999991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4483</v>
      </c>
      <c r="B373" s="832" t="s">
        <v>4484</v>
      </c>
      <c r="C373" s="832" t="s">
        <v>591</v>
      </c>
      <c r="D373" s="832" t="s">
        <v>2031</v>
      </c>
      <c r="E373" s="832" t="s">
        <v>4485</v>
      </c>
      <c r="F373" s="832" t="s">
        <v>4493</v>
      </c>
      <c r="G373" s="832" t="s">
        <v>692</v>
      </c>
      <c r="H373" s="849">
        <v>29</v>
      </c>
      <c r="I373" s="849">
        <v>398.46000000000004</v>
      </c>
      <c r="J373" s="832">
        <v>2.6363636363636362</v>
      </c>
      <c r="K373" s="832">
        <v>13.740000000000002</v>
      </c>
      <c r="L373" s="849">
        <v>11</v>
      </c>
      <c r="M373" s="849">
        <v>151.14000000000001</v>
      </c>
      <c r="N373" s="832">
        <v>1</v>
      </c>
      <c r="O373" s="832">
        <v>13.740000000000002</v>
      </c>
      <c r="P373" s="849">
        <v>16</v>
      </c>
      <c r="Q373" s="849">
        <v>218.73</v>
      </c>
      <c r="R373" s="837">
        <v>1.4472012703453749</v>
      </c>
      <c r="S373" s="850">
        <v>13.670624999999999</v>
      </c>
    </row>
    <row r="374" spans="1:19" ht="14.4" customHeight="1" x14ac:dyDescent="0.3">
      <c r="A374" s="831" t="s">
        <v>4483</v>
      </c>
      <c r="B374" s="832" t="s">
        <v>4484</v>
      </c>
      <c r="C374" s="832" t="s">
        <v>591</v>
      </c>
      <c r="D374" s="832" t="s">
        <v>2031</v>
      </c>
      <c r="E374" s="832" t="s">
        <v>4485</v>
      </c>
      <c r="F374" s="832" t="s">
        <v>4494</v>
      </c>
      <c r="G374" s="832" t="s">
        <v>4495</v>
      </c>
      <c r="H374" s="849">
        <v>0.30000000000000004</v>
      </c>
      <c r="I374" s="849">
        <v>53.099999999999994</v>
      </c>
      <c r="J374" s="832"/>
      <c r="K374" s="832">
        <v>176.99999999999994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4483</v>
      </c>
      <c r="B375" s="832" t="s">
        <v>4484</v>
      </c>
      <c r="C375" s="832" t="s">
        <v>591</v>
      </c>
      <c r="D375" s="832" t="s">
        <v>2031</v>
      </c>
      <c r="E375" s="832" t="s">
        <v>4485</v>
      </c>
      <c r="F375" s="832" t="s">
        <v>4496</v>
      </c>
      <c r="G375" s="832" t="s">
        <v>664</v>
      </c>
      <c r="H375" s="849">
        <v>0.2</v>
      </c>
      <c r="I375" s="849">
        <v>15.6</v>
      </c>
      <c r="J375" s="832"/>
      <c r="K375" s="832">
        <v>78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4483</v>
      </c>
      <c r="B376" s="832" t="s">
        <v>4484</v>
      </c>
      <c r="C376" s="832" t="s">
        <v>591</v>
      </c>
      <c r="D376" s="832" t="s">
        <v>2031</v>
      </c>
      <c r="E376" s="832" t="s">
        <v>4485</v>
      </c>
      <c r="F376" s="832" t="s">
        <v>4497</v>
      </c>
      <c r="G376" s="832" t="s">
        <v>673</v>
      </c>
      <c r="H376" s="849">
        <v>0.1</v>
      </c>
      <c r="I376" s="849">
        <v>7.07</v>
      </c>
      <c r="J376" s="832">
        <v>2.8559886891537063E-2</v>
      </c>
      <c r="K376" s="832">
        <v>70.7</v>
      </c>
      <c r="L376" s="849">
        <v>3.5</v>
      </c>
      <c r="M376" s="849">
        <v>247.55</v>
      </c>
      <c r="N376" s="832">
        <v>1</v>
      </c>
      <c r="O376" s="832">
        <v>70.728571428571428</v>
      </c>
      <c r="P376" s="849">
        <v>2.6</v>
      </c>
      <c r="Q376" s="849">
        <v>213.14000000000001</v>
      </c>
      <c r="R376" s="837">
        <v>0.86099777822662094</v>
      </c>
      <c r="S376" s="850">
        <v>81.976923076923086</v>
      </c>
    </row>
    <row r="377" spans="1:19" ht="14.4" customHeight="1" x14ac:dyDescent="0.3">
      <c r="A377" s="831" t="s">
        <v>4483</v>
      </c>
      <c r="B377" s="832" t="s">
        <v>4484</v>
      </c>
      <c r="C377" s="832" t="s">
        <v>591</v>
      </c>
      <c r="D377" s="832" t="s">
        <v>2031</v>
      </c>
      <c r="E377" s="832" t="s">
        <v>4485</v>
      </c>
      <c r="F377" s="832" t="s">
        <v>4498</v>
      </c>
      <c r="G377" s="832" t="s">
        <v>4499</v>
      </c>
      <c r="H377" s="849"/>
      <c r="I377" s="849"/>
      <c r="J377" s="832"/>
      <c r="K377" s="832"/>
      <c r="L377" s="849">
        <v>0.1</v>
      </c>
      <c r="M377" s="849">
        <v>6.97</v>
      </c>
      <c r="N377" s="832">
        <v>1</v>
      </c>
      <c r="O377" s="832">
        <v>69.699999999999989</v>
      </c>
      <c r="P377" s="849"/>
      <c r="Q377" s="849"/>
      <c r="R377" s="837"/>
      <c r="S377" s="850"/>
    </row>
    <row r="378" spans="1:19" ht="14.4" customHeight="1" x14ac:dyDescent="0.3">
      <c r="A378" s="831" t="s">
        <v>4483</v>
      </c>
      <c r="B378" s="832" t="s">
        <v>4484</v>
      </c>
      <c r="C378" s="832" t="s">
        <v>591</v>
      </c>
      <c r="D378" s="832" t="s">
        <v>2031</v>
      </c>
      <c r="E378" s="832" t="s">
        <v>4485</v>
      </c>
      <c r="F378" s="832" t="s">
        <v>4500</v>
      </c>
      <c r="G378" s="832" t="s">
        <v>668</v>
      </c>
      <c r="H378" s="849">
        <v>2.2000000000000002</v>
      </c>
      <c r="I378" s="849">
        <v>1430</v>
      </c>
      <c r="J378" s="832">
        <v>1.1000000000000001</v>
      </c>
      <c r="K378" s="832">
        <v>650</v>
      </c>
      <c r="L378" s="849">
        <v>2</v>
      </c>
      <c r="M378" s="849">
        <v>1300</v>
      </c>
      <c r="N378" s="832">
        <v>1</v>
      </c>
      <c r="O378" s="832">
        <v>650</v>
      </c>
      <c r="P378" s="849">
        <v>2.6</v>
      </c>
      <c r="Q378" s="849">
        <v>1690</v>
      </c>
      <c r="R378" s="837">
        <v>1.3</v>
      </c>
      <c r="S378" s="850">
        <v>650</v>
      </c>
    </row>
    <row r="379" spans="1:19" ht="14.4" customHeight="1" x14ac:dyDescent="0.3">
      <c r="A379" s="831" t="s">
        <v>4483</v>
      </c>
      <c r="B379" s="832" t="s">
        <v>4484</v>
      </c>
      <c r="C379" s="832" t="s">
        <v>591</v>
      </c>
      <c r="D379" s="832" t="s">
        <v>2031</v>
      </c>
      <c r="E379" s="832" t="s">
        <v>4485</v>
      </c>
      <c r="F379" s="832" t="s">
        <v>4501</v>
      </c>
      <c r="G379" s="832" t="s">
        <v>671</v>
      </c>
      <c r="H379" s="849">
        <v>9</v>
      </c>
      <c r="I379" s="849">
        <v>190.17000000000002</v>
      </c>
      <c r="J379" s="832"/>
      <c r="K379" s="832">
        <v>21.130000000000003</v>
      </c>
      <c r="L379" s="849"/>
      <c r="M379" s="849"/>
      <c r="N379" s="832"/>
      <c r="O379" s="832"/>
      <c r="P379" s="849">
        <v>5</v>
      </c>
      <c r="Q379" s="849">
        <v>84</v>
      </c>
      <c r="R379" s="837"/>
      <c r="S379" s="850">
        <v>16.8</v>
      </c>
    </row>
    <row r="380" spans="1:19" ht="14.4" customHeight="1" x14ac:dyDescent="0.3">
      <c r="A380" s="831" t="s">
        <v>4483</v>
      </c>
      <c r="B380" s="832" t="s">
        <v>4484</v>
      </c>
      <c r="C380" s="832" t="s">
        <v>591</v>
      </c>
      <c r="D380" s="832" t="s">
        <v>2031</v>
      </c>
      <c r="E380" s="832" t="s">
        <v>4485</v>
      </c>
      <c r="F380" s="832" t="s">
        <v>4503</v>
      </c>
      <c r="G380" s="832" t="s">
        <v>675</v>
      </c>
      <c r="H380" s="849">
        <v>0.02</v>
      </c>
      <c r="I380" s="849">
        <v>2.4300000000000002</v>
      </c>
      <c r="J380" s="832"/>
      <c r="K380" s="832">
        <v>121.5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4483</v>
      </c>
      <c r="B381" s="832" t="s">
        <v>4484</v>
      </c>
      <c r="C381" s="832" t="s">
        <v>591</v>
      </c>
      <c r="D381" s="832" t="s">
        <v>2031</v>
      </c>
      <c r="E381" s="832" t="s">
        <v>4485</v>
      </c>
      <c r="F381" s="832" t="s">
        <v>4504</v>
      </c>
      <c r="G381" s="832" t="s">
        <v>675</v>
      </c>
      <c r="H381" s="849">
        <v>0.06</v>
      </c>
      <c r="I381" s="849">
        <v>12.04</v>
      </c>
      <c r="J381" s="832"/>
      <c r="K381" s="832">
        <v>200.66666666666666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4483</v>
      </c>
      <c r="B382" s="832" t="s">
        <v>4484</v>
      </c>
      <c r="C382" s="832" t="s">
        <v>591</v>
      </c>
      <c r="D382" s="832" t="s">
        <v>2031</v>
      </c>
      <c r="E382" s="832" t="s">
        <v>4485</v>
      </c>
      <c r="F382" s="832" t="s">
        <v>4505</v>
      </c>
      <c r="G382" s="832" t="s">
        <v>675</v>
      </c>
      <c r="H382" s="849">
        <v>4.5999999999999996</v>
      </c>
      <c r="I382" s="849">
        <v>1119.77</v>
      </c>
      <c r="J382" s="832">
        <v>0.75398786638206761</v>
      </c>
      <c r="K382" s="832">
        <v>243.42826086956524</v>
      </c>
      <c r="L382" s="849">
        <v>6.1000000000000005</v>
      </c>
      <c r="M382" s="849">
        <v>1485.1299999999999</v>
      </c>
      <c r="N382" s="832">
        <v>1</v>
      </c>
      <c r="O382" s="832">
        <v>243.46393442622946</v>
      </c>
      <c r="P382" s="849">
        <v>3.7</v>
      </c>
      <c r="Q382" s="849">
        <v>900.58</v>
      </c>
      <c r="R382" s="837">
        <v>0.60639809309622739</v>
      </c>
      <c r="S382" s="850">
        <v>243.4</v>
      </c>
    </row>
    <row r="383" spans="1:19" ht="14.4" customHeight="1" x14ac:dyDescent="0.3">
      <c r="A383" s="831" t="s">
        <v>4483</v>
      </c>
      <c r="B383" s="832" t="s">
        <v>4484</v>
      </c>
      <c r="C383" s="832" t="s">
        <v>591</v>
      </c>
      <c r="D383" s="832" t="s">
        <v>2031</v>
      </c>
      <c r="E383" s="832" t="s">
        <v>4485</v>
      </c>
      <c r="F383" s="832" t="s">
        <v>4506</v>
      </c>
      <c r="G383" s="832" t="s">
        <v>4507</v>
      </c>
      <c r="H383" s="849">
        <v>1.3</v>
      </c>
      <c r="I383" s="849">
        <v>48.75</v>
      </c>
      <c r="J383" s="832">
        <v>1.1818181818181819</v>
      </c>
      <c r="K383" s="832">
        <v>37.5</v>
      </c>
      <c r="L383" s="849">
        <v>1.0999999999999999</v>
      </c>
      <c r="M383" s="849">
        <v>41.25</v>
      </c>
      <c r="N383" s="832">
        <v>1</v>
      </c>
      <c r="O383" s="832">
        <v>37.500000000000007</v>
      </c>
      <c r="P383" s="849">
        <v>1.3</v>
      </c>
      <c r="Q383" s="849">
        <v>48.75</v>
      </c>
      <c r="R383" s="837">
        <v>1.1818181818181819</v>
      </c>
      <c r="S383" s="850">
        <v>37.5</v>
      </c>
    </row>
    <row r="384" spans="1:19" ht="14.4" customHeight="1" x14ac:dyDescent="0.3">
      <c r="A384" s="831" t="s">
        <v>4483</v>
      </c>
      <c r="B384" s="832" t="s">
        <v>4484</v>
      </c>
      <c r="C384" s="832" t="s">
        <v>591</v>
      </c>
      <c r="D384" s="832" t="s">
        <v>2031</v>
      </c>
      <c r="E384" s="832" t="s">
        <v>4509</v>
      </c>
      <c r="F384" s="832" t="s">
        <v>4510</v>
      </c>
      <c r="G384" s="832" t="s">
        <v>4511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242.64</v>
      </c>
      <c r="R384" s="837"/>
      <c r="S384" s="850">
        <v>242.64</v>
      </c>
    </row>
    <row r="385" spans="1:19" ht="14.4" customHeight="1" x14ac:dyDescent="0.3">
      <c r="A385" s="831" t="s">
        <v>4483</v>
      </c>
      <c r="B385" s="832" t="s">
        <v>4484</v>
      </c>
      <c r="C385" s="832" t="s">
        <v>591</v>
      </c>
      <c r="D385" s="832" t="s">
        <v>2031</v>
      </c>
      <c r="E385" s="832" t="s">
        <v>4509</v>
      </c>
      <c r="F385" s="832" t="s">
        <v>4512</v>
      </c>
      <c r="G385" s="832" t="s">
        <v>4513</v>
      </c>
      <c r="H385" s="849">
        <v>21</v>
      </c>
      <c r="I385" s="849">
        <v>5095.4399999999996</v>
      </c>
      <c r="J385" s="832">
        <v>3.5</v>
      </c>
      <c r="K385" s="832">
        <v>242.64</v>
      </c>
      <c r="L385" s="849">
        <v>6</v>
      </c>
      <c r="M385" s="849">
        <v>1455.84</v>
      </c>
      <c r="N385" s="832">
        <v>1</v>
      </c>
      <c r="O385" s="832">
        <v>242.64</v>
      </c>
      <c r="P385" s="849">
        <v>7</v>
      </c>
      <c r="Q385" s="849">
        <v>1698.48</v>
      </c>
      <c r="R385" s="837">
        <v>1.1666666666666667</v>
      </c>
      <c r="S385" s="850">
        <v>242.64000000000001</v>
      </c>
    </row>
    <row r="386" spans="1:19" ht="14.4" customHeight="1" x14ac:dyDescent="0.3">
      <c r="A386" s="831" t="s">
        <v>4483</v>
      </c>
      <c r="B386" s="832" t="s">
        <v>4484</v>
      </c>
      <c r="C386" s="832" t="s">
        <v>591</v>
      </c>
      <c r="D386" s="832" t="s">
        <v>2031</v>
      </c>
      <c r="E386" s="832" t="s">
        <v>4509</v>
      </c>
      <c r="F386" s="832" t="s">
        <v>4514</v>
      </c>
      <c r="G386" s="832" t="s">
        <v>4515</v>
      </c>
      <c r="H386" s="849">
        <v>2</v>
      </c>
      <c r="I386" s="849">
        <v>485.28</v>
      </c>
      <c r="J386" s="832">
        <v>2</v>
      </c>
      <c r="K386" s="832">
        <v>242.64</v>
      </c>
      <c r="L386" s="849">
        <v>1</v>
      </c>
      <c r="M386" s="849">
        <v>242.64</v>
      </c>
      <c r="N386" s="832">
        <v>1</v>
      </c>
      <c r="O386" s="832">
        <v>242.64</v>
      </c>
      <c r="P386" s="849"/>
      <c r="Q386" s="849"/>
      <c r="R386" s="837"/>
      <c r="S386" s="850"/>
    </row>
    <row r="387" spans="1:19" ht="14.4" customHeight="1" x14ac:dyDescent="0.3">
      <c r="A387" s="831" t="s">
        <v>4483</v>
      </c>
      <c r="B387" s="832" t="s">
        <v>4484</v>
      </c>
      <c r="C387" s="832" t="s">
        <v>591</v>
      </c>
      <c r="D387" s="832" t="s">
        <v>2031</v>
      </c>
      <c r="E387" s="832" t="s">
        <v>4509</v>
      </c>
      <c r="F387" s="832" t="s">
        <v>4516</v>
      </c>
      <c r="G387" s="832" t="s">
        <v>4517</v>
      </c>
      <c r="H387" s="849">
        <v>6</v>
      </c>
      <c r="I387" s="849">
        <v>2334</v>
      </c>
      <c r="J387" s="832"/>
      <c r="K387" s="832">
        <v>389</v>
      </c>
      <c r="L387" s="849"/>
      <c r="M387" s="849"/>
      <c r="N387" s="832"/>
      <c r="O387" s="832"/>
      <c r="P387" s="849">
        <v>6</v>
      </c>
      <c r="Q387" s="849">
        <v>2334</v>
      </c>
      <c r="R387" s="837"/>
      <c r="S387" s="850">
        <v>389</v>
      </c>
    </row>
    <row r="388" spans="1:19" ht="14.4" customHeight="1" x14ac:dyDescent="0.3">
      <c r="A388" s="831" t="s">
        <v>4483</v>
      </c>
      <c r="B388" s="832" t="s">
        <v>4484</v>
      </c>
      <c r="C388" s="832" t="s">
        <v>591</v>
      </c>
      <c r="D388" s="832" t="s">
        <v>2031</v>
      </c>
      <c r="E388" s="832" t="s">
        <v>4509</v>
      </c>
      <c r="F388" s="832" t="s">
        <v>4518</v>
      </c>
      <c r="G388" s="832" t="s">
        <v>4517</v>
      </c>
      <c r="H388" s="849">
        <v>80.399999999999991</v>
      </c>
      <c r="I388" s="849">
        <v>36097.35</v>
      </c>
      <c r="J388" s="832">
        <v>0.73756870517561957</v>
      </c>
      <c r="K388" s="832">
        <v>448.97201492537317</v>
      </c>
      <c r="L388" s="849">
        <v>109</v>
      </c>
      <c r="M388" s="849">
        <v>48941</v>
      </c>
      <c r="N388" s="832">
        <v>1</v>
      </c>
      <c r="O388" s="832">
        <v>449</v>
      </c>
      <c r="P388" s="849">
        <v>160</v>
      </c>
      <c r="Q388" s="849">
        <v>71840</v>
      </c>
      <c r="R388" s="837">
        <v>1.4678899082568808</v>
      </c>
      <c r="S388" s="850">
        <v>449</v>
      </c>
    </row>
    <row r="389" spans="1:19" ht="14.4" customHeight="1" x14ac:dyDescent="0.3">
      <c r="A389" s="831" t="s">
        <v>4483</v>
      </c>
      <c r="B389" s="832" t="s">
        <v>4484</v>
      </c>
      <c r="C389" s="832" t="s">
        <v>591</v>
      </c>
      <c r="D389" s="832" t="s">
        <v>2031</v>
      </c>
      <c r="E389" s="832" t="s">
        <v>4509</v>
      </c>
      <c r="F389" s="832" t="s">
        <v>4519</v>
      </c>
      <c r="G389" s="832" t="s">
        <v>4517</v>
      </c>
      <c r="H389" s="849">
        <v>48.05</v>
      </c>
      <c r="I389" s="849">
        <v>24022.5</v>
      </c>
      <c r="J389" s="832">
        <v>1.6567241379310345</v>
      </c>
      <c r="K389" s="832">
        <v>499.94797086368368</v>
      </c>
      <c r="L389" s="849">
        <v>29</v>
      </c>
      <c r="M389" s="849">
        <v>14500</v>
      </c>
      <c r="N389" s="832">
        <v>1</v>
      </c>
      <c r="O389" s="832">
        <v>500</v>
      </c>
      <c r="P389" s="849">
        <v>26</v>
      </c>
      <c r="Q389" s="849">
        <v>13000</v>
      </c>
      <c r="R389" s="837">
        <v>0.89655172413793105</v>
      </c>
      <c r="S389" s="850">
        <v>500</v>
      </c>
    </row>
    <row r="390" spans="1:19" ht="14.4" customHeight="1" x14ac:dyDescent="0.3">
      <c r="A390" s="831" t="s">
        <v>4483</v>
      </c>
      <c r="B390" s="832" t="s">
        <v>4484</v>
      </c>
      <c r="C390" s="832" t="s">
        <v>591</v>
      </c>
      <c r="D390" s="832" t="s">
        <v>2031</v>
      </c>
      <c r="E390" s="832" t="s">
        <v>4480</v>
      </c>
      <c r="F390" s="832" t="s">
        <v>4520</v>
      </c>
      <c r="G390" s="832" t="s">
        <v>4521</v>
      </c>
      <c r="H390" s="849">
        <v>16</v>
      </c>
      <c r="I390" s="849">
        <v>1248</v>
      </c>
      <c r="J390" s="832">
        <v>1.7777777777777777</v>
      </c>
      <c r="K390" s="832">
        <v>78</v>
      </c>
      <c r="L390" s="849">
        <v>9</v>
      </c>
      <c r="M390" s="849">
        <v>702</v>
      </c>
      <c r="N390" s="832">
        <v>1</v>
      </c>
      <c r="O390" s="832">
        <v>78</v>
      </c>
      <c r="P390" s="849">
        <v>31</v>
      </c>
      <c r="Q390" s="849">
        <v>2418</v>
      </c>
      <c r="R390" s="837">
        <v>3.4444444444444446</v>
      </c>
      <c r="S390" s="850">
        <v>78</v>
      </c>
    </row>
    <row r="391" spans="1:19" ht="14.4" customHeight="1" x14ac:dyDescent="0.3">
      <c r="A391" s="831" t="s">
        <v>4483</v>
      </c>
      <c r="B391" s="832" t="s">
        <v>4484</v>
      </c>
      <c r="C391" s="832" t="s">
        <v>591</v>
      </c>
      <c r="D391" s="832" t="s">
        <v>2031</v>
      </c>
      <c r="E391" s="832" t="s">
        <v>4480</v>
      </c>
      <c r="F391" s="832" t="s">
        <v>4522</v>
      </c>
      <c r="G391" s="832" t="s">
        <v>4524</v>
      </c>
      <c r="H391" s="849">
        <v>322</v>
      </c>
      <c r="I391" s="849">
        <v>47012</v>
      </c>
      <c r="J391" s="832">
        <v>1.2253238460135012</v>
      </c>
      <c r="K391" s="832">
        <v>146</v>
      </c>
      <c r="L391" s="849">
        <v>261</v>
      </c>
      <c r="M391" s="849">
        <v>38367</v>
      </c>
      <c r="N391" s="832">
        <v>1</v>
      </c>
      <c r="O391" s="832">
        <v>147</v>
      </c>
      <c r="P391" s="849">
        <v>295</v>
      </c>
      <c r="Q391" s="849">
        <v>43365</v>
      </c>
      <c r="R391" s="837">
        <v>1.1302681992337165</v>
      </c>
      <c r="S391" s="850">
        <v>147</v>
      </c>
    </row>
    <row r="392" spans="1:19" ht="14.4" customHeight="1" x14ac:dyDescent="0.3">
      <c r="A392" s="831" t="s">
        <v>4483</v>
      </c>
      <c r="B392" s="832" t="s">
        <v>4484</v>
      </c>
      <c r="C392" s="832" t="s">
        <v>591</v>
      </c>
      <c r="D392" s="832" t="s">
        <v>2031</v>
      </c>
      <c r="E392" s="832" t="s">
        <v>4480</v>
      </c>
      <c r="F392" s="832" t="s">
        <v>4525</v>
      </c>
      <c r="G392" s="832" t="s">
        <v>4526</v>
      </c>
      <c r="H392" s="849">
        <v>49</v>
      </c>
      <c r="I392" s="849">
        <v>1813</v>
      </c>
      <c r="J392" s="832">
        <v>2.1304347826086958</v>
      </c>
      <c r="K392" s="832">
        <v>37</v>
      </c>
      <c r="L392" s="849">
        <v>23</v>
      </c>
      <c r="M392" s="849">
        <v>851</v>
      </c>
      <c r="N392" s="832">
        <v>1</v>
      </c>
      <c r="O392" s="832">
        <v>37</v>
      </c>
      <c r="P392" s="849">
        <v>30</v>
      </c>
      <c r="Q392" s="849">
        <v>1110</v>
      </c>
      <c r="R392" s="837">
        <v>1.3043478260869565</v>
      </c>
      <c r="S392" s="850">
        <v>37</v>
      </c>
    </row>
    <row r="393" spans="1:19" ht="14.4" customHeight="1" x14ac:dyDescent="0.3">
      <c r="A393" s="831" t="s">
        <v>4483</v>
      </c>
      <c r="B393" s="832" t="s">
        <v>4484</v>
      </c>
      <c r="C393" s="832" t="s">
        <v>591</v>
      </c>
      <c r="D393" s="832" t="s">
        <v>2031</v>
      </c>
      <c r="E393" s="832" t="s">
        <v>4480</v>
      </c>
      <c r="F393" s="832" t="s">
        <v>4528</v>
      </c>
      <c r="G393" s="832" t="s">
        <v>4530</v>
      </c>
      <c r="H393" s="849">
        <v>2</v>
      </c>
      <c r="I393" s="849">
        <v>232</v>
      </c>
      <c r="J393" s="832">
        <v>0.25</v>
      </c>
      <c r="K393" s="832">
        <v>116</v>
      </c>
      <c r="L393" s="849">
        <v>8</v>
      </c>
      <c r="M393" s="849">
        <v>928</v>
      </c>
      <c r="N393" s="832">
        <v>1</v>
      </c>
      <c r="O393" s="832">
        <v>116</v>
      </c>
      <c r="P393" s="849"/>
      <c r="Q393" s="849"/>
      <c r="R393" s="837"/>
      <c r="S393" s="850"/>
    </row>
    <row r="394" spans="1:19" ht="14.4" customHeight="1" x14ac:dyDescent="0.3">
      <c r="A394" s="831" t="s">
        <v>4483</v>
      </c>
      <c r="B394" s="832" t="s">
        <v>4484</v>
      </c>
      <c r="C394" s="832" t="s">
        <v>591</v>
      </c>
      <c r="D394" s="832" t="s">
        <v>2031</v>
      </c>
      <c r="E394" s="832" t="s">
        <v>4480</v>
      </c>
      <c r="F394" s="832" t="s">
        <v>4531</v>
      </c>
      <c r="G394" s="832" t="s">
        <v>4532</v>
      </c>
      <c r="H394" s="849">
        <v>12</v>
      </c>
      <c r="I394" s="849">
        <v>1548</v>
      </c>
      <c r="J394" s="832">
        <v>1.3333333333333333</v>
      </c>
      <c r="K394" s="832">
        <v>129</v>
      </c>
      <c r="L394" s="849">
        <v>9</v>
      </c>
      <c r="M394" s="849">
        <v>1161</v>
      </c>
      <c r="N394" s="832">
        <v>1</v>
      </c>
      <c r="O394" s="832">
        <v>129</v>
      </c>
      <c r="P394" s="849">
        <v>5</v>
      </c>
      <c r="Q394" s="849">
        <v>650</v>
      </c>
      <c r="R394" s="837">
        <v>0.55986218776916452</v>
      </c>
      <c r="S394" s="850">
        <v>130</v>
      </c>
    </row>
    <row r="395" spans="1:19" ht="14.4" customHeight="1" x14ac:dyDescent="0.3">
      <c r="A395" s="831" t="s">
        <v>4483</v>
      </c>
      <c r="B395" s="832" t="s">
        <v>4484</v>
      </c>
      <c r="C395" s="832" t="s">
        <v>591</v>
      </c>
      <c r="D395" s="832" t="s">
        <v>2031</v>
      </c>
      <c r="E395" s="832" t="s">
        <v>4480</v>
      </c>
      <c r="F395" s="832" t="s">
        <v>4531</v>
      </c>
      <c r="G395" s="832" t="s">
        <v>4533</v>
      </c>
      <c r="H395" s="849">
        <v>2</v>
      </c>
      <c r="I395" s="849">
        <v>258</v>
      </c>
      <c r="J395" s="832">
        <v>2</v>
      </c>
      <c r="K395" s="832">
        <v>129</v>
      </c>
      <c r="L395" s="849">
        <v>1</v>
      </c>
      <c r="M395" s="849">
        <v>129</v>
      </c>
      <c r="N395" s="832">
        <v>1</v>
      </c>
      <c r="O395" s="832">
        <v>129</v>
      </c>
      <c r="P395" s="849">
        <v>5</v>
      </c>
      <c r="Q395" s="849">
        <v>650</v>
      </c>
      <c r="R395" s="837">
        <v>5.0387596899224807</v>
      </c>
      <c r="S395" s="850">
        <v>130</v>
      </c>
    </row>
    <row r="396" spans="1:19" ht="14.4" customHeight="1" x14ac:dyDescent="0.3">
      <c r="A396" s="831" t="s">
        <v>4483</v>
      </c>
      <c r="B396" s="832" t="s">
        <v>4484</v>
      </c>
      <c r="C396" s="832" t="s">
        <v>591</v>
      </c>
      <c r="D396" s="832" t="s">
        <v>2031</v>
      </c>
      <c r="E396" s="832" t="s">
        <v>4480</v>
      </c>
      <c r="F396" s="832" t="s">
        <v>4534</v>
      </c>
      <c r="G396" s="832" t="s">
        <v>4535</v>
      </c>
      <c r="H396" s="849">
        <v>1</v>
      </c>
      <c r="I396" s="849">
        <v>251</v>
      </c>
      <c r="J396" s="832"/>
      <c r="K396" s="832">
        <v>251</v>
      </c>
      <c r="L396" s="849"/>
      <c r="M396" s="849"/>
      <c r="N396" s="832"/>
      <c r="O396" s="832"/>
      <c r="P396" s="849">
        <v>1</v>
      </c>
      <c r="Q396" s="849">
        <v>252</v>
      </c>
      <c r="R396" s="837"/>
      <c r="S396" s="850">
        <v>252</v>
      </c>
    </row>
    <row r="397" spans="1:19" ht="14.4" customHeight="1" x14ac:dyDescent="0.3">
      <c r="A397" s="831" t="s">
        <v>4483</v>
      </c>
      <c r="B397" s="832" t="s">
        <v>4484</v>
      </c>
      <c r="C397" s="832" t="s">
        <v>591</v>
      </c>
      <c r="D397" s="832" t="s">
        <v>2031</v>
      </c>
      <c r="E397" s="832" t="s">
        <v>4480</v>
      </c>
      <c r="F397" s="832" t="s">
        <v>4537</v>
      </c>
      <c r="G397" s="832" t="s">
        <v>4538</v>
      </c>
      <c r="H397" s="849"/>
      <c r="I397" s="849"/>
      <c r="J397" s="832"/>
      <c r="K397" s="832"/>
      <c r="L397" s="849">
        <v>1</v>
      </c>
      <c r="M397" s="849">
        <v>701</v>
      </c>
      <c r="N397" s="832">
        <v>1</v>
      </c>
      <c r="O397" s="832">
        <v>701</v>
      </c>
      <c r="P397" s="849">
        <v>2</v>
      </c>
      <c r="Q397" s="849">
        <v>1404</v>
      </c>
      <c r="R397" s="837">
        <v>2.0028530670470754</v>
      </c>
      <c r="S397" s="850">
        <v>702</v>
      </c>
    </row>
    <row r="398" spans="1:19" ht="14.4" customHeight="1" x14ac:dyDescent="0.3">
      <c r="A398" s="831" t="s">
        <v>4483</v>
      </c>
      <c r="B398" s="832" t="s">
        <v>4484</v>
      </c>
      <c r="C398" s="832" t="s">
        <v>591</v>
      </c>
      <c r="D398" s="832" t="s">
        <v>2031</v>
      </c>
      <c r="E398" s="832" t="s">
        <v>4480</v>
      </c>
      <c r="F398" s="832" t="s">
        <v>4537</v>
      </c>
      <c r="G398" s="832" t="s">
        <v>4539</v>
      </c>
      <c r="H398" s="849">
        <v>39</v>
      </c>
      <c r="I398" s="849">
        <v>27339</v>
      </c>
      <c r="J398" s="832">
        <v>1.5</v>
      </c>
      <c r="K398" s="832">
        <v>701</v>
      </c>
      <c r="L398" s="849">
        <v>26</v>
      </c>
      <c r="M398" s="849">
        <v>18226</v>
      </c>
      <c r="N398" s="832">
        <v>1</v>
      </c>
      <c r="O398" s="832">
        <v>701</v>
      </c>
      <c r="P398" s="849">
        <v>15</v>
      </c>
      <c r="Q398" s="849">
        <v>10530</v>
      </c>
      <c r="R398" s="837">
        <v>0.57774607703281022</v>
      </c>
      <c r="S398" s="850">
        <v>702</v>
      </c>
    </row>
    <row r="399" spans="1:19" ht="14.4" customHeight="1" x14ac:dyDescent="0.3">
      <c r="A399" s="831" t="s">
        <v>4483</v>
      </c>
      <c r="B399" s="832" t="s">
        <v>4484</v>
      </c>
      <c r="C399" s="832" t="s">
        <v>591</v>
      </c>
      <c r="D399" s="832" t="s">
        <v>2031</v>
      </c>
      <c r="E399" s="832" t="s">
        <v>4480</v>
      </c>
      <c r="F399" s="832" t="s">
        <v>4540</v>
      </c>
      <c r="G399" s="832" t="s">
        <v>4542</v>
      </c>
      <c r="H399" s="849">
        <v>1</v>
      </c>
      <c r="I399" s="849">
        <v>354</v>
      </c>
      <c r="J399" s="832">
        <v>0.9971830985915493</v>
      </c>
      <c r="K399" s="832">
        <v>354</v>
      </c>
      <c r="L399" s="849">
        <v>1</v>
      </c>
      <c r="M399" s="849">
        <v>355</v>
      </c>
      <c r="N399" s="832">
        <v>1</v>
      </c>
      <c r="O399" s="832">
        <v>355</v>
      </c>
      <c r="P399" s="849"/>
      <c r="Q399" s="849"/>
      <c r="R399" s="837"/>
      <c r="S399" s="850"/>
    </row>
    <row r="400" spans="1:19" ht="14.4" customHeight="1" x14ac:dyDescent="0.3">
      <c r="A400" s="831" t="s">
        <v>4483</v>
      </c>
      <c r="B400" s="832" t="s">
        <v>4484</v>
      </c>
      <c r="C400" s="832" t="s">
        <v>591</v>
      </c>
      <c r="D400" s="832" t="s">
        <v>2031</v>
      </c>
      <c r="E400" s="832" t="s">
        <v>4480</v>
      </c>
      <c r="F400" s="832" t="s">
        <v>4543</v>
      </c>
      <c r="G400" s="832" t="s">
        <v>4545</v>
      </c>
      <c r="H400" s="849">
        <v>339</v>
      </c>
      <c r="I400" s="849">
        <v>11299.99</v>
      </c>
      <c r="J400" s="832">
        <v>1.3950604938271605</v>
      </c>
      <c r="K400" s="832">
        <v>33.333303834808262</v>
      </c>
      <c r="L400" s="849">
        <v>243</v>
      </c>
      <c r="M400" s="849">
        <v>8100</v>
      </c>
      <c r="N400" s="832">
        <v>1</v>
      </c>
      <c r="O400" s="832">
        <v>33.333333333333336</v>
      </c>
      <c r="P400" s="849">
        <v>232</v>
      </c>
      <c r="Q400" s="849">
        <v>7733.33</v>
      </c>
      <c r="R400" s="837">
        <v>0.95473209876543208</v>
      </c>
      <c r="S400" s="850">
        <v>33.333318965517243</v>
      </c>
    </row>
    <row r="401" spans="1:19" ht="14.4" customHeight="1" x14ac:dyDescent="0.3">
      <c r="A401" s="831" t="s">
        <v>4483</v>
      </c>
      <c r="B401" s="832" t="s">
        <v>4484</v>
      </c>
      <c r="C401" s="832" t="s">
        <v>591</v>
      </c>
      <c r="D401" s="832" t="s">
        <v>2031</v>
      </c>
      <c r="E401" s="832" t="s">
        <v>4480</v>
      </c>
      <c r="F401" s="832" t="s">
        <v>4549</v>
      </c>
      <c r="G401" s="832" t="s">
        <v>4551</v>
      </c>
      <c r="H401" s="849">
        <v>675</v>
      </c>
      <c r="I401" s="849">
        <v>81000</v>
      </c>
      <c r="J401" s="832">
        <v>1.2206148282097649</v>
      </c>
      <c r="K401" s="832">
        <v>120</v>
      </c>
      <c r="L401" s="849">
        <v>553</v>
      </c>
      <c r="M401" s="849">
        <v>66360</v>
      </c>
      <c r="N401" s="832">
        <v>1</v>
      </c>
      <c r="O401" s="832">
        <v>120</v>
      </c>
      <c r="P401" s="849">
        <v>617</v>
      </c>
      <c r="Q401" s="849">
        <v>74657</v>
      </c>
      <c r="R401" s="837">
        <v>1.1250301386377335</v>
      </c>
      <c r="S401" s="850">
        <v>121</v>
      </c>
    </row>
    <row r="402" spans="1:19" ht="14.4" customHeight="1" x14ac:dyDescent="0.3">
      <c r="A402" s="831" t="s">
        <v>4483</v>
      </c>
      <c r="B402" s="832" t="s">
        <v>4484</v>
      </c>
      <c r="C402" s="832" t="s">
        <v>591</v>
      </c>
      <c r="D402" s="832" t="s">
        <v>2031</v>
      </c>
      <c r="E402" s="832" t="s">
        <v>4480</v>
      </c>
      <c r="F402" s="832" t="s">
        <v>4552</v>
      </c>
      <c r="G402" s="832" t="s">
        <v>4554</v>
      </c>
      <c r="H402" s="849">
        <v>1</v>
      </c>
      <c r="I402" s="849">
        <v>32</v>
      </c>
      <c r="J402" s="832"/>
      <c r="K402" s="832">
        <v>32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4483</v>
      </c>
      <c r="B403" s="832" t="s">
        <v>4484</v>
      </c>
      <c r="C403" s="832" t="s">
        <v>591</v>
      </c>
      <c r="D403" s="832" t="s">
        <v>2031</v>
      </c>
      <c r="E403" s="832" t="s">
        <v>4480</v>
      </c>
      <c r="F403" s="832" t="s">
        <v>4555</v>
      </c>
      <c r="G403" s="832" t="s">
        <v>4556</v>
      </c>
      <c r="H403" s="849">
        <v>5</v>
      </c>
      <c r="I403" s="849">
        <v>370</v>
      </c>
      <c r="J403" s="832">
        <v>5</v>
      </c>
      <c r="K403" s="832">
        <v>74</v>
      </c>
      <c r="L403" s="849">
        <v>1</v>
      </c>
      <c r="M403" s="849">
        <v>74</v>
      </c>
      <c r="N403" s="832">
        <v>1</v>
      </c>
      <c r="O403" s="832">
        <v>74</v>
      </c>
      <c r="P403" s="849"/>
      <c r="Q403" s="849"/>
      <c r="R403" s="837"/>
      <c r="S403" s="850"/>
    </row>
    <row r="404" spans="1:19" ht="14.4" customHeight="1" x14ac:dyDescent="0.3">
      <c r="A404" s="831" t="s">
        <v>4483</v>
      </c>
      <c r="B404" s="832" t="s">
        <v>4484</v>
      </c>
      <c r="C404" s="832" t="s">
        <v>591</v>
      </c>
      <c r="D404" s="832" t="s">
        <v>2031</v>
      </c>
      <c r="E404" s="832" t="s">
        <v>4480</v>
      </c>
      <c r="F404" s="832" t="s">
        <v>4557</v>
      </c>
      <c r="G404" s="832" t="s">
        <v>4558</v>
      </c>
      <c r="H404" s="849">
        <v>86</v>
      </c>
      <c r="I404" s="849">
        <v>6622</v>
      </c>
      <c r="J404" s="832">
        <v>1.2463768115942029</v>
      </c>
      <c r="K404" s="832">
        <v>77</v>
      </c>
      <c r="L404" s="849">
        <v>69</v>
      </c>
      <c r="M404" s="849">
        <v>5313</v>
      </c>
      <c r="N404" s="832">
        <v>1</v>
      </c>
      <c r="O404" s="832">
        <v>77</v>
      </c>
      <c r="P404" s="849">
        <v>82</v>
      </c>
      <c r="Q404" s="849">
        <v>6314</v>
      </c>
      <c r="R404" s="837">
        <v>1.1884057971014492</v>
      </c>
      <c r="S404" s="850">
        <v>77</v>
      </c>
    </row>
    <row r="405" spans="1:19" ht="14.4" customHeight="1" x14ac:dyDescent="0.3">
      <c r="A405" s="831" t="s">
        <v>4483</v>
      </c>
      <c r="B405" s="832" t="s">
        <v>4484</v>
      </c>
      <c r="C405" s="832" t="s">
        <v>591</v>
      </c>
      <c r="D405" s="832" t="s">
        <v>2031</v>
      </c>
      <c r="E405" s="832" t="s">
        <v>4480</v>
      </c>
      <c r="F405" s="832" t="s">
        <v>4560</v>
      </c>
      <c r="G405" s="832" t="s">
        <v>4561</v>
      </c>
      <c r="H405" s="849">
        <v>14</v>
      </c>
      <c r="I405" s="849">
        <v>8652</v>
      </c>
      <c r="J405" s="832">
        <v>1.3977382875605815</v>
      </c>
      <c r="K405" s="832">
        <v>618</v>
      </c>
      <c r="L405" s="849">
        <v>10</v>
      </c>
      <c r="M405" s="849">
        <v>6190</v>
      </c>
      <c r="N405" s="832">
        <v>1</v>
      </c>
      <c r="O405" s="832">
        <v>619</v>
      </c>
      <c r="P405" s="849">
        <v>11</v>
      </c>
      <c r="Q405" s="849">
        <v>6820</v>
      </c>
      <c r="R405" s="837">
        <v>1.1017770597738288</v>
      </c>
      <c r="S405" s="850">
        <v>620</v>
      </c>
    </row>
    <row r="406" spans="1:19" ht="14.4" customHeight="1" x14ac:dyDescent="0.3">
      <c r="A406" s="831" t="s">
        <v>4483</v>
      </c>
      <c r="B406" s="832" t="s">
        <v>4484</v>
      </c>
      <c r="C406" s="832" t="s">
        <v>591</v>
      </c>
      <c r="D406" s="832" t="s">
        <v>2031</v>
      </c>
      <c r="E406" s="832" t="s">
        <v>4480</v>
      </c>
      <c r="F406" s="832" t="s">
        <v>4562</v>
      </c>
      <c r="G406" s="832" t="s">
        <v>4563</v>
      </c>
      <c r="H406" s="849">
        <v>13</v>
      </c>
      <c r="I406" s="849">
        <v>4849</v>
      </c>
      <c r="J406" s="832">
        <v>2.6</v>
      </c>
      <c r="K406" s="832">
        <v>373</v>
      </c>
      <c r="L406" s="849">
        <v>5</v>
      </c>
      <c r="M406" s="849">
        <v>1865</v>
      </c>
      <c r="N406" s="832">
        <v>1</v>
      </c>
      <c r="O406" s="832">
        <v>373</v>
      </c>
      <c r="P406" s="849">
        <v>6</v>
      </c>
      <c r="Q406" s="849">
        <v>2244</v>
      </c>
      <c r="R406" s="837">
        <v>1.2032171581769437</v>
      </c>
      <c r="S406" s="850">
        <v>374</v>
      </c>
    </row>
    <row r="407" spans="1:19" ht="14.4" customHeight="1" x14ac:dyDescent="0.3">
      <c r="A407" s="831" t="s">
        <v>4483</v>
      </c>
      <c r="B407" s="832" t="s">
        <v>4484</v>
      </c>
      <c r="C407" s="832" t="s">
        <v>591</v>
      </c>
      <c r="D407" s="832" t="s">
        <v>2031</v>
      </c>
      <c r="E407" s="832" t="s">
        <v>4480</v>
      </c>
      <c r="F407" s="832" t="s">
        <v>4564</v>
      </c>
      <c r="G407" s="832" t="s">
        <v>4565</v>
      </c>
      <c r="H407" s="849">
        <v>308</v>
      </c>
      <c r="I407" s="849">
        <v>54516</v>
      </c>
      <c r="J407" s="832">
        <v>1.4128440366972477</v>
      </c>
      <c r="K407" s="832">
        <v>177</v>
      </c>
      <c r="L407" s="849">
        <v>218</v>
      </c>
      <c r="M407" s="849">
        <v>38586</v>
      </c>
      <c r="N407" s="832">
        <v>1</v>
      </c>
      <c r="O407" s="832">
        <v>177</v>
      </c>
      <c r="P407" s="849">
        <v>222</v>
      </c>
      <c r="Q407" s="849">
        <v>39516</v>
      </c>
      <c r="R407" s="837">
        <v>1.0241020059088788</v>
      </c>
      <c r="S407" s="850">
        <v>178</v>
      </c>
    </row>
    <row r="408" spans="1:19" ht="14.4" customHeight="1" x14ac:dyDescent="0.3">
      <c r="A408" s="831" t="s">
        <v>4483</v>
      </c>
      <c r="B408" s="832" t="s">
        <v>4484</v>
      </c>
      <c r="C408" s="832" t="s">
        <v>591</v>
      </c>
      <c r="D408" s="832" t="s">
        <v>2031</v>
      </c>
      <c r="E408" s="832" t="s">
        <v>4480</v>
      </c>
      <c r="F408" s="832" t="s">
        <v>4567</v>
      </c>
      <c r="G408" s="832" t="s">
        <v>4568</v>
      </c>
      <c r="H408" s="849">
        <v>37</v>
      </c>
      <c r="I408" s="849">
        <v>47952</v>
      </c>
      <c r="J408" s="832">
        <v>1.0571428571428572</v>
      </c>
      <c r="K408" s="832">
        <v>1296</v>
      </c>
      <c r="L408" s="849">
        <v>35</v>
      </c>
      <c r="M408" s="849">
        <v>45360</v>
      </c>
      <c r="N408" s="832">
        <v>1</v>
      </c>
      <c r="O408" s="832">
        <v>1296</v>
      </c>
      <c r="P408" s="849">
        <v>50</v>
      </c>
      <c r="Q408" s="849">
        <v>64900</v>
      </c>
      <c r="R408" s="837">
        <v>1.4307760141093475</v>
      </c>
      <c r="S408" s="850">
        <v>1298</v>
      </c>
    </row>
    <row r="409" spans="1:19" ht="14.4" customHeight="1" x14ac:dyDescent="0.3">
      <c r="A409" s="831" t="s">
        <v>4483</v>
      </c>
      <c r="B409" s="832" t="s">
        <v>4484</v>
      </c>
      <c r="C409" s="832" t="s">
        <v>591</v>
      </c>
      <c r="D409" s="832" t="s">
        <v>4459</v>
      </c>
      <c r="E409" s="832" t="s">
        <v>4480</v>
      </c>
      <c r="F409" s="832" t="s">
        <v>4543</v>
      </c>
      <c r="G409" s="832" t="s">
        <v>4545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33.33</v>
      </c>
      <c r="R409" s="837"/>
      <c r="S409" s="850">
        <v>33.33</v>
      </c>
    </row>
    <row r="410" spans="1:19" ht="14.4" customHeight="1" x14ac:dyDescent="0.3">
      <c r="A410" s="831" t="s">
        <v>4483</v>
      </c>
      <c r="B410" s="832" t="s">
        <v>4484</v>
      </c>
      <c r="C410" s="832" t="s">
        <v>591</v>
      </c>
      <c r="D410" s="832" t="s">
        <v>4459</v>
      </c>
      <c r="E410" s="832" t="s">
        <v>4480</v>
      </c>
      <c r="F410" s="832" t="s">
        <v>4564</v>
      </c>
      <c r="G410" s="832" t="s">
        <v>4565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178</v>
      </c>
      <c r="R410" s="837"/>
      <c r="S410" s="850">
        <v>178</v>
      </c>
    </row>
    <row r="411" spans="1:19" ht="14.4" customHeight="1" x14ac:dyDescent="0.3">
      <c r="A411" s="831" t="s">
        <v>4483</v>
      </c>
      <c r="B411" s="832" t="s">
        <v>4484</v>
      </c>
      <c r="C411" s="832" t="s">
        <v>591</v>
      </c>
      <c r="D411" s="832" t="s">
        <v>4460</v>
      </c>
      <c r="E411" s="832" t="s">
        <v>4480</v>
      </c>
      <c r="F411" s="832" t="s">
        <v>4534</v>
      </c>
      <c r="G411" s="832" t="s">
        <v>4535</v>
      </c>
      <c r="H411" s="849"/>
      <c r="I411" s="849"/>
      <c r="J411" s="832"/>
      <c r="K411" s="832"/>
      <c r="L411" s="849"/>
      <c r="M411" s="849"/>
      <c r="N411" s="832"/>
      <c r="O411" s="832"/>
      <c r="P411" s="849">
        <v>6</v>
      </c>
      <c r="Q411" s="849">
        <v>1512</v>
      </c>
      <c r="R411" s="837"/>
      <c r="S411" s="850">
        <v>252</v>
      </c>
    </row>
    <row r="412" spans="1:19" ht="14.4" customHeight="1" x14ac:dyDescent="0.3">
      <c r="A412" s="831" t="s">
        <v>4483</v>
      </c>
      <c r="B412" s="832" t="s">
        <v>4484</v>
      </c>
      <c r="C412" s="832" t="s">
        <v>591</v>
      </c>
      <c r="D412" s="832" t="s">
        <v>4460</v>
      </c>
      <c r="E412" s="832" t="s">
        <v>4480</v>
      </c>
      <c r="F412" s="832" t="s">
        <v>4534</v>
      </c>
      <c r="G412" s="832" t="s">
        <v>4536</v>
      </c>
      <c r="H412" s="849">
        <v>5</v>
      </c>
      <c r="I412" s="849">
        <v>1255</v>
      </c>
      <c r="J412" s="832"/>
      <c r="K412" s="832">
        <v>251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" customHeight="1" x14ac:dyDescent="0.3">
      <c r="A413" s="831" t="s">
        <v>4483</v>
      </c>
      <c r="B413" s="832" t="s">
        <v>4484</v>
      </c>
      <c r="C413" s="832" t="s">
        <v>591</v>
      </c>
      <c r="D413" s="832" t="s">
        <v>4461</v>
      </c>
      <c r="E413" s="832" t="s">
        <v>4480</v>
      </c>
      <c r="F413" s="832" t="s">
        <v>4534</v>
      </c>
      <c r="G413" s="832" t="s">
        <v>4535</v>
      </c>
      <c r="H413" s="849">
        <v>28</v>
      </c>
      <c r="I413" s="849">
        <v>7028</v>
      </c>
      <c r="J413" s="832">
        <v>1.1666666666666667</v>
      </c>
      <c r="K413" s="832">
        <v>251</v>
      </c>
      <c r="L413" s="849">
        <v>24</v>
      </c>
      <c r="M413" s="849">
        <v>6024</v>
      </c>
      <c r="N413" s="832">
        <v>1</v>
      </c>
      <c r="O413" s="832">
        <v>251</v>
      </c>
      <c r="P413" s="849">
        <v>3</v>
      </c>
      <c r="Q413" s="849">
        <v>756</v>
      </c>
      <c r="R413" s="837">
        <v>0.12549800796812749</v>
      </c>
      <c r="S413" s="850">
        <v>252</v>
      </c>
    </row>
    <row r="414" spans="1:19" ht="14.4" customHeight="1" x14ac:dyDescent="0.3">
      <c r="A414" s="831" t="s">
        <v>4483</v>
      </c>
      <c r="B414" s="832" t="s">
        <v>4484</v>
      </c>
      <c r="C414" s="832" t="s">
        <v>591</v>
      </c>
      <c r="D414" s="832" t="s">
        <v>4461</v>
      </c>
      <c r="E414" s="832" t="s">
        <v>4480</v>
      </c>
      <c r="F414" s="832" t="s">
        <v>4534</v>
      </c>
      <c r="G414" s="832" t="s">
        <v>4536</v>
      </c>
      <c r="H414" s="849"/>
      <c r="I414" s="849"/>
      <c r="J414" s="832"/>
      <c r="K414" s="832"/>
      <c r="L414" s="849">
        <v>2</v>
      </c>
      <c r="M414" s="849">
        <v>502</v>
      </c>
      <c r="N414" s="832">
        <v>1</v>
      </c>
      <c r="O414" s="832">
        <v>251</v>
      </c>
      <c r="P414" s="849">
        <v>1</v>
      </c>
      <c r="Q414" s="849">
        <v>252</v>
      </c>
      <c r="R414" s="837">
        <v>0.50199203187250996</v>
      </c>
      <c r="S414" s="850">
        <v>252</v>
      </c>
    </row>
    <row r="415" spans="1:19" ht="14.4" customHeight="1" x14ac:dyDescent="0.3">
      <c r="A415" s="831" t="s">
        <v>4483</v>
      </c>
      <c r="B415" s="832" t="s">
        <v>4484</v>
      </c>
      <c r="C415" s="832" t="s">
        <v>591</v>
      </c>
      <c r="D415" s="832" t="s">
        <v>4462</v>
      </c>
      <c r="E415" s="832" t="s">
        <v>4480</v>
      </c>
      <c r="F415" s="832" t="s">
        <v>4534</v>
      </c>
      <c r="G415" s="832" t="s">
        <v>4535</v>
      </c>
      <c r="H415" s="849">
        <v>1</v>
      </c>
      <c r="I415" s="849">
        <v>251</v>
      </c>
      <c r="J415" s="832"/>
      <c r="K415" s="832">
        <v>251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4483</v>
      </c>
      <c r="B416" s="832" t="s">
        <v>4484</v>
      </c>
      <c r="C416" s="832" t="s">
        <v>591</v>
      </c>
      <c r="D416" s="832" t="s">
        <v>4462</v>
      </c>
      <c r="E416" s="832" t="s">
        <v>4480</v>
      </c>
      <c r="F416" s="832" t="s">
        <v>4534</v>
      </c>
      <c r="G416" s="832" t="s">
        <v>4536</v>
      </c>
      <c r="H416" s="849"/>
      <c r="I416" s="849"/>
      <c r="J416" s="832"/>
      <c r="K416" s="832"/>
      <c r="L416" s="849">
        <v>1</v>
      </c>
      <c r="M416" s="849">
        <v>251</v>
      </c>
      <c r="N416" s="832">
        <v>1</v>
      </c>
      <c r="O416" s="832">
        <v>251</v>
      </c>
      <c r="P416" s="849"/>
      <c r="Q416" s="849"/>
      <c r="R416" s="837"/>
      <c r="S416" s="850"/>
    </row>
    <row r="417" spans="1:19" ht="14.4" customHeight="1" x14ac:dyDescent="0.3">
      <c r="A417" s="831" t="s">
        <v>4483</v>
      </c>
      <c r="B417" s="832" t="s">
        <v>4484</v>
      </c>
      <c r="C417" s="832" t="s">
        <v>591</v>
      </c>
      <c r="D417" s="832" t="s">
        <v>4463</v>
      </c>
      <c r="E417" s="832" t="s">
        <v>4480</v>
      </c>
      <c r="F417" s="832" t="s">
        <v>4525</v>
      </c>
      <c r="G417" s="832" t="s">
        <v>4526</v>
      </c>
      <c r="H417" s="849">
        <v>1</v>
      </c>
      <c r="I417" s="849">
        <v>37</v>
      </c>
      <c r="J417" s="832"/>
      <c r="K417" s="832">
        <v>37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4483</v>
      </c>
      <c r="B418" s="832" t="s">
        <v>4484</v>
      </c>
      <c r="C418" s="832" t="s">
        <v>591</v>
      </c>
      <c r="D418" s="832" t="s">
        <v>4463</v>
      </c>
      <c r="E418" s="832" t="s">
        <v>4480</v>
      </c>
      <c r="F418" s="832" t="s">
        <v>4534</v>
      </c>
      <c r="G418" s="832" t="s">
        <v>4535</v>
      </c>
      <c r="H418" s="849">
        <v>1</v>
      </c>
      <c r="I418" s="849">
        <v>251</v>
      </c>
      <c r="J418" s="832"/>
      <c r="K418" s="832">
        <v>251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4483</v>
      </c>
      <c r="B419" s="832" t="s">
        <v>4484</v>
      </c>
      <c r="C419" s="832" t="s">
        <v>591</v>
      </c>
      <c r="D419" s="832" t="s">
        <v>4463</v>
      </c>
      <c r="E419" s="832" t="s">
        <v>4480</v>
      </c>
      <c r="F419" s="832" t="s">
        <v>4534</v>
      </c>
      <c r="G419" s="832" t="s">
        <v>4536</v>
      </c>
      <c r="H419" s="849"/>
      <c r="I419" s="849"/>
      <c r="J419" s="832"/>
      <c r="K419" s="832"/>
      <c r="L419" s="849">
        <v>28</v>
      </c>
      <c r="M419" s="849">
        <v>7028</v>
      </c>
      <c r="N419" s="832">
        <v>1</v>
      </c>
      <c r="O419" s="832">
        <v>251</v>
      </c>
      <c r="P419" s="849"/>
      <c r="Q419" s="849"/>
      <c r="R419" s="837"/>
      <c r="S419" s="850"/>
    </row>
    <row r="420" spans="1:19" ht="14.4" customHeight="1" x14ac:dyDescent="0.3">
      <c r="A420" s="831" t="s">
        <v>4483</v>
      </c>
      <c r="B420" s="832" t="s">
        <v>4484</v>
      </c>
      <c r="C420" s="832" t="s">
        <v>591</v>
      </c>
      <c r="D420" s="832" t="s">
        <v>2032</v>
      </c>
      <c r="E420" s="832" t="s">
        <v>4480</v>
      </c>
      <c r="F420" s="832" t="s">
        <v>4534</v>
      </c>
      <c r="G420" s="832" t="s">
        <v>4535</v>
      </c>
      <c r="H420" s="849">
        <v>93</v>
      </c>
      <c r="I420" s="849">
        <v>23343</v>
      </c>
      <c r="J420" s="832">
        <v>1.2236842105263157</v>
      </c>
      <c r="K420" s="832">
        <v>251</v>
      </c>
      <c r="L420" s="849">
        <v>76</v>
      </c>
      <c r="M420" s="849">
        <v>19076</v>
      </c>
      <c r="N420" s="832">
        <v>1</v>
      </c>
      <c r="O420" s="832">
        <v>251</v>
      </c>
      <c r="P420" s="849">
        <v>66</v>
      </c>
      <c r="Q420" s="849">
        <v>16632</v>
      </c>
      <c r="R420" s="837">
        <v>0.87188089746278041</v>
      </c>
      <c r="S420" s="850">
        <v>252</v>
      </c>
    </row>
    <row r="421" spans="1:19" ht="14.4" customHeight="1" x14ac:dyDescent="0.3">
      <c r="A421" s="831" t="s">
        <v>4483</v>
      </c>
      <c r="B421" s="832" t="s">
        <v>4484</v>
      </c>
      <c r="C421" s="832" t="s">
        <v>591</v>
      </c>
      <c r="D421" s="832" t="s">
        <v>2033</v>
      </c>
      <c r="E421" s="832" t="s">
        <v>4480</v>
      </c>
      <c r="F421" s="832" t="s">
        <v>4525</v>
      </c>
      <c r="G421" s="832" t="s">
        <v>4526</v>
      </c>
      <c r="H421" s="849">
        <v>1</v>
      </c>
      <c r="I421" s="849">
        <v>37</v>
      </c>
      <c r="J421" s="832">
        <v>1</v>
      </c>
      <c r="K421" s="832">
        <v>37</v>
      </c>
      <c r="L421" s="849">
        <v>1</v>
      </c>
      <c r="M421" s="849">
        <v>37</v>
      </c>
      <c r="N421" s="832">
        <v>1</v>
      </c>
      <c r="O421" s="832">
        <v>37</v>
      </c>
      <c r="P421" s="849">
        <v>5</v>
      </c>
      <c r="Q421" s="849">
        <v>185</v>
      </c>
      <c r="R421" s="837">
        <v>5</v>
      </c>
      <c r="S421" s="850">
        <v>37</v>
      </c>
    </row>
    <row r="422" spans="1:19" ht="14.4" customHeight="1" x14ac:dyDescent="0.3">
      <c r="A422" s="831" t="s">
        <v>4483</v>
      </c>
      <c r="B422" s="832" t="s">
        <v>4484</v>
      </c>
      <c r="C422" s="832" t="s">
        <v>591</v>
      </c>
      <c r="D422" s="832" t="s">
        <v>2033</v>
      </c>
      <c r="E422" s="832" t="s">
        <v>4480</v>
      </c>
      <c r="F422" s="832" t="s">
        <v>4525</v>
      </c>
      <c r="G422" s="832" t="s">
        <v>4527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37</v>
      </c>
      <c r="R422" s="837"/>
      <c r="S422" s="850">
        <v>37</v>
      </c>
    </row>
    <row r="423" spans="1:19" ht="14.4" customHeight="1" x14ac:dyDescent="0.3">
      <c r="A423" s="831" t="s">
        <v>4483</v>
      </c>
      <c r="B423" s="832" t="s">
        <v>4484</v>
      </c>
      <c r="C423" s="832" t="s">
        <v>591</v>
      </c>
      <c r="D423" s="832" t="s">
        <v>2033</v>
      </c>
      <c r="E423" s="832" t="s">
        <v>4480</v>
      </c>
      <c r="F423" s="832" t="s">
        <v>4534</v>
      </c>
      <c r="G423" s="832" t="s">
        <v>4535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252</v>
      </c>
      <c r="R423" s="837"/>
      <c r="S423" s="850">
        <v>252</v>
      </c>
    </row>
    <row r="424" spans="1:19" ht="14.4" customHeight="1" x14ac:dyDescent="0.3">
      <c r="A424" s="831" t="s">
        <v>4483</v>
      </c>
      <c r="B424" s="832" t="s">
        <v>4484</v>
      </c>
      <c r="C424" s="832" t="s">
        <v>591</v>
      </c>
      <c r="D424" s="832" t="s">
        <v>2033</v>
      </c>
      <c r="E424" s="832" t="s">
        <v>4480</v>
      </c>
      <c r="F424" s="832" t="s">
        <v>4534</v>
      </c>
      <c r="G424" s="832" t="s">
        <v>4536</v>
      </c>
      <c r="H424" s="849"/>
      <c r="I424" s="849"/>
      <c r="J424" s="832"/>
      <c r="K424" s="832"/>
      <c r="L424" s="849">
        <v>1</v>
      </c>
      <c r="M424" s="849">
        <v>251</v>
      </c>
      <c r="N424" s="832">
        <v>1</v>
      </c>
      <c r="O424" s="832">
        <v>251</v>
      </c>
      <c r="P424" s="849"/>
      <c r="Q424" s="849"/>
      <c r="R424" s="837"/>
      <c r="S424" s="850"/>
    </row>
    <row r="425" spans="1:19" ht="14.4" customHeight="1" x14ac:dyDescent="0.3">
      <c r="A425" s="831" t="s">
        <v>4483</v>
      </c>
      <c r="B425" s="832" t="s">
        <v>4484</v>
      </c>
      <c r="C425" s="832" t="s">
        <v>591</v>
      </c>
      <c r="D425" s="832" t="s">
        <v>2033</v>
      </c>
      <c r="E425" s="832" t="s">
        <v>4480</v>
      </c>
      <c r="F425" s="832" t="s">
        <v>4540</v>
      </c>
      <c r="G425" s="832" t="s">
        <v>4541</v>
      </c>
      <c r="H425" s="849"/>
      <c r="I425" s="849"/>
      <c r="J425" s="832"/>
      <c r="K425" s="832"/>
      <c r="L425" s="849">
        <v>1</v>
      </c>
      <c r="M425" s="849">
        <v>355</v>
      </c>
      <c r="N425" s="832">
        <v>1</v>
      </c>
      <c r="O425" s="832">
        <v>355</v>
      </c>
      <c r="P425" s="849"/>
      <c r="Q425" s="849"/>
      <c r="R425" s="837"/>
      <c r="S425" s="850"/>
    </row>
    <row r="426" spans="1:19" ht="14.4" customHeight="1" x14ac:dyDescent="0.3">
      <c r="A426" s="831" t="s">
        <v>4483</v>
      </c>
      <c r="B426" s="832" t="s">
        <v>4484</v>
      </c>
      <c r="C426" s="832" t="s">
        <v>591</v>
      </c>
      <c r="D426" s="832" t="s">
        <v>2033</v>
      </c>
      <c r="E426" s="832" t="s">
        <v>4480</v>
      </c>
      <c r="F426" s="832" t="s">
        <v>4543</v>
      </c>
      <c r="G426" s="832" t="s">
        <v>4544</v>
      </c>
      <c r="H426" s="849"/>
      <c r="I426" s="849"/>
      <c r="J426" s="832"/>
      <c r="K426" s="832"/>
      <c r="L426" s="849">
        <v>1</v>
      </c>
      <c r="M426" s="849">
        <v>33.33</v>
      </c>
      <c r="N426" s="832">
        <v>1</v>
      </c>
      <c r="O426" s="832">
        <v>33.33</v>
      </c>
      <c r="P426" s="849"/>
      <c r="Q426" s="849"/>
      <c r="R426" s="837"/>
      <c r="S426" s="850"/>
    </row>
    <row r="427" spans="1:19" ht="14.4" customHeight="1" x14ac:dyDescent="0.3">
      <c r="A427" s="831" t="s">
        <v>4483</v>
      </c>
      <c r="B427" s="832" t="s">
        <v>4484</v>
      </c>
      <c r="C427" s="832" t="s">
        <v>591</v>
      </c>
      <c r="D427" s="832" t="s">
        <v>2034</v>
      </c>
      <c r="E427" s="832" t="s">
        <v>4480</v>
      </c>
      <c r="F427" s="832" t="s">
        <v>4525</v>
      </c>
      <c r="G427" s="832" t="s">
        <v>4526</v>
      </c>
      <c r="H427" s="849">
        <v>5</v>
      </c>
      <c r="I427" s="849">
        <v>185</v>
      </c>
      <c r="J427" s="832">
        <v>0.7142857142857143</v>
      </c>
      <c r="K427" s="832">
        <v>37</v>
      </c>
      <c r="L427" s="849">
        <v>7</v>
      </c>
      <c r="M427" s="849">
        <v>259</v>
      </c>
      <c r="N427" s="832">
        <v>1</v>
      </c>
      <c r="O427" s="832">
        <v>37</v>
      </c>
      <c r="P427" s="849"/>
      <c r="Q427" s="849"/>
      <c r="R427" s="837"/>
      <c r="S427" s="850"/>
    </row>
    <row r="428" spans="1:19" ht="14.4" customHeight="1" x14ac:dyDescent="0.3">
      <c r="A428" s="831" t="s">
        <v>4483</v>
      </c>
      <c r="B428" s="832" t="s">
        <v>4484</v>
      </c>
      <c r="C428" s="832" t="s">
        <v>591</v>
      </c>
      <c r="D428" s="832" t="s">
        <v>2034</v>
      </c>
      <c r="E428" s="832" t="s">
        <v>4480</v>
      </c>
      <c r="F428" s="832" t="s">
        <v>4525</v>
      </c>
      <c r="G428" s="832" t="s">
        <v>4527</v>
      </c>
      <c r="H428" s="849"/>
      <c r="I428" s="849"/>
      <c r="J428" s="832"/>
      <c r="K428" s="832"/>
      <c r="L428" s="849"/>
      <c r="M428" s="849"/>
      <c r="N428" s="832"/>
      <c r="O428" s="832"/>
      <c r="P428" s="849">
        <v>2</v>
      </c>
      <c r="Q428" s="849">
        <v>74</v>
      </c>
      <c r="R428" s="837"/>
      <c r="S428" s="850">
        <v>37</v>
      </c>
    </row>
    <row r="429" spans="1:19" ht="14.4" customHeight="1" x14ac:dyDescent="0.3">
      <c r="A429" s="831" t="s">
        <v>4483</v>
      </c>
      <c r="B429" s="832" t="s">
        <v>4484</v>
      </c>
      <c r="C429" s="832" t="s">
        <v>591</v>
      </c>
      <c r="D429" s="832" t="s">
        <v>2034</v>
      </c>
      <c r="E429" s="832" t="s">
        <v>4480</v>
      </c>
      <c r="F429" s="832" t="s">
        <v>4534</v>
      </c>
      <c r="G429" s="832" t="s">
        <v>4535</v>
      </c>
      <c r="H429" s="849">
        <v>12</v>
      </c>
      <c r="I429" s="849">
        <v>3012</v>
      </c>
      <c r="J429" s="832">
        <v>0.35294117647058826</v>
      </c>
      <c r="K429" s="832">
        <v>251</v>
      </c>
      <c r="L429" s="849">
        <v>34</v>
      </c>
      <c r="M429" s="849">
        <v>8534</v>
      </c>
      <c r="N429" s="832">
        <v>1</v>
      </c>
      <c r="O429" s="832">
        <v>251</v>
      </c>
      <c r="P429" s="849">
        <v>43</v>
      </c>
      <c r="Q429" s="849">
        <v>10836</v>
      </c>
      <c r="R429" s="837">
        <v>1.269744551206937</v>
      </c>
      <c r="S429" s="850">
        <v>252</v>
      </c>
    </row>
    <row r="430" spans="1:19" ht="14.4" customHeight="1" x14ac:dyDescent="0.3">
      <c r="A430" s="831" t="s">
        <v>4483</v>
      </c>
      <c r="B430" s="832" t="s">
        <v>4484</v>
      </c>
      <c r="C430" s="832" t="s">
        <v>591</v>
      </c>
      <c r="D430" s="832" t="s">
        <v>2034</v>
      </c>
      <c r="E430" s="832" t="s">
        <v>4480</v>
      </c>
      <c r="F430" s="832" t="s">
        <v>4534</v>
      </c>
      <c r="G430" s="832" t="s">
        <v>4536</v>
      </c>
      <c r="H430" s="849">
        <v>5</v>
      </c>
      <c r="I430" s="849">
        <v>1255</v>
      </c>
      <c r="J430" s="832"/>
      <c r="K430" s="832">
        <v>251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4483</v>
      </c>
      <c r="B431" s="832" t="s">
        <v>4484</v>
      </c>
      <c r="C431" s="832" t="s">
        <v>591</v>
      </c>
      <c r="D431" s="832" t="s">
        <v>4464</v>
      </c>
      <c r="E431" s="832" t="s">
        <v>4480</v>
      </c>
      <c r="F431" s="832" t="s">
        <v>4525</v>
      </c>
      <c r="G431" s="832" t="s">
        <v>4527</v>
      </c>
      <c r="H431" s="849"/>
      <c r="I431" s="849"/>
      <c r="J431" s="832"/>
      <c r="K431" s="832"/>
      <c r="L431" s="849">
        <v>1</v>
      </c>
      <c r="M431" s="849">
        <v>37</v>
      </c>
      <c r="N431" s="832">
        <v>1</v>
      </c>
      <c r="O431" s="832">
        <v>37</v>
      </c>
      <c r="P431" s="849"/>
      <c r="Q431" s="849"/>
      <c r="R431" s="837"/>
      <c r="S431" s="850"/>
    </row>
    <row r="432" spans="1:19" ht="14.4" customHeight="1" x14ac:dyDescent="0.3">
      <c r="A432" s="831" t="s">
        <v>4483</v>
      </c>
      <c r="B432" s="832" t="s">
        <v>4484</v>
      </c>
      <c r="C432" s="832" t="s">
        <v>591</v>
      </c>
      <c r="D432" s="832" t="s">
        <v>4464</v>
      </c>
      <c r="E432" s="832" t="s">
        <v>4480</v>
      </c>
      <c r="F432" s="832" t="s">
        <v>4534</v>
      </c>
      <c r="G432" s="832" t="s">
        <v>4535</v>
      </c>
      <c r="H432" s="849"/>
      <c r="I432" s="849"/>
      <c r="J432" s="832"/>
      <c r="K432" s="832"/>
      <c r="L432" s="849">
        <v>84</v>
      </c>
      <c r="M432" s="849">
        <v>21084</v>
      </c>
      <c r="N432" s="832">
        <v>1</v>
      </c>
      <c r="O432" s="832">
        <v>251</v>
      </c>
      <c r="P432" s="849">
        <v>86</v>
      </c>
      <c r="Q432" s="849">
        <v>21672</v>
      </c>
      <c r="R432" s="837">
        <v>1.0278884462151394</v>
      </c>
      <c r="S432" s="850">
        <v>252</v>
      </c>
    </row>
    <row r="433" spans="1:19" ht="14.4" customHeight="1" x14ac:dyDescent="0.3">
      <c r="A433" s="831" t="s">
        <v>4483</v>
      </c>
      <c r="B433" s="832" t="s">
        <v>4484</v>
      </c>
      <c r="C433" s="832" t="s">
        <v>591</v>
      </c>
      <c r="D433" s="832" t="s">
        <v>4464</v>
      </c>
      <c r="E433" s="832" t="s">
        <v>4480</v>
      </c>
      <c r="F433" s="832" t="s">
        <v>4534</v>
      </c>
      <c r="G433" s="832" t="s">
        <v>4536</v>
      </c>
      <c r="H433" s="849"/>
      <c r="I433" s="849"/>
      <c r="J433" s="832"/>
      <c r="K433" s="832"/>
      <c r="L433" s="849">
        <v>2</v>
      </c>
      <c r="M433" s="849">
        <v>502</v>
      </c>
      <c r="N433" s="832">
        <v>1</v>
      </c>
      <c r="O433" s="832">
        <v>251</v>
      </c>
      <c r="P433" s="849"/>
      <c r="Q433" s="849"/>
      <c r="R433" s="837"/>
      <c r="S433" s="850"/>
    </row>
    <row r="434" spans="1:19" ht="14.4" customHeight="1" x14ac:dyDescent="0.3">
      <c r="A434" s="831" t="s">
        <v>4483</v>
      </c>
      <c r="B434" s="832" t="s">
        <v>4484</v>
      </c>
      <c r="C434" s="832" t="s">
        <v>591</v>
      </c>
      <c r="D434" s="832" t="s">
        <v>2035</v>
      </c>
      <c r="E434" s="832" t="s">
        <v>4480</v>
      </c>
      <c r="F434" s="832" t="s">
        <v>4534</v>
      </c>
      <c r="G434" s="832" t="s">
        <v>4535</v>
      </c>
      <c r="H434" s="849"/>
      <c r="I434" s="849"/>
      <c r="J434" s="832"/>
      <c r="K434" s="832"/>
      <c r="L434" s="849">
        <v>55</v>
      </c>
      <c r="M434" s="849">
        <v>13805</v>
      </c>
      <c r="N434" s="832">
        <v>1</v>
      </c>
      <c r="O434" s="832">
        <v>251</v>
      </c>
      <c r="P434" s="849">
        <v>34</v>
      </c>
      <c r="Q434" s="849">
        <v>8568</v>
      </c>
      <c r="R434" s="837">
        <v>0.62064469395146682</v>
      </c>
      <c r="S434" s="850">
        <v>252</v>
      </c>
    </row>
    <row r="435" spans="1:19" ht="14.4" customHeight="1" x14ac:dyDescent="0.3">
      <c r="A435" s="831" t="s">
        <v>4483</v>
      </c>
      <c r="B435" s="832" t="s">
        <v>4484</v>
      </c>
      <c r="C435" s="832" t="s">
        <v>591</v>
      </c>
      <c r="D435" s="832" t="s">
        <v>2035</v>
      </c>
      <c r="E435" s="832" t="s">
        <v>4480</v>
      </c>
      <c r="F435" s="832" t="s">
        <v>4534</v>
      </c>
      <c r="G435" s="832" t="s">
        <v>4536</v>
      </c>
      <c r="H435" s="849"/>
      <c r="I435" s="849"/>
      <c r="J435" s="832"/>
      <c r="K435" s="832"/>
      <c r="L435" s="849"/>
      <c r="M435" s="849"/>
      <c r="N435" s="832"/>
      <c r="O435" s="832"/>
      <c r="P435" s="849">
        <v>1</v>
      </c>
      <c r="Q435" s="849">
        <v>252</v>
      </c>
      <c r="R435" s="837"/>
      <c r="S435" s="850">
        <v>252</v>
      </c>
    </row>
    <row r="436" spans="1:19" ht="14.4" customHeight="1" x14ac:dyDescent="0.3">
      <c r="A436" s="831" t="s">
        <v>4483</v>
      </c>
      <c r="B436" s="832" t="s">
        <v>4484</v>
      </c>
      <c r="C436" s="832" t="s">
        <v>591</v>
      </c>
      <c r="D436" s="832" t="s">
        <v>4469</v>
      </c>
      <c r="E436" s="832" t="s">
        <v>4480</v>
      </c>
      <c r="F436" s="832" t="s">
        <v>4525</v>
      </c>
      <c r="G436" s="832" t="s">
        <v>4526</v>
      </c>
      <c r="H436" s="849">
        <v>3</v>
      </c>
      <c r="I436" s="849">
        <v>111</v>
      </c>
      <c r="J436" s="832"/>
      <c r="K436" s="832">
        <v>37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4483</v>
      </c>
      <c r="B437" s="832" t="s">
        <v>4484</v>
      </c>
      <c r="C437" s="832" t="s">
        <v>591</v>
      </c>
      <c r="D437" s="832" t="s">
        <v>4469</v>
      </c>
      <c r="E437" s="832" t="s">
        <v>4480</v>
      </c>
      <c r="F437" s="832" t="s">
        <v>4534</v>
      </c>
      <c r="G437" s="832" t="s">
        <v>4535</v>
      </c>
      <c r="H437" s="849"/>
      <c r="I437" s="849"/>
      <c r="J437" s="832"/>
      <c r="K437" s="832"/>
      <c r="L437" s="849"/>
      <c r="M437" s="849"/>
      <c r="N437" s="832"/>
      <c r="O437" s="832"/>
      <c r="P437" s="849">
        <v>2</v>
      </c>
      <c r="Q437" s="849">
        <v>504</v>
      </c>
      <c r="R437" s="837"/>
      <c r="S437" s="850">
        <v>252</v>
      </c>
    </row>
    <row r="438" spans="1:19" ht="14.4" customHeight="1" x14ac:dyDescent="0.3">
      <c r="A438" s="831" t="s">
        <v>4483</v>
      </c>
      <c r="B438" s="832" t="s">
        <v>4484</v>
      </c>
      <c r="C438" s="832" t="s">
        <v>591</v>
      </c>
      <c r="D438" s="832" t="s">
        <v>4469</v>
      </c>
      <c r="E438" s="832" t="s">
        <v>4480</v>
      </c>
      <c r="F438" s="832" t="s">
        <v>4534</v>
      </c>
      <c r="G438" s="832" t="s">
        <v>4536</v>
      </c>
      <c r="H438" s="849">
        <v>3</v>
      </c>
      <c r="I438" s="849">
        <v>753</v>
      </c>
      <c r="J438" s="832"/>
      <c r="K438" s="832">
        <v>251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4483</v>
      </c>
      <c r="B439" s="832" t="s">
        <v>4484</v>
      </c>
      <c r="C439" s="832" t="s">
        <v>591</v>
      </c>
      <c r="D439" s="832" t="s">
        <v>2036</v>
      </c>
      <c r="E439" s="832" t="s">
        <v>4480</v>
      </c>
      <c r="F439" s="832" t="s">
        <v>4525</v>
      </c>
      <c r="G439" s="832" t="s">
        <v>4526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37</v>
      </c>
      <c r="R439" s="837"/>
      <c r="S439" s="850">
        <v>37</v>
      </c>
    </row>
    <row r="440" spans="1:19" ht="14.4" customHeight="1" x14ac:dyDescent="0.3">
      <c r="A440" s="831" t="s">
        <v>4483</v>
      </c>
      <c r="B440" s="832" t="s">
        <v>4484</v>
      </c>
      <c r="C440" s="832" t="s">
        <v>591</v>
      </c>
      <c r="D440" s="832" t="s">
        <v>2036</v>
      </c>
      <c r="E440" s="832" t="s">
        <v>4480</v>
      </c>
      <c r="F440" s="832" t="s">
        <v>4534</v>
      </c>
      <c r="G440" s="832" t="s">
        <v>4535</v>
      </c>
      <c r="H440" s="849">
        <v>1</v>
      </c>
      <c r="I440" s="849">
        <v>251</v>
      </c>
      <c r="J440" s="832"/>
      <c r="K440" s="832">
        <v>251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4483</v>
      </c>
      <c r="B441" s="832" t="s">
        <v>4484</v>
      </c>
      <c r="C441" s="832" t="s">
        <v>591</v>
      </c>
      <c r="D441" s="832" t="s">
        <v>4470</v>
      </c>
      <c r="E441" s="832" t="s">
        <v>4480</v>
      </c>
      <c r="F441" s="832" t="s">
        <v>4534</v>
      </c>
      <c r="G441" s="832" t="s">
        <v>4535</v>
      </c>
      <c r="H441" s="849">
        <v>28</v>
      </c>
      <c r="I441" s="849">
        <v>7028</v>
      </c>
      <c r="J441" s="832">
        <v>2.1538461538461537</v>
      </c>
      <c r="K441" s="832">
        <v>251</v>
      </c>
      <c r="L441" s="849">
        <v>13</v>
      </c>
      <c r="M441" s="849">
        <v>3263</v>
      </c>
      <c r="N441" s="832">
        <v>1</v>
      </c>
      <c r="O441" s="832">
        <v>251</v>
      </c>
      <c r="P441" s="849">
        <v>25</v>
      </c>
      <c r="Q441" s="849">
        <v>6300</v>
      </c>
      <c r="R441" s="837">
        <v>1.9307385841250384</v>
      </c>
      <c r="S441" s="850">
        <v>252</v>
      </c>
    </row>
    <row r="442" spans="1:19" ht="14.4" customHeight="1" x14ac:dyDescent="0.3">
      <c r="A442" s="831" t="s">
        <v>4483</v>
      </c>
      <c r="B442" s="832" t="s">
        <v>4484</v>
      </c>
      <c r="C442" s="832" t="s">
        <v>591</v>
      </c>
      <c r="D442" s="832" t="s">
        <v>4470</v>
      </c>
      <c r="E442" s="832" t="s">
        <v>4480</v>
      </c>
      <c r="F442" s="832" t="s">
        <v>4534</v>
      </c>
      <c r="G442" s="832" t="s">
        <v>4536</v>
      </c>
      <c r="H442" s="849"/>
      <c r="I442" s="849"/>
      <c r="J442" s="832"/>
      <c r="K442" s="832"/>
      <c r="L442" s="849"/>
      <c r="M442" s="849"/>
      <c r="N442" s="832"/>
      <c r="O442" s="832"/>
      <c r="P442" s="849">
        <v>2</v>
      </c>
      <c r="Q442" s="849">
        <v>504</v>
      </c>
      <c r="R442" s="837"/>
      <c r="S442" s="850">
        <v>252</v>
      </c>
    </row>
    <row r="443" spans="1:19" ht="14.4" customHeight="1" x14ac:dyDescent="0.3">
      <c r="A443" s="831" t="s">
        <v>4483</v>
      </c>
      <c r="B443" s="832" t="s">
        <v>4484</v>
      </c>
      <c r="C443" s="832" t="s">
        <v>591</v>
      </c>
      <c r="D443" s="832" t="s">
        <v>2037</v>
      </c>
      <c r="E443" s="832" t="s">
        <v>4480</v>
      </c>
      <c r="F443" s="832" t="s">
        <v>4534</v>
      </c>
      <c r="G443" s="832" t="s">
        <v>4535</v>
      </c>
      <c r="H443" s="849"/>
      <c r="I443" s="849"/>
      <c r="J443" s="832"/>
      <c r="K443" s="832"/>
      <c r="L443" s="849">
        <v>35</v>
      </c>
      <c r="M443" s="849">
        <v>8785</v>
      </c>
      <c r="N443" s="832">
        <v>1</v>
      </c>
      <c r="O443" s="832">
        <v>251</v>
      </c>
      <c r="P443" s="849">
        <v>12</v>
      </c>
      <c r="Q443" s="849">
        <v>3024</v>
      </c>
      <c r="R443" s="837">
        <v>0.34422310756972113</v>
      </c>
      <c r="S443" s="850">
        <v>252</v>
      </c>
    </row>
    <row r="444" spans="1:19" ht="14.4" customHeight="1" x14ac:dyDescent="0.3">
      <c r="A444" s="831" t="s">
        <v>4483</v>
      </c>
      <c r="B444" s="832" t="s">
        <v>4484</v>
      </c>
      <c r="C444" s="832" t="s">
        <v>591</v>
      </c>
      <c r="D444" s="832" t="s">
        <v>2037</v>
      </c>
      <c r="E444" s="832" t="s">
        <v>4480</v>
      </c>
      <c r="F444" s="832" t="s">
        <v>4534</v>
      </c>
      <c r="G444" s="832" t="s">
        <v>4536</v>
      </c>
      <c r="H444" s="849"/>
      <c r="I444" s="849"/>
      <c r="J444" s="832"/>
      <c r="K444" s="832"/>
      <c r="L444" s="849"/>
      <c r="M444" s="849"/>
      <c r="N444" s="832"/>
      <c r="O444" s="832"/>
      <c r="P444" s="849">
        <v>14</v>
      </c>
      <c r="Q444" s="849">
        <v>3528</v>
      </c>
      <c r="R444" s="837"/>
      <c r="S444" s="850">
        <v>252</v>
      </c>
    </row>
    <row r="445" spans="1:19" ht="14.4" customHeight="1" x14ac:dyDescent="0.3">
      <c r="A445" s="831" t="s">
        <v>4483</v>
      </c>
      <c r="B445" s="832" t="s">
        <v>4484</v>
      </c>
      <c r="C445" s="832" t="s">
        <v>591</v>
      </c>
      <c r="D445" s="832" t="s">
        <v>2038</v>
      </c>
      <c r="E445" s="832" t="s">
        <v>4480</v>
      </c>
      <c r="F445" s="832" t="s">
        <v>4525</v>
      </c>
      <c r="G445" s="832" t="s">
        <v>4526</v>
      </c>
      <c r="H445" s="849"/>
      <c r="I445" s="849"/>
      <c r="J445" s="832"/>
      <c r="K445" s="832"/>
      <c r="L445" s="849"/>
      <c r="M445" s="849"/>
      <c r="N445" s="832"/>
      <c r="O445" s="832"/>
      <c r="P445" s="849">
        <v>1</v>
      </c>
      <c r="Q445" s="849">
        <v>37</v>
      </c>
      <c r="R445" s="837"/>
      <c r="S445" s="850">
        <v>37</v>
      </c>
    </row>
    <row r="446" spans="1:19" ht="14.4" customHeight="1" x14ac:dyDescent="0.3">
      <c r="A446" s="831" t="s">
        <v>4483</v>
      </c>
      <c r="B446" s="832" t="s">
        <v>4484</v>
      </c>
      <c r="C446" s="832" t="s">
        <v>591</v>
      </c>
      <c r="D446" s="832" t="s">
        <v>2038</v>
      </c>
      <c r="E446" s="832" t="s">
        <v>4480</v>
      </c>
      <c r="F446" s="832" t="s">
        <v>4525</v>
      </c>
      <c r="G446" s="832" t="s">
        <v>4527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37</v>
      </c>
      <c r="R446" s="837"/>
      <c r="S446" s="850">
        <v>37</v>
      </c>
    </row>
    <row r="447" spans="1:19" ht="14.4" customHeight="1" x14ac:dyDescent="0.3">
      <c r="A447" s="831" t="s">
        <v>4483</v>
      </c>
      <c r="B447" s="832" t="s">
        <v>4484</v>
      </c>
      <c r="C447" s="832" t="s">
        <v>591</v>
      </c>
      <c r="D447" s="832" t="s">
        <v>2038</v>
      </c>
      <c r="E447" s="832" t="s">
        <v>4480</v>
      </c>
      <c r="F447" s="832" t="s">
        <v>4534</v>
      </c>
      <c r="G447" s="832" t="s">
        <v>4535</v>
      </c>
      <c r="H447" s="849">
        <v>9</v>
      </c>
      <c r="I447" s="849">
        <v>2259</v>
      </c>
      <c r="J447" s="832"/>
      <c r="K447" s="832">
        <v>251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" customHeight="1" x14ac:dyDescent="0.3">
      <c r="A448" s="831" t="s">
        <v>4483</v>
      </c>
      <c r="B448" s="832" t="s">
        <v>4484</v>
      </c>
      <c r="C448" s="832" t="s">
        <v>591</v>
      </c>
      <c r="D448" s="832" t="s">
        <v>2038</v>
      </c>
      <c r="E448" s="832" t="s">
        <v>4480</v>
      </c>
      <c r="F448" s="832" t="s">
        <v>4534</v>
      </c>
      <c r="G448" s="832" t="s">
        <v>4536</v>
      </c>
      <c r="H448" s="849">
        <v>14</v>
      </c>
      <c r="I448" s="849">
        <v>3514</v>
      </c>
      <c r="J448" s="832"/>
      <c r="K448" s="832">
        <v>251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" customHeight="1" x14ac:dyDescent="0.3">
      <c r="A449" s="831" t="s">
        <v>4483</v>
      </c>
      <c r="B449" s="832" t="s">
        <v>4484</v>
      </c>
      <c r="C449" s="832" t="s">
        <v>591</v>
      </c>
      <c r="D449" s="832" t="s">
        <v>2039</v>
      </c>
      <c r="E449" s="832" t="s">
        <v>4480</v>
      </c>
      <c r="F449" s="832" t="s">
        <v>4525</v>
      </c>
      <c r="G449" s="832" t="s">
        <v>4526</v>
      </c>
      <c r="H449" s="849">
        <v>1</v>
      </c>
      <c r="I449" s="849">
        <v>37</v>
      </c>
      <c r="J449" s="832"/>
      <c r="K449" s="832">
        <v>37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4483</v>
      </c>
      <c r="B450" s="832" t="s">
        <v>4484</v>
      </c>
      <c r="C450" s="832" t="s">
        <v>591</v>
      </c>
      <c r="D450" s="832" t="s">
        <v>2039</v>
      </c>
      <c r="E450" s="832" t="s">
        <v>4480</v>
      </c>
      <c r="F450" s="832" t="s">
        <v>4534</v>
      </c>
      <c r="G450" s="832" t="s">
        <v>4535</v>
      </c>
      <c r="H450" s="849"/>
      <c r="I450" s="849"/>
      <c r="J450" s="832"/>
      <c r="K450" s="832"/>
      <c r="L450" s="849">
        <v>3</v>
      </c>
      <c r="M450" s="849">
        <v>753</v>
      </c>
      <c r="N450" s="832">
        <v>1</v>
      </c>
      <c r="O450" s="832">
        <v>251</v>
      </c>
      <c r="P450" s="849"/>
      <c r="Q450" s="849"/>
      <c r="R450" s="837"/>
      <c r="S450" s="850"/>
    </row>
    <row r="451" spans="1:19" ht="14.4" customHeight="1" x14ac:dyDescent="0.3">
      <c r="A451" s="831" t="s">
        <v>4483</v>
      </c>
      <c r="B451" s="832" t="s">
        <v>4484</v>
      </c>
      <c r="C451" s="832" t="s">
        <v>591</v>
      </c>
      <c r="D451" s="832" t="s">
        <v>2040</v>
      </c>
      <c r="E451" s="832" t="s">
        <v>4480</v>
      </c>
      <c r="F451" s="832" t="s">
        <v>4525</v>
      </c>
      <c r="G451" s="832" t="s">
        <v>4526</v>
      </c>
      <c r="H451" s="849">
        <v>1</v>
      </c>
      <c r="I451" s="849">
        <v>37</v>
      </c>
      <c r="J451" s="832"/>
      <c r="K451" s="832">
        <v>37</v>
      </c>
      <c r="L451" s="849"/>
      <c r="M451" s="849"/>
      <c r="N451" s="832"/>
      <c r="O451" s="832"/>
      <c r="P451" s="849">
        <v>5</v>
      </c>
      <c r="Q451" s="849">
        <v>185</v>
      </c>
      <c r="R451" s="837"/>
      <c r="S451" s="850">
        <v>37</v>
      </c>
    </row>
    <row r="452" spans="1:19" ht="14.4" customHeight="1" x14ac:dyDescent="0.3">
      <c r="A452" s="831" t="s">
        <v>4483</v>
      </c>
      <c r="B452" s="832" t="s">
        <v>4484</v>
      </c>
      <c r="C452" s="832" t="s">
        <v>591</v>
      </c>
      <c r="D452" s="832" t="s">
        <v>2040</v>
      </c>
      <c r="E452" s="832" t="s">
        <v>4480</v>
      </c>
      <c r="F452" s="832" t="s">
        <v>4534</v>
      </c>
      <c r="G452" s="832" t="s">
        <v>4535</v>
      </c>
      <c r="H452" s="849">
        <v>1</v>
      </c>
      <c r="I452" s="849">
        <v>251</v>
      </c>
      <c r="J452" s="832"/>
      <c r="K452" s="832">
        <v>251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" customHeight="1" x14ac:dyDescent="0.3">
      <c r="A453" s="831" t="s">
        <v>4483</v>
      </c>
      <c r="B453" s="832" t="s">
        <v>4484</v>
      </c>
      <c r="C453" s="832" t="s">
        <v>591</v>
      </c>
      <c r="D453" s="832" t="s">
        <v>4473</v>
      </c>
      <c r="E453" s="832" t="s">
        <v>4480</v>
      </c>
      <c r="F453" s="832" t="s">
        <v>4525</v>
      </c>
      <c r="G453" s="832" t="s">
        <v>4527</v>
      </c>
      <c r="H453" s="849">
        <v>2</v>
      </c>
      <c r="I453" s="849">
        <v>74</v>
      </c>
      <c r="J453" s="832"/>
      <c r="K453" s="832">
        <v>37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4483</v>
      </c>
      <c r="B454" s="832" t="s">
        <v>4484</v>
      </c>
      <c r="C454" s="832" t="s">
        <v>591</v>
      </c>
      <c r="D454" s="832" t="s">
        <v>4473</v>
      </c>
      <c r="E454" s="832" t="s">
        <v>4480</v>
      </c>
      <c r="F454" s="832" t="s">
        <v>4534</v>
      </c>
      <c r="G454" s="832" t="s">
        <v>4535</v>
      </c>
      <c r="H454" s="849">
        <v>22</v>
      </c>
      <c r="I454" s="849">
        <v>5522</v>
      </c>
      <c r="J454" s="832"/>
      <c r="K454" s="832">
        <v>251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4483</v>
      </c>
      <c r="B455" s="832" t="s">
        <v>4484</v>
      </c>
      <c r="C455" s="832" t="s">
        <v>591</v>
      </c>
      <c r="D455" s="832" t="s">
        <v>4473</v>
      </c>
      <c r="E455" s="832" t="s">
        <v>4480</v>
      </c>
      <c r="F455" s="832" t="s">
        <v>4534</v>
      </c>
      <c r="G455" s="832" t="s">
        <v>4536</v>
      </c>
      <c r="H455" s="849">
        <v>2</v>
      </c>
      <c r="I455" s="849">
        <v>502</v>
      </c>
      <c r="J455" s="832"/>
      <c r="K455" s="832">
        <v>251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4483</v>
      </c>
      <c r="B456" s="832" t="s">
        <v>4484</v>
      </c>
      <c r="C456" s="832" t="s">
        <v>591</v>
      </c>
      <c r="D456" s="832" t="s">
        <v>4475</v>
      </c>
      <c r="E456" s="832" t="s">
        <v>4480</v>
      </c>
      <c r="F456" s="832" t="s">
        <v>4534</v>
      </c>
      <c r="G456" s="832" t="s">
        <v>4535</v>
      </c>
      <c r="H456" s="849">
        <v>13</v>
      </c>
      <c r="I456" s="849">
        <v>3263</v>
      </c>
      <c r="J456" s="832"/>
      <c r="K456" s="832">
        <v>251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4483</v>
      </c>
      <c r="B457" s="832" t="s">
        <v>4484</v>
      </c>
      <c r="C457" s="832" t="s">
        <v>591</v>
      </c>
      <c r="D457" s="832" t="s">
        <v>2041</v>
      </c>
      <c r="E457" s="832" t="s">
        <v>4480</v>
      </c>
      <c r="F457" s="832" t="s">
        <v>4525</v>
      </c>
      <c r="G457" s="832" t="s">
        <v>4526</v>
      </c>
      <c r="H457" s="849">
        <v>9</v>
      </c>
      <c r="I457" s="849">
        <v>333</v>
      </c>
      <c r="J457" s="832">
        <v>1.125</v>
      </c>
      <c r="K457" s="832">
        <v>37</v>
      </c>
      <c r="L457" s="849">
        <v>8</v>
      </c>
      <c r="M457" s="849">
        <v>296</v>
      </c>
      <c r="N457" s="832">
        <v>1</v>
      </c>
      <c r="O457" s="832">
        <v>37</v>
      </c>
      <c r="P457" s="849">
        <v>1</v>
      </c>
      <c r="Q457" s="849">
        <v>37</v>
      </c>
      <c r="R457" s="837">
        <v>0.125</v>
      </c>
      <c r="S457" s="850">
        <v>37</v>
      </c>
    </row>
    <row r="458" spans="1:19" ht="14.4" customHeight="1" x14ac:dyDescent="0.3">
      <c r="A458" s="831" t="s">
        <v>4483</v>
      </c>
      <c r="B458" s="832" t="s">
        <v>4484</v>
      </c>
      <c r="C458" s="832" t="s">
        <v>591</v>
      </c>
      <c r="D458" s="832" t="s">
        <v>2041</v>
      </c>
      <c r="E458" s="832" t="s">
        <v>4480</v>
      </c>
      <c r="F458" s="832" t="s">
        <v>4525</v>
      </c>
      <c r="G458" s="832" t="s">
        <v>4527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37</v>
      </c>
      <c r="R458" s="837"/>
      <c r="S458" s="850">
        <v>37</v>
      </c>
    </row>
    <row r="459" spans="1:19" ht="14.4" customHeight="1" x14ac:dyDescent="0.3">
      <c r="A459" s="831" t="s">
        <v>4483</v>
      </c>
      <c r="B459" s="832" t="s">
        <v>4484</v>
      </c>
      <c r="C459" s="832" t="s">
        <v>591</v>
      </c>
      <c r="D459" s="832" t="s">
        <v>2041</v>
      </c>
      <c r="E459" s="832" t="s">
        <v>4480</v>
      </c>
      <c r="F459" s="832" t="s">
        <v>4534</v>
      </c>
      <c r="G459" s="832" t="s">
        <v>4535</v>
      </c>
      <c r="H459" s="849">
        <v>115</v>
      </c>
      <c r="I459" s="849">
        <v>28865</v>
      </c>
      <c r="J459" s="832">
        <v>1.796875</v>
      </c>
      <c r="K459" s="832">
        <v>251</v>
      </c>
      <c r="L459" s="849">
        <v>64</v>
      </c>
      <c r="M459" s="849">
        <v>16064</v>
      </c>
      <c r="N459" s="832">
        <v>1</v>
      </c>
      <c r="O459" s="832">
        <v>251</v>
      </c>
      <c r="P459" s="849">
        <v>26</v>
      </c>
      <c r="Q459" s="849">
        <v>6552</v>
      </c>
      <c r="R459" s="837">
        <v>0.40786852589641437</v>
      </c>
      <c r="S459" s="850">
        <v>252</v>
      </c>
    </row>
    <row r="460" spans="1:19" ht="14.4" customHeight="1" x14ac:dyDescent="0.3">
      <c r="A460" s="831" t="s">
        <v>4483</v>
      </c>
      <c r="B460" s="832" t="s">
        <v>4484</v>
      </c>
      <c r="C460" s="832" t="s">
        <v>591</v>
      </c>
      <c r="D460" s="832" t="s">
        <v>4476</v>
      </c>
      <c r="E460" s="832" t="s">
        <v>4480</v>
      </c>
      <c r="F460" s="832" t="s">
        <v>4534</v>
      </c>
      <c r="G460" s="832" t="s">
        <v>4535</v>
      </c>
      <c r="H460" s="849"/>
      <c r="I460" s="849"/>
      <c r="J460" s="832"/>
      <c r="K460" s="832"/>
      <c r="L460" s="849">
        <v>35</v>
      </c>
      <c r="M460" s="849">
        <v>8785</v>
      </c>
      <c r="N460" s="832">
        <v>1</v>
      </c>
      <c r="O460" s="832">
        <v>251</v>
      </c>
      <c r="P460" s="849">
        <v>130</v>
      </c>
      <c r="Q460" s="849">
        <v>32760</v>
      </c>
      <c r="R460" s="837">
        <v>3.7290836653386452</v>
      </c>
      <c r="S460" s="850">
        <v>252</v>
      </c>
    </row>
    <row r="461" spans="1:19" ht="14.4" customHeight="1" x14ac:dyDescent="0.3">
      <c r="A461" s="831" t="s">
        <v>4483</v>
      </c>
      <c r="B461" s="832" t="s">
        <v>4484</v>
      </c>
      <c r="C461" s="832" t="s">
        <v>591</v>
      </c>
      <c r="D461" s="832" t="s">
        <v>4477</v>
      </c>
      <c r="E461" s="832" t="s">
        <v>4480</v>
      </c>
      <c r="F461" s="832" t="s">
        <v>4534</v>
      </c>
      <c r="G461" s="832" t="s">
        <v>4535</v>
      </c>
      <c r="H461" s="849">
        <v>112</v>
      </c>
      <c r="I461" s="849">
        <v>28112</v>
      </c>
      <c r="J461" s="832"/>
      <c r="K461" s="832">
        <v>251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4483</v>
      </c>
      <c r="B462" s="832" t="s">
        <v>4484</v>
      </c>
      <c r="C462" s="832" t="s">
        <v>591</v>
      </c>
      <c r="D462" s="832" t="s">
        <v>4441</v>
      </c>
      <c r="E462" s="832" t="s">
        <v>4485</v>
      </c>
      <c r="F462" s="832" t="s">
        <v>4488</v>
      </c>
      <c r="G462" s="832" t="s">
        <v>4489</v>
      </c>
      <c r="H462" s="849"/>
      <c r="I462" s="849"/>
      <c r="J462" s="832"/>
      <c r="K462" s="832"/>
      <c r="L462" s="849">
        <v>0.1</v>
      </c>
      <c r="M462" s="849">
        <v>15.1</v>
      </c>
      <c r="N462" s="832">
        <v>1</v>
      </c>
      <c r="O462" s="832">
        <v>151</v>
      </c>
      <c r="P462" s="849"/>
      <c r="Q462" s="849"/>
      <c r="R462" s="837"/>
      <c r="S462" s="850"/>
    </row>
    <row r="463" spans="1:19" ht="14.4" customHeight="1" x14ac:dyDescent="0.3">
      <c r="A463" s="831" t="s">
        <v>4483</v>
      </c>
      <c r="B463" s="832" t="s">
        <v>4484</v>
      </c>
      <c r="C463" s="832" t="s">
        <v>591</v>
      </c>
      <c r="D463" s="832" t="s">
        <v>4441</v>
      </c>
      <c r="E463" s="832" t="s">
        <v>4485</v>
      </c>
      <c r="F463" s="832" t="s">
        <v>4490</v>
      </c>
      <c r="G463" s="832" t="s">
        <v>4491</v>
      </c>
      <c r="H463" s="849"/>
      <c r="I463" s="849"/>
      <c r="J463" s="832"/>
      <c r="K463" s="832"/>
      <c r="L463" s="849">
        <v>0.4</v>
      </c>
      <c r="M463" s="849">
        <v>101.42</v>
      </c>
      <c r="N463" s="832">
        <v>1</v>
      </c>
      <c r="O463" s="832">
        <v>253.54999999999998</v>
      </c>
      <c r="P463" s="849"/>
      <c r="Q463" s="849"/>
      <c r="R463" s="837"/>
      <c r="S463" s="850"/>
    </row>
    <row r="464" spans="1:19" ht="14.4" customHeight="1" x14ac:dyDescent="0.3">
      <c r="A464" s="831" t="s">
        <v>4483</v>
      </c>
      <c r="B464" s="832" t="s">
        <v>4484</v>
      </c>
      <c r="C464" s="832" t="s">
        <v>591</v>
      </c>
      <c r="D464" s="832" t="s">
        <v>4441</v>
      </c>
      <c r="E464" s="832" t="s">
        <v>4485</v>
      </c>
      <c r="F464" s="832" t="s">
        <v>4500</v>
      </c>
      <c r="G464" s="832" t="s">
        <v>668</v>
      </c>
      <c r="H464" s="849"/>
      <c r="I464" s="849"/>
      <c r="J464" s="832"/>
      <c r="K464" s="832"/>
      <c r="L464" s="849">
        <v>0.2</v>
      </c>
      <c r="M464" s="849">
        <v>130</v>
      </c>
      <c r="N464" s="832">
        <v>1</v>
      </c>
      <c r="O464" s="832">
        <v>650</v>
      </c>
      <c r="P464" s="849"/>
      <c r="Q464" s="849"/>
      <c r="R464" s="837"/>
      <c r="S464" s="850"/>
    </row>
    <row r="465" spans="1:19" ht="14.4" customHeight="1" x14ac:dyDescent="0.3">
      <c r="A465" s="831" t="s">
        <v>4483</v>
      </c>
      <c r="B465" s="832" t="s">
        <v>4484</v>
      </c>
      <c r="C465" s="832" t="s">
        <v>591</v>
      </c>
      <c r="D465" s="832" t="s">
        <v>4441</v>
      </c>
      <c r="E465" s="832" t="s">
        <v>4485</v>
      </c>
      <c r="F465" s="832" t="s">
        <v>4505</v>
      </c>
      <c r="G465" s="832" t="s">
        <v>675</v>
      </c>
      <c r="H465" s="849"/>
      <c r="I465" s="849"/>
      <c r="J465" s="832"/>
      <c r="K465" s="832"/>
      <c r="L465" s="849">
        <v>0.1</v>
      </c>
      <c r="M465" s="849">
        <v>24.34</v>
      </c>
      <c r="N465" s="832">
        <v>1</v>
      </c>
      <c r="O465" s="832">
        <v>243.39999999999998</v>
      </c>
      <c r="P465" s="849"/>
      <c r="Q465" s="849"/>
      <c r="R465" s="837"/>
      <c r="S465" s="850"/>
    </row>
    <row r="466" spans="1:19" ht="14.4" customHeight="1" x14ac:dyDescent="0.3">
      <c r="A466" s="831" t="s">
        <v>4483</v>
      </c>
      <c r="B466" s="832" t="s">
        <v>4484</v>
      </c>
      <c r="C466" s="832" t="s">
        <v>591</v>
      </c>
      <c r="D466" s="832" t="s">
        <v>4441</v>
      </c>
      <c r="E466" s="832" t="s">
        <v>4485</v>
      </c>
      <c r="F466" s="832" t="s">
        <v>4506</v>
      </c>
      <c r="G466" s="832" t="s">
        <v>4507</v>
      </c>
      <c r="H466" s="849"/>
      <c r="I466" s="849"/>
      <c r="J466" s="832"/>
      <c r="K466" s="832"/>
      <c r="L466" s="849">
        <v>0.1</v>
      </c>
      <c r="M466" s="849">
        <v>3.75</v>
      </c>
      <c r="N466" s="832">
        <v>1</v>
      </c>
      <c r="O466" s="832">
        <v>37.5</v>
      </c>
      <c r="P466" s="849"/>
      <c r="Q466" s="849"/>
      <c r="R466" s="837"/>
      <c r="S466" s="850"/>
    </row>
    <row r="467" spans="1:19" ht="14.4" customHeight="1" x14ac:dyDescent="0.3">
      <c r="A467" s="831" t="s">
        <v>4483</v>
      </c>
      <c r="B467" s="832" t="s">
        <v>4484</v>
      </c>
      <c r="C467" s="832" t="s">
        <v>591</v>
      </c>
      <c r="D467" s="832" t="s">
        <v>4441</v>
      </c>
      <c r="E467" s="832" t="s">
        <v>4509</v>
      </c>
      <c r="F467" s="832" t="s">
        <v>4512</v>
      </c>
      <c r="G467" s="832" t="s">
        <v>4513</v>
      </c>
      <c r="H467" s="849"/>
      <c r="I467" s="849"/>
      <c r="J467" s="832"/>
      <c r="K467" s="832"/>
      <c r="L467" s="849">
        <v>2</v>
      </c>
      <c r="M467" s="849">
        <v>485.28</v>
      </c>
      <c r="N467" s="832">
        <v>1</v>
      </c>
      <c r="O467" s="832">
        <v>242.64</v>
      </c>
      <c r="P467" s="849"/>
      <c r="Q467" s="849"/>
      <c r="R467" s="837"/>
      <c r="S467" s="850"/>
    </row>
    <row r="468" spans="1:19" ht="14.4" customHeight="1" x14ac:dyDescent="0.3">
      <c r="A468" s="831" t="s">
        <v>4483</v>
      </c>
      <c r="B468" s="832" t="s">
        <v>4484</v>
      </c>
      <c r="C468" s="832" t="s">
        <v>591</v>
      </c>
      <c r="D468" s="832" t="s">
        <v>4441</v>
      </c>
      <c r="E468" s="832" t="s">
        <v>4480</v>
      </c>
      <c r="F468" s="832" t="s">
        <v>4522</v>
      </c>
      <c r="G468" s="832" t="s">
        <v>4524</v>
      </c>
      <c r="H468" s="849"/>
      <c r="I468" s="849"/>
      <c r="J468" s="832"/>
      <c r="K468" s="832"/>
      <c r="L468" s="849">
        <v>8</v>
      </c>
      <c r="M468" s="849">
        <v>1176</v>
      </c>
      <c r="N468" s="832">
        <v>1</v>
      </c>
      <c r="O468" s="832">
        <v>147</v>
      </c>
      <c r="P468" s="849"/>
      <c r="Q468" s="849"/>
      <c r="R468" s="837"/>
      <c r="S468" s="850"/>
    </row>
    <row r="469" spans="1:19" ht="14.4" customHeight="1" x14ac:dyDescent="0.3">
      <c r="A469" s="831" t="s">
        <v>4483</v>
      </c>
      <c r="B469" s="832" t="s">
        <v>4484</v>
      </c>
      <c r="C469" s="832" t="s">
        <v>591</v>
      </c>
      <c r="D469" s="832" t="s">
        <v>4441</v>
      </c>
      <c r="E469" s="832" t="s">
        <v>4480</v>
      </c>
      <c r="F469" s="832" t="s">
        <v>4525</v>
      </c>
      <c r="G469" s="832" t="s">
        <v>4526</v>
      </c>
      <c r="H469" s="849"/>
      <c r="I469" s="849"/>
      <c r="J469" s="832"/>
      <c r="K469" s="832"/>
      <c r="L469" s="849">
        <v>2</v>
      </c>
      <c r="M469" s="849">
        <v>74</v>
      </c>
      <c r="N469" s="832">
        <v>1</v>
      </c>
      <c r="O469" s="832">
        <v>37</v>
      </c>
      <c r="P469" s="849"/>
      <c r="Q469" s="849"/>
      <c r="R469" s="837"/>
      <c r="S469" s="850"/>
    </row>
    <row r="470" spans="1:19" ht="14.4" customHeight="1" x14ac:dyDescent="0.3">
      <c r="A470" s="831" t="s">
        <v>4483</v>
      </c>
      <c r="B470" s="832" t="s">
        <v>4484</v>
      </c>
      <c r="C470" s="832" t="s">
        <v>591</v>
      </c>
      <c r="D470" s="832" t="s">
        <v>4441</v>
      </c>
      <c r="E470" s="832" t="s">
        <v>4480</v>
      </c>
      <c r="F470" s="832" t="s">
        <v>4543</v>
      </c>
      <c r="G470" s="832" t="s">
        <v>4545</v>
      </c>
      <c r="H470" s="849"/>
      <c r="I470" s="849"/>
      <c r="J470" s="832"/>
      <c r="K470" s="832"/>
      <c r="L470" s="849">
        <v>4</v>
      </c>
      <c r="M470" s="849">
        <v>133.32999999999998</v>
      </c>
      <c r="N470" s="832">
        <v>1</v>
      </c>
      <c r="O470" s="832">
        <v>33.332499999999996</v>
      </c>
      <c r="P470" s="849"/>
      <c r="Q470" s="849"/>
      <c r="R470" s="837"/>
      <c r="S470" s="850"/>
    </row>
    <row r="471" spans="1:19" ht="14.4" customHeight="1" x14ac:dyDescent="0.3">
      <c r="A471" s="831" t="s">
        <v>4483</v>
      </c>
      <c r="B471" s="832" t="s">
        <v>4484</v>
      </c>
      <c r="C471" s="832" t="s">
        <v>591</v>
      </c>
      <c r="D471" s="832" t="s">
        <v>4441</v>
      </c>
      <c r="E471" s="832" t="s">
        <v>4480</v>
      </c>
      <c r="F471" s="832" t="s">
        <v>4549</v>
      </c>
      <c r="G471" s="832" t="s">
        <v>4551</v>
      </c>
      <c r="H471" s="849"/>
      <c r="I471" s="849"/>
      <c r="J471" s="832"/>
      <c r="K471" s="832"/>
      <c r="L471" s="849">
        <v>16</v>
      </c>
      <c r="M471" s="849">
        <v>1920</v>
      </c>
      <c r="N471" s="832">
        <v>1</v>
      </c>
      <c r="O471" s="832">
        <v>120</v>
      </c>
      <c r="P471" s="849"/>
      <c r="Q471" s="849"/>
      <c r="R471" s="837"/>
      <c r="S471" s="850"/>
    </row>
    <row r="472" spans="1:19" ht="14.4" customHeight="1" x14ac:dyDescent="0.3">
      <c r="A472" s="831" t="s">
        <v>4483</v>
      </c>
      <c r="B472" s="832" t="s">
        <v>4484</v>
      </c>
      <c r="C472" s="832" t="s">
        <v>591</v>
      </c>
      <c r="D472" s="832" t="s">
        <v>4441</v>
      </c>
      <c r="E472" s="832" t="s">
        <v>4480</v>
      </c>
      <c r="F472" s="832" t="s">
        <v>4557</v>
      </c>
      <c r="G472" s="832" t="s">
        <v>4558</v>
      </c>
      <c r="H472" s="849"/>
      <c r="I472" s="849"/>
      <c r="J472" s="832"/>
      <c r="K472" s="832"/>
      <c r="L472" s="849">
        <v>2</v>
      </c>
      <c r="M472" s="849">
        <v>154</v>
      </c>
      <c r="N472" s="832">
        <v>1</v>
      </c>
      <c r="O472" s="832">
        <v>77</v>
      </c>
      <c r="P472" s="849"/>
      <c r="Q472" s="849"/>
      <c r="R472" s="837"/>
      <c r="S472" s="850"/>
    </row>
    <row r="473" spans="1:19" ht="14.4" customHeight="1" x14ac:dyDescent="0.3">
      <c r="A473" s="831" t="s">
        <v>4483</v>
      </c>
      <c r="B473" s="832" t="s">
        <v>4484</v>
      </c>
      <c r="C473" s="832" t="s">
        <v>591</v>
      </c>
      <c r="D473" s="832" t="s">
        <v>4441</v>
      </c>
      <c r="E473" s="832" t="s">
        <v>4480</v>
      </c>
      <c r="F473" s="832" t="s">
        <v>4560</v>
      </c>
      <c r="G473" s="832" t="s">
        <v>4561</v>
      </c>
      <c r="H473" s="849"/>
      <c r="I473" s="849"/>
      <c r="J473" s="832"/>
      <c r="K473" s="832"/>
      <c r="L473" s="849">
        <v>1</v>
      </c>
      <c r="M473" s="849">
        <v>619</v>
      </c>
      <c r="N473" s="832">
        <v>1</v>
      </c>
      <c r="O473" s="832">
        <v>619</v>
      </c>
      <c r="P473" s="849"/>
      <c r="Q473" s="849"/>
      <c r="R473" s="837"/>
      <c r="S473" s="850"/>
    </row>
    <row r="474" spans="1:19" ht="14.4" customHeight="1" x14ac:dyDescent="0.3">
      <c r="A474" s="831" t="s">
        <v>4483</v>
      </c>
      <c r="B474" s="832" t="s">
        <v>4484</v>
      </c>
      <c r="C474" s="832" t="s">
        <v>591</v>
      </c>
      <c r="D474" s="832" t="s">
        <v>4441</v>
      </c>
      <c r="E474" s="832" t="s">
        <v>4480</v>
      </c>
      <c r="F474" s="832" t="s">
        <v>4562</v>
      </c>
      <c r="G474" s="832" t="s">
        <v>4563</v>
      </c>
      <c r="H474" s="849"/>
      <c r="I474" s="849"/>
      <c r="J474" s="832"/>
      <c r="K474" s="832"/>
      <c r="L474" s="849">
        <v>1</v>
      </c>
      <c r="M474" s="849">
        <v>373</v>
      </c>
      <c r="N474" s="832">
        <v>1</v>
      </c>
      <c r="O474" s="832">
        <v>373</v>
      </c>
      <c r="P474" s="849"/>
      <c r="Q474" s="849"/>
      <c r="R474" s="837"/>
      <c r="S474" s="850"/>
    </row>
    <row r="475" spans="1:19" ht="14.4" customHeight="1" x14ac:dyDescent="0.3">
      <c r="A475" s="831" t="s">
        <v>4483</v>
      </c>
      <c r="B475" s="832" t="s">
        <v>4484</v>
      </c>
      <c r="C475" s="832" t="s">
        <v>591</v>
      </c>
      <c r="D475" s="832" t="s">
        <v>4441</v>
      </c>
      <c r="E475" s="832" t="s">
        <v>4480</v>
      </c>
      <c r="F475" s="832" t="s">
        <v>4564</v>
      </c>
      <c r="G475" s="832" t="s">
        <v>4565</v>
      </c>
      <c r="H475" s="849"/>
      <c r="I475" s="849"/>
      <c r="J475" s="832"/>
      <c r="K475" s="832"/>
      <c r="L475" s="849">
        <v>4</v>
      </c>
      <c r="M475" s="849">
        <v>708</v>
      </c>
      <c r="N475" s="832">
        <v>1</v>
      </c>
      <c r="O475" s="832">
        <v>177</v>
      </c>
      <c r="P475" s="849"/>
      <c r="Q475" s="849"/>
      <c r="R475" s="837"/>
      <c r="S475" s="850"/>
    </row>
    <row r="476" spans="1:19" ht="14.4" customHeight="1" x14ac:dyDescent="0.3">
      <c r="A476" s="831" t="s">
        <v>4483</v>
      </c>
      <c r="B476" s="832" t="s">
        <v>4484</v>
      </c>
      <c r="C476" s="832" t="s">
        <v>591</v>
      </c>
      <c r="D476" s="832" t="s">
        <v>4451</v>
      </c>
      <c r="E476" s="832" t="s">
        <v>4480</v>
      </c>
      <c r="F476" s="832" t="s">
        <v>4534</v>
      </c>
      <c r="G476" s="832" t="s">
        <v>4535</v>
      </c>
      <c r="H476" s="849"/>
      <c r="I476" s="849"/>
      <c r="J476" s="832"/>
      <c r="K476" s="832"/>
      <c r="L476" s="849"/>
      <c r="M476" s="849"/>
      <c r="N476" s="832"/>
      <c r="O476" s="832"/>
      <c r="P476" s="849">
        <v>59</v>
      </c>
      <c r="Q476" s="849">
        <v>14868</v>
      </c>
      <c r="R476" s="837"/>
      <c r="S476" s="850">
        <v>252</v>
      </c>
    </row>
    <row r="477" spans="1:19" ht="14.4" customHeight="1" x14ac:dyDescent="0.3">
      <c r="A477" s="831" t="s">
        <v>4483</v>
      </c>
      <c r="B477" s="832" t="s">
        <v>4484</v>
      </c>
      <c r="C477" s="832" t="s">
        <v>591</v>
      </c>
      <c r="D477" s="832" t="s">
        <v>4471</v>
      </c>
      <c r="E477" s="832" t="s">
        <v>4480</v>
      </c>
      <c r="F477" s="832" t="s">
        <v>4534</v>
      </c>
      <c r="G477" s="832" t="s">
        <v>4535</v>
      </c>
      <c r="H477" s="849">
        <v>131</v>
      </c>
      <c r="I477" s="849">
        <v>32881</v>
      </c>
      <c r="J477" s="832">
        <v>0.71584699453551914</v>
      </c>
      <c r="K477" s="832">
        <v>251</v>
      </c>
      <c r="L477" s="849">
        <v>183</v>
      </c>
      <c r="M477" s="849">
        <v>45933</v>
      </c>
      <c r="N477" s="832">
        <v>1</v>
      </c>
      <c r="O477" s="832">
        <v>251</v>
      </c>
      <c r="P477" s="849">
        <v>10</v>
      </c>
      <c r="Q477" s="849">
        <v>2520</v>
      </c>
      <c r="R477" s="837">
        <v>5.4862517144536604E-2</v>
      </c>
      <c r="S477" s="850">
        <v>252</v>
      </c>
    </row>
    <row r="478" spans="1:19" ht="14.4" customHeight="1" x14ac:dyDescent="0.3">
      <c r="A478" s="831" t="s">
        <v>4483</v>
      </c>
      <c r="B478" s="832" t="s">
        <v>4484</v>
      </c>
      <c r="C478" s="832" t="s">
        <v>591</v>
      </c>
      <c r="D478" s="832" t="s">
        <v>4454</v>
      </c>
      <c r="E478" s="832" t="s">
        <v>4480</v>
      </c>
      <c r="F478" s="832" t="s">
        <v>4534</v>
      </c>
      <c r="G478" s="832" t="s">
        <v>4535</v>
      </c>
      <c r="H478" s="849"/>
      <c r="I478" s="849"/>
      <c r="J478" s="832"/>
      <c r="K478" s="832"/>
      <c r="L478" s="849"/>
      <c r="M478" s="849"/>
      <c r="N478" s="832"/>
      <c r="O478" s="832"/>
      <c r="P478" s="849">
        <v>9</v>
      </c>
      <c r="Q478" s="849">
        <v>2268</v>
      </c>
      <c r="R478" s="837"/>
      <c r="S478" s="850">
        <v>252</v>
      </c>
    </row>
    <row r="479" spans="1:19" ht="14.4" customHeight="1" x14ac:dyDescent="0.3">
      <c r="A479" s="831" t="s">
        <v>4483</v>
      </c>
      <c r="B479" s="832" t="s">
        <v>4484</v>
      </c>
      <c r="C479" s="832" t="s">
        <v>591</v>
      </c>
      <c r="D479" s="832" t="s">
        <v>2024</v>
      </c>
      <c r="E479" s="832" t="s">
        <v>4480</v>
      </c>
      <c r="F479" s="832" t="s">
        <v>4525</v>
      </c>
      <c r="G479" s="832" t="s">
        <v>4526</v>
      </c>
      <c r="H479" s="849"/>
      <c r="I479" s="849"/>
      <c r="J479" s="832"/>
      <c r="K479" s="832"/>
      <c r="L479" s="849"/>
      <c r="M479" s="849"/>
      <c r="N479" s="832"/>
      <c r="O479" s="832"/>
      <c r="P479" s="849">
        <v>2</v>
      </c>
      <c r="Q479" s="849">
        <v>74</v>
      </c>
      <c r="R479" s="837"/>
      <c r="S479" s="850">
        <v>37</v>
      </c>
    </row>
    <row r="480" spans="1:19" ht="14.4" customHeight="1" x14ac:dyDescent="0.3">
      <c r="A480" s="831" t="s">
        <v>4483</v>
      </c>
      <c r="B480" s="832" t="s">
        <v>4484</v>
      </c>
      <c r="C480" s="832" t="s">
        <v>591</v>
      </c>
      <c r="D480" s="832" t="s">
        <v>2024</v>
      </c>
      <c r="E480" s="832" t="s">
        <v>4480</v>
      </c>
      <c r="F480" s="832" t="s">
        <v>4534</v>
      </c>
      <c r="G480" s="832" t="s">
        <v>4535</v>
      </c>
      <c r="H480" s="849"/>
      <c r="I480" s="849"/>
      <c r="J480" s="832"/>
      <c r="K480" s="832"/>
      <c r="L480" s="849"/>
      <c r="M480" s="849"/>
      <c r="N480" s="832"/>
      <c r="O480" s="832"/>
      <c r="P480" s="849">
        <v>95</v>
      </c>
      <c r="Q480" s="849">
        <v>23940</v>
      </c>
      <c r="R480" s="837"/>
      <c r="S480" s="850">
        <v>252</v>
      </c>
    </row>
    <row r="481" spans="1:19" ht="14.4" customHeight="1" x14ac:dyDescent="0.3">
      <c r="A481" s="831" t="s">
        <v>4483</v>
      </c>
      <c r="B481" s="832" t="s">
        <v>4484</v>
      </c>
      <c r="C481" s="832" t="s">
        <v>591</v>
      </c>
      <c r="D481" s="832" t="s">
        <v>2024</v>
      </c>
      <c r="E481" s="832" t="s">
        <v>4480</v>
      </c>
      <c r="F481" s="832" t="s">
        <v>4534</v>
      </c>
      <c r="G481" s="832" t="s">
        <v>4536</v>
      </c>
      <c r="H481" s="849"/>
      <c r="I481" s="849"/>
      <c r="J481" s="832"/>
      <c r="K481" s="832"/>
      <c r="L481" s="849"/>
      <c r="M481" s="849"/>
      <c r="N481" s="832"/>
      <c r="O481" s="832"/>
      <c r="P481" s="849">
        <v>3</v>
      </c>
      <c r="Q481" s="849">
        <v>756</v>
      </c>
      <c r="R481" s="837"/>
      <c r="S481" s="850">
        <v>252</v>
      </c>
    </row>
    <row r="482" spans="1:19" ht="14.4" customHeight="1" x14ac:dyDescent="0.3">
      <c r="A482" s="831" t="s">
        <v>4483</v>
      </c>
      <c r="B482" s="832" t="s">
        <v>4484</v>
      </c>
      <c r="C482" s="832" t="s">
        <v>591</v>
      </c>
      <c r="D482" s="832" t="s">
        <v>2006</v>
      </c>
      <c r="E482" s="832" t="s">
        <v>4480</v>
      </c>
      <c r="F482" s="832" t="s">
        <v>4525</v>
      </c>
      <c r="G482" s="832" t="s">
        <v>4526</v>
      </c>
      <c r="H482" s="849"/>
      <c r="I482" s="849"/>
      <c r="J482" s="832"/>
      <c r="K482" s="832"/>
      <c r="L482" s="849"/>
      <c r="M482" s="849"/>
      <c r="N482" s="832"/>
      <c r="O482" s="832"/>
      <c r="P482" s="849">
        <v>5</v>
      </c>
      <c r="Q482" s="849">
        <v>185</v>
      </c>
      <c r="R482" s="837"/>
      <c r="S482" s="850">
        <v>37</v>
      </c>
    </row>
    <row r="483" spans="1:19" ht="14.4" customHeight="1" x14ac:dyDescent="0.3">
      <c r="A483" s="831" t="s">
        <v>4483</v>
      </c>
      <c r="B483" s="832" t="s">
        <v>4484</v>
      </c>
      <c r="C483" s="832" t="s">
        <v>591</v>
      </c>
      <c r="D483" s="832" t="s">
        <v>2006</v>
      </c>
      <c r="E483" s="832" t="s">
        <v>4480</v>
      </c>
      <c r="F483" s="832" t="s">
        <v>4534</v>
      </c>
      <c r="G483" s="832" t="s">
        <v>4535</v>
      </c>
      <c r="H483" s="849"/>
      <c r="I483" s="849"/>
      <c r="J483" s="832"/>
      <c r="K483" s="832"/>
      <c r="L483" s="849"/>
      <c r="M483" s="849"/>
      <c r="N483" s="832"/>
      <c r="O483" s="832"/>
      <c r="P483" s="849">
        <v>512</v>
      </c>
      <c r="Q483" s="849">
        <v>129024</v>
      </c>
      <c r="R483" s="837"/>
      <c r="S483" s="850">
        <v>252</v>
      </c>
    </row>
    <row r="484" spans="1:19" ht="14.4" customHeight="1" x14ac:dyDescent="0.3">
      <c r="A484" s="831" t="s">
        <v>4483</v>
      </c>
      <c r="B484" s="832" t="s">
        <v>4484</v>
      </c>
      <c r="C484" s="832" t="s">
        <v>591</v>
      </c>
      <c r="D484" s="832" t="s">
        <v>4458</v>
      </c>
      <c r="E484" s="832" t="s">
        <v>4480</v>
      </c>
      <c r="F484" s="832" t="s">
        <v>4525</v>
      </c>
      <c r="G484" s="832" t="s">
        <v>4526</v>
      </c>
      <c r="H484" s="849">
        <v>8</v>
      </c>
      <c r="I484" s="849">
        <v>296</v>
      </c>
      <c r="J484" s="832">
        <v>0.66666666666666663</v>
      </c>
      <c r="K484" s="832">
        <v>37</v>
      </c>
      <c r="L484" s="849">
        <v>12</v>
      </c>
      <c r="M484" s="849">
        <v>444</v>
      </c>
      <c r="N484" s="832">
        <v>1</v>
      </c>
      <c r="O484" s="832">
        <v>37</v>
      </c>
      <c r="P484" s="849">
        <v>8</v>
      </c>
      <c r="Q484" s="849">
        <v>296</v>
      </c>
      <c r="R484" s="837">
        <v>0.66666666666666663</v>
      </c>
      <c r="S484" s="850">
        <v>37</v>
      </c>
    </row>
    <row r="485" spans="1:19" ht="14.4" customHeight="1" x14ac:dyDescent="0.3">
      <c r="A485" s="831" t="s">
        <v>4483</v>
      </c>
      <c r="B485" s="832" t="s">
        <v>4484</v>
      </c>
      <c r="C485" s="832" t="s">
        <v>591</v>
      </c>
      <c r="D485" s="832" t="s">
        <v>4458</v>
      </c>
      <c r="E485" s="832" t="s">
        <v>4480</v>
      </c>
      <c r="F485" s="832" t="s">
        <v>4534</v>
      </c>
      <c r="G485" s="832" t="s">
        <v>4535</v>
      </c>
      <c r="H485" s="849">
        <v>468</v>
      </c>
      <c r="I485" s="849">
        <v>117468</v>
      </c>
      <c r="J485" s="832">
        <v>0.7155963302752294</v>
      </c>
      <c r="K485" s="832">
        <v>251</v>
      </c>
      <c r="L485" s="849">
        <v>654</v>
      </c>
      <c r="M485" s="849">
        <v>164154</v>
      </c>
      <c r="N485" s="832">
        <v>1</v>
      </c>
      <c r="O485" s="832">
        <v>251</v>
      </c>
      <c r="P485" s="849">
        <v>391</v>
      </c>
      <c r="Q485" s="849">
        <v>98532</v>
      </c>
      <c r="R485" s="837">
        <v>0.60024123688731312</v>
      </c>
      <c r="S485" s="850">
        <v>252</v>
      </c>
    </row>
    <row r="486" spans="1:19" ht="14.4" customHeight="1" x14ac:dyDescent="0.3">
      <c r="A486" s="831" t="s">
        <v>4483</v>
      </c>
      <c r="B486" s="832" t="s">
        <v>4484</v>
      </c>
      <c r="C486" s="832" t="s">
        <v>599</v>
      </c>
      <c r="D486" s="832" t="s">
        <v>4439</v>
      </c>
      <c r="E486" s="832" t="s">
        <v>4480</v>
      </c>
      <c r="F486" s="832" t="s">
        <v>4534</v>
      </c>
      <c r="G486" s="832" t="s">
        <v>4535</v>
      </c>
      <c r="H486" s="849">
        <v>2</v>
      </c>
      <c r="I486" s="849">
        <v>502</v>
      </c>
      <c r="J486" s="832">
        <v>1</v>
      </c>
      <c r="K486" s="832">
        <v>251</v>
      </c>
      <c r="L486" s="849">
        <v>2</v>
      </c>
      <c r="M486" s="849">
        <v>502</v>
      </c>
      <c r="N486" s="832">
        <v>1</v>
      </c>
      <c r="O486" s="832">
        <v>251</v>
      </c>
      <c r="P486" s="849"/>
      <c r="Q486" s="849"/>
      <c r="R486" s="837"/>
      <c r="S486" s="850"/>
    </row>
    <row r="487" spans="1:19" ht="14.4" customHeight="1" x14ac:dyDescent="0.3">
      <c r="A487" s="831" t="s">
        <v>4483</v>
      </c>
      <c r="B487" s="832" t="s">
        <v>4484</v>
      </c>
      <c r="C487" s="832" t="s">
        <v>599</v>
      </c>
      <c r="D487" s="832" t="s">
        <v>4439</v>
      </c>
      <c r="E487" s="832" t="s">
        <v>4480</v>
      </c>
      <c r="F487" s="832" t="s">
        <v>4534</v>
      </c>
      <c r="G487" s="832" t="s">
        <v>4536</v>
      </c>
      <c r="H487" s="849">
        <v>1</v>
      </c>
      <c r="I487" s="849">
        <v>251</v>
      </c>
      <c r="J487" s="832"/>
      <c r="K487" s="832">
        <v>251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4483</v>
      </c>
      <c r="B488" s="832" t="s">
        <v>4484</v>
      </c>
      <c r="C488" s="832" t="s">
        <v>599</v>
      </c>
      <c r="D488" s="832" t="s">
        <v>4439</v>
      </c>
      <c r="E488" s="832" t="s">
        <v>4480</v>
      </c>
      <c r="F488" s="832" t="s">
        <v>4571</v>
      </c>
      <c r="G488" s="832" t="s">
        <v>4572</v>
      </c>
      <c r="H488" s="849">
        <v>1</v>
      </c>
      <c r="I488" s="849">
        <v>126</v>
      </c>
      <c r="J488" s="832"/>
      <c r="K488" s="832">
        <v>126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4483</v>
      </c>
      <c r="B489" s="832" t="s">
        <v>4484</v>
      </c>
      <c r="C489" s="832" t="s">
        <v>599</v>
      </c>
      <c r="D489" s="832" t="s">
        <v>4439</v>
      </c>
      <c r="E489" s="832" t="s">
        <v>4480</v>
      </c>
      <c r="F489" s="832" t="s">
        <v>4571</v>
      </c>
      <c r="G489" s="832" t="s">
        <v>4573</v>
      </c>
      <c r="H489" s="849"/>
      <c r="I489" s="849"/>
      <c r="J489" s="832"/>
      <c r="K489" s="832"/>
      <c r="L489" s="849">
        <v>5</v>
      </c>
      <c r="M489" s="849">
        <v>630</v>
      </c>
      <c r="N489" s="832">
        <v>1</v>
      </c>
      <c r="O489" s="832">
        <v>126</v>
      </c>
      <c r="P489" s="849"/>
      <c r="Q489" s="849"/>
      <c r="R489" s="837"/>
      <c r="S489" s="850"/>
    </row>
    <row r="490" spans="1:19" ht="14.4" customHeight="1" x14ac:dyDescent="0.3">
      <c r="A490" s="831" t="s">
        <v>4483</v>
      </c>
      <c r="B490" s="832" t="s">
        <v>4484</v>
      </c>
      <c r="C490" s="832" t="s">
        <v>599</v>
      </c>
      <c r="D490" s="832" t="s">
        <v>4439</v>
      </c>
      <c r="E490" s="832" t="s">
        <v>4480</v>
      </c>
      <c r="F490" s="832" t="s">
        <v>4577</v>
      </c>
      <c r="G490" s="832" t="s">
        <v>4578</v>
      </c>
      <c r="H490" s="849"/>
      <c r="I490" s="849"/>
      <c r="J490" s="832"/>
      <c r="K490" s="832"/>
      <c r="L490" s="849">
        <v>2</v>
      </c>
      <c r="M490" s="849">
        <v>990</v>
      </c>
      <c r="N490" s="832">
        <v>1</v>
      </c>
      <c r="O490" s="832">
        <v>495</v>
      </c>
      <c r="P490" s="849"/>
      <c r="Q490" s="849"/>
      <c r="R490" s="837"/>
      <c r="S490" s="850"/>
    </row>
    <row r="491" spans="1:19" ht="14.4" customHeight="1" x14ac:dyDescent="0.3">
      <c r="A491" s="831" t="s">
        <v>4483</v>
      </c>
      <c r="B491" s="832" t="s">
        <v>4484</v>
      </c>
      <c r="C491" s="832" t="s">
        <v>599</v>
      </c>
      <c r="D491" s="832" t="s">
        <v>4439</v>
      </c>
      <c r="E491" s="832" t="s">
        <v>4480</v>
      </c>
      <c r="F491" s="832" t="s">
        <v>4582</v>
      </c>
      <c r="G491" s="832" t="s">
        <v>4578</v>
      </c>
      <c r="H491" s="849">
        <v>1</v>
      </c>
      <c r="I491" s="849">
        <v>568</v>
      </c>
      <c r="J491" s="832"/>
      <c r="K491" s="832">
        <v>568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4483</v>
      </c>
      <c r="B492" s="832" t="s">
        <v>4484</v>
      </c>
      <c r="C492" s="832" t="s">
        <v>599</v>
      </c>
      <c r="D492" s="832" t="s">
        <v>4439</v>
      </c>
      <c r="E492" s="832" t="s">
        <v>4480</v>
      </c>
      <c r="F492" s="832" t="s">
        <v>4601</v>
      </c>
      <c r="G492" s="832" t="s">
        <v>4598</v>
      </c>
      <c r="H492" s="849">
        <v>1</v>
      </c>
      <c r="I492" s="849">
        <v>380</v>
      </c>
      <c r="J492" s="832">
        <v>1</v>
      </c>
      <c r="K492" s="832">
        <v>380</v>
      </c>
      <c r="L492" s="849">
        <v>1</v>
      </c>
      <c r="M492" s="849">
        <v>380</v>
      </c>
      <c r="N492" s="832">
        <v>1</v>
      </c>
      <c r="O492" s="832">
        <v>380</v>
      </c>
      <c r="P492" s="849"/>
      <c r="Q492" s="849"/>
      <c r="R492" s="837"/>
      <c r="S492" s="850"/>
    </row>
    <row r="493" spans="1:19" ht="14.4" customHeight="1" x14ac:dyDescent="0.3">
      <c r="A493" s="831" t="s">
        <v>4483</v>
      </c>
      <c r="B493" s="832" t="s">
        <v>4484</v>
      </c>
      <c r="C493" s="832" t="s">
        <v>599</v>
      </c>
      <c r="D493" s="832" t="s">
        <v>4439</v>
      </c>
      <c r="E493" s="832" t="s">
        <v>4480</v>
      </c>
      <c r="F493" s="832" t="s">
        <v>4601</v>
      </c>
      <c r="G493" s="832" t="s">
        <v>4599</v>
      </c>
      <c r="H493" s="849">
        <v>2</v>
      </c>
      <c r="I493" s="849">
        <v>760</v>
      </c>
      <c r="J493" s="832"/>
      <c r="K493" s="832">
        <v>380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4483</v>
      </c>
      <c r="B494" s="832" t="s">
        <v>4484</v>
      </c>
      <c r="C494" s="832" t="s">
        <v>599</v>
      </c>
      <c r="D494" s="832" t="s">
        <v>2002</v>
      </c>
      <c r="E494" s="832" t="s">
        <v>4509</v>
      </c>
      <c r="F494" s="832" t="s">
        <v>4569</v>
      </c>
      <c r="G494" s="832" t="s">
        <v>4570</v>
      </c>
      <c r="H494" s="849"/>
      <c r="I494" s="849"/>
      <c r="J494" s="832"/>
      <c r="K494" s="832"/>
      <c r="L494" s="849"/>
      <c r="M494" s="849"/>
      <c r="N494" s="832"/>
      <c r="O494" s="832"/>
      <c r="P494" s="849">
        <v>1</v>
      </c>
      <c r="Q494" s="849">
        <v>904.75</v>
      </c>
      <c r="R494" s="837"/>
      <c r="S494" s="850">
        <v>904.75</v>
      </c>
    </row>
    <row r="495" spans="1:19" ht="14.4" customHeight="1" x14ac:dyDescent="0.3">
      <c r="A495" s="831" t="s">
        <v>4483</v>
      </c>
      <c r="B495" s="832" t="s">
        <v>4484</v>
      </c>
      <c r="C495" s="832" t="s">
        <v>599</v>
      </c>
      <c r="D495" s="832" t="s">
        <v>2002</v>
      </c>
      <c r="E495" s="832" t="s">
        <v>4480</v>
      </c>
      <c r="F495" s="832" t="s">
        <v>4534</v>
      </c>
      <c r="G495" s="832" t="s">
        <v>4535</v>
      </c>
      <c r="H495" s="849">
        <v>15</v>
      </c>
      <c r="I495" s="849">
        <v>3765</v>
      </c>
      <c r="J495" s="832">
        <v>1.0714285714285714</v>
      </c>
      <c r="K495" s="832">
        <v>251</v>
      </c>
      <c r="L495" s="849">
        <v>14</v>
      </c>
      <c r="M495" s="849">
        <v>3514</v>
      </c>
      <c r="N495" s="832">
        <v>1</v>
      </c>
      <c r="O495" s="832">
        <v>251</v>
      </c>
      <c r="P495" s="849">
        <v>5</v>
      </c>
      <c r="Q495" s="849">
        <v>1260</v>
      </c>
      <c r="R495" s="837">
        <v>0.35856573705179284</v>
      </c>
      <c r="S495" s="850">
        <v>252</v>
      </c>
    </row>
    <row r="496" spans="1:19" ht="14.4" customHeight="1" x14ac:dyDescent="0.3">
      <c r="A496" s="831" t="s">
        <v>4483</v>
      </c>
      <c r="B496" s="832" t="s">
        <v>4484</v>
      </c>
      <c r="C496" s="832" t="s">
        <v>599</v>
      </c>
      <c r="D496" s="832" t="s">
        <v>2002</v>
      </c>
      <c r="E496" s="832" t="s">
        <v>4480</v>
      </c>
      <c r="F496" s="832" t="s">
        <v>4534</v>
      </c>
      <c r="G496" s="832" t="s">
        <v>4536</v>
      </c>
      <c r="H496" s="849">
        <v>2</v>
      </c>
      <c r="I496" s="849">
        <v>502</v>
      </c>
      <c r="J496" s="832"/>
      <c r="K496" s="832">
        <v>251</v>
      </c>
      <c r="L496" s="849"/>
      <c r="M496" s="849"/>
      <c r="N496" s="832"/>
      <c r="O496" s="832"/>
      <c r="P496" s="849">
        <v>11</v>
      </c>
      <c r="Q496" s="849">
        <v>2772</v>
      </c>
      <c r="R496" s="837"/>
      <c r="S496" s="850">
        <v>252</v>
      </c>
    </row>
    <row r="497" spans="1:19" ht="14.4" customHeight="1" x14ac:dyDescent="0.3">
      <c r="A497" s="831" t="s">
        <v>4483</v>
      </c>
      <c r="B497" s="832" t="s">
        <v>4484</v>
      </c>
      <c r="C497" s="832" t="s">
        <v>599</v>
      </c>
      <c r="D497" s="832" t="s">
        <v>2002</v>
      </c>
      <c r="E497" s="832" t="s">
        <v>4480</v>
      </c>
      <c r="F497" s="832" t="s">
        <v>4571</v>
      </c>
      <c r="G497" s="832" t="s">
        <v>4572</v>
      </c>
      <c r="H497" s="849">
        <v>1</v>
      </c>
      <c r="I497" s="849">
        <v>126</v>
      </c>
      <c r="J497" s="832"/>
      <c r="K497" s="832">
        <v>126</v>
      </c>
      <c r="L497" s="849"/>
      <c r="M497" s="849"/>
      <c r="N497" s="832"/>
      <c r="O497" s="832"/>
      <c r="P497" s="849">
        <v>49</v>
      </c>
      <c r="Q497" s="849">
        <v>6223</v>
      </c>
      <c r="R497" s="837"/>
      <c r="S497" s="850">
        <v>127</v>
      </c>
    </row>
    <row r="498" spans="1:19" ht="14.4" customHeight="1" x14ac:dyDescent="0.3">
      <c r="A498" s="831" t="s">
        <v>4483</v>
      </c>
      <c r="B498" s="832" t="s">
        <v>4484</v>
      </c>
      <c r="C498" s="832" t="s">
        <v>599</v>
      </c>
      <c r="D498" s="832" t="s">
        <v>2002</v>
      </c>
      <c r="E498" s="832" t="s">
        <v>4480</v>
      </c>
      <c r="F498" s="832" t="s">
        <v>4571</v>
      </c>
      <c r="G498" s="832" t="s">
        <v>4573</v>
      </c>
      <c r="H498" s="849">
        <v>67</v>
      </c>
      <c r="I498" s="849">
        <v>8442</v>
      </c>
      <c r="J498" s="832">
        <v>1.675</v>
      </c>
      <c r="K498" s="832">
        <v>126</v>
      </c>
      <c r="L498" s="849">
        <v>40</v>
      </c>
      <c r="M498" s="849">
        <v>5040</v>
      </c>
      <c r="N498" s="832">
        <v>1</v>
      </c>
      <c r="O498" s="832">
        <v>126</v>
      </c>
      <c r="P498" s="849">
        <v>16</v>
      </c>
      <c r="Q498" s="849">
        <v>2032</v>
      </c>
      <c r="R498" s="837">
        <v>0.40317460317460319</v>
      </c>
      <c r="S498" s="850">
        <v>127</v>
      </c>
    </row>
    <row r="499" spans="1:19" ht="14.4" customHeight="1" x14ac:dyDescent="0.3">
      <c r="A499" s="831" t="s">
        <v>4483</v>
      </c>
      <c r="B499" s="832" t="s">
        <v>4484</v>
      </c>
      <c r="C499" s="832" t="s">
        <v>599</v>
      </c>
      <c r="D499" s="832" t="s">
        <v>2002</v>
      </c>
      <c r="E499" s="832" t="s">
        <v>4480</v>
      </c>
      <c r="F499" s="832" t="s">
        <v>4582</v>
      </c>
      <c r="G499" s="832" t="s">
        <v>4578</v>
      </c>
      <c r="H499" s="849">
        <v>2</v>
      </c>
      <c r="I499" s="849">
        <v>1136</v>
      </c>
      <c r="J499" s="832"/>
      <c r="K499" s="832">
        <v>568</v>
      </c>
      <c r="L499" s="849"/>
      <c r="M499" s="849"/>
      <c r="N499" s="832"/>
      <c r="O499" s="832"/>
      <c r="P499" s="849">
        <v>2</v>
      </c>
      <c r="Q499" s="849">
        <v>1138</v>
      </c>
      <c r="R499" s="837"/>
      <c r="S499" s="850">
        <v>569</v>
      </c>
    </row>
    <row r="500" spans="1:19" ht="14.4" customHeight="1" x14ac:dyDescent="0.3">
      <c r="A500" s="831" t="s">
        <v>4483</v>
      </c>
      <c r="B500" s="832" t="s">
        <v>4484</v>
      </c>
      <c r="C500" s="832" t="s">
        <v>599</v>
      </c>
      <c r="D500" s="832" t="s">
        <v>2002</v>
      </c>
      <c r="E500" s="832" t="s">
        <v>4480</v>
      </c>
      <c r="F500" s="832" t="s">
        <v>4588</v>
      </c>
      <c r="G500" s="832" t="s">
        <v>4561</v>
      </c>
      <c r="H500" s="849"/>
      <c r="I500" s="849"/>
      <c r="J500" s="832"/>
      <c r="K500" s="832"/>
      <c r="L500" s="849"/>
      <c r="M500" s="849"/>
      <c r="N500" s="832"/>
      <c r="O500" s="832"/>
      <c r="P500" s="849">
        <v>1</v>
      </c>
      <c r="Q500" s="849">
        <v>730</v>
      </c>
      <c r="R500" s="837"/>
      <c r="S500" s="850">
        <v>730</v>
      </c>
    </row>
    <row r="501" spans="1:19" ht="14.4" customHeight="1" x14ac:dyDescent="0.3">
      <c r="A501" s="831" t="s">
        <v>4483</v>
      </c>
      <c r="B501" s="832" t="s">
        <v>4484</v>
      </c>
      <c r="C501" s="832" t="s">
        <v>599</v>
      </c>
      <c r="D501" s="832" t="s">
        <v>2002</v>
      </c>
      <c r="E501" s="832" t="s">
        <v>4480</v>
      </c>
      <c r="F501" s="832" t="s">
        <v>4589</v>
      </c>
      <c r="G501" s="832" t="s">
        <v>4590</v>
      </c>
      <c r="H501" s="849"/>
      <c r="I501" s="849"/>
      <c r="J501" s="832"/>
      <c r="K501" s="832"/>
      <c r="L501" s="849"/>
      <c r="M501" s="849"/>
      <c r="N501" s="832"/>
      <c r="O501" s="832"/>
      <c r="P501" s="849">
        <v>1</v>
      </c>
      <c r="Q501" s="849">
        <v>834</v>
      </c>
      <c r="R501" s="837"/>
      <c r="S501" s="850">
        <v>834</v>
      </c>
    </row>
    <row r="502" spans="1:19" ht="14.4" customHeight="1" x14ac:dyDescent="0.3">
      <c r="A502" s="831" t="s">
        <v>4483</v>
      </c>
      <c r="B502" s="832" t="s">
        <v>4484</v>
      </c>
      <c r="C502" s="832" t="s">
        <v>599</v>
      </c>
      <c r="D502" s="832" t="s">
        <v>2002</v>
      </c>
      <c r="E502" s="832" t="s">
        <v>4480</v>
      </c>
      <c r="F502" s="832" t="s">
        <v>4591</v>
      </c>
      <c r="G502" s="832" t="s">
        <v>4592</v>
      </c>
      <c r="H502" s="849"/>
      <c r="I502" s="849"/>
      <c r="J502" s="832"/>
      <c r="K502" s="832"/>
      <c r="L502" s="849">
        <v>1</v>
      </c>
      <c r="M502" s="849">
        <v>215</v>
      </c>
      <c r="N502" s="832">
        <v>1</v>
      </c>
      <c r="O502" s="832">
        <v>215</v>
      </c>
      <c r="P502" s="849">
        <v>2</v>
      </c>
      <c r="Q502" s="849">
        <v>430</v>
      </c>
      <c r="R502" s="837">
        <v>2</v>
      </c>
      <c r="S502" s="850">
        <v>215</v>
      </c>
    </row>
    <row r="503" spans="1:19" ht="14.4" customHeight="1" x14ac:dyDescent="0.3">
      <c r="A503" s="831" t="s">
        <v>4483</v>
      </c>
      <c r="B503" s="832" t="s">
        <v>4484</v>
      </c>
      <c r="C503" s="832" t="s">
        <v>599</v>
      </c>
      <c r="D503" s="832" t="s">
        <v>2002</v>
      </c>
      <c r="E503" s="832" t="s">
        <v>4480</v>
      </c>
      <c r="F503" s="832" t="s">
        <v>4594</v>
      </c>
      <c r="G503" s="832" t="s">
        <v>4596</v>
      </c>
      <c r="H503" s="849"/>
      <c r="I503" s="849"/>
      <c r="J503" s="832"/>
      <c r="K503" s="832"/>
      <c r="L503" s="849">
        <v>8</v>
      </c>
      <c r="M503" s="849">
        <v>680</v>
      </c>
      <c r="N503" s="832">
        <v>1</v>
      </c>
      <c r="O503" s="832">
        <v>85</v>
      </c>
      <c r="P503" s="849">
        <v>7</v>
      </c>
      <c r="Q503" s="849">
        <v>602</v>
      </c>
      <c r="R503" s="837">
        <v>0.88529411764705879</v>
      </c>
      <c r="S503" s="850">
        <v>86</v>
      </c>
    </row>
    <row r="504" spans="1:19" ht="14.4" customHeight="1" x14ac:dyDescent="0.3">
      <c r="A504" s="831" t="s">
        <v>4483</v>
      </c>
      <c r="B504" s="832" t="s">
        <v>4484</v>
      </c>
      <c r="C504" s="832" t="s">
        <v>599</v>
      </c>
      <c r="D504" s="832" t="s">
        <v>2002</v>
      </c>
      <c r="E504" s="832" t="s">
        <v>4480</v>
      </c>
      <c r="F504" s="832" t="s">
        <v>4597</v>
      </c>
      <c r="G504" s="832" t="s">
        <v>4598</v>
      </c>
      <c r="H504" s="849">
        <v>13</v>
      </c>
      <c r="I504" s="849">
        <v>3991</v>
      </c>
      <c r="J504" s="832">
        <v>0.9285714285714286</v>
      </c>
      <c r="K504" s="832">
        <v>307</v>
      </c>
      <c r="L504" s="849">
        <v>14</v>
      </c>
      <c r="M504" s="849">
        <v>4298</v>
      </c>
      <c r="N504" s="832">
        <v>1</v>
      </c>
      <c r="O504" s="832">
        <v>307</v>
      </c>
      <c r="P504" s="849"/>
      <c r="Q504" s="849"/>
      <c r="R504" s="837"/>
      <c r="S504" s="850"/>
    </row>
    <row r="505" spans="1:19" ht="14.4" customHeight="1" x14ac:dyDescent="0.3">
      <c r="A505" s="831" t="s">
        <v>4483</v>
      </c>
      <c r="B505" s="832" t="s">
        <v>4484</v>
      </c>
      <c r="C505" s="832" t="s">
        <v>599</v>
      </c>
      <c r="D505" s="832" t="s">
        <v>2002</v>
      </c>
      <c r="E505" s="832" t="s">
        <v>4480</v>
      </c>
      <c r="F505" s="832" t="s">
        <v>4597</v>
      </c>
      <c r="G505" s="832" t="s">
        <v>4599</v>
      </c>
      <c r="H505" s="849"/>
      <c r="I505" s="849"/>
      <c r="J505" s="832"/>
      <c r="K505" s="832"/>
      <c r="L505" s="849"/>
      <c r="M505" s="849"/>
      <c r="N505" s="832"/>
      <c r="O505" s="832"/>
      <c r="P505" s="849">
        <v>3</v>
      </c>
      <c r="Q505" s="849">
        <v>924</v>
      </c>
      <c r="R505" s="837"/>
      <c r="S505" s="850">
        <v>308</v>
      </c>
    </row>
    <row r="506" spans="1:19" ht="14.4" customHeight="1" x14ac:dyDescent="0.3">
      <c r="A506" s="831" t="s">
        <v>4483</v>
      </c>
      <c r="B506" s="832" t="s">
        <v>4484</v>
      </c>
      <c r="C506" s="832" t="s">
        <v>599</v>
      </c>
      <c r="D506" s="832" t="s">
        <v>2002</v>
      </c>
      <c r="E506" s="832" t="s">
        <v>4480</v>
      </c>
      <c r="F506" s="832" t="s">
        <v>4601</v>
      </c>
      <c r="G506" s="832" t="s">
        <v>4598</v>
      </c>
      <c r="H506" s="849">
        <v>7</v>
      </c>
      <c r="I506" s="849">
        <v>2660</v>
      </c>
      <c r="J506" s="832"/>
      <c r="K506" s="832">
        <v>380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4483</v>
      </c>
      <c r="B507" s="832" t="s">
        <v>4484</v>
      </c>
      <c r="C507" s="832" t="s">
        <v>599</v>
      </c>
      <c r="D507" s="832" t="s">
        <v>2002</v>
      </c>
      <c r="E507" s="832" t="s">
        <v>4480</v>
      </c>
      <c r="F507" s="832" t="s">
        <v>4601</v>
      </c>
      <c r="G507" s="832" t="s">
        <v>4599</v>
      </c>
      <c r="H507" s="849">
        <v>4</v>
      </c>
      <c r="I507" s="849">
        <v>1520</v>
      </c>
      <c r="J507" s="832"/>
      <c r="K507" s="832">
        <v>380</v>
      </c>
      <c r="L507" s="849"/>
      <c r="M507" s="849"/>
      <c r="N507" s="832"/>
      <c r="O507" s="832"/>
      <c r="P507" s="849">
        <v>18</v>
      </c>
      <c r="Q507" s="849">
        <v>6858</v>
      </c>
      <c r="R507" s="837"/>
      <c r="S507" s="850">
        <v>381</v>
      </c>
    </row>
    <row r="508" spans="1:19" ht="14.4" customHeight="1" x14ac:dyDescent="0.3">
      <c r="A508" s="831" t="s">
        <v>4483</v>
      </c>
      <c r="B508" s="832" t="s">
        <v>4484</v>
      </c>
      <c r="C508" s="832" t="s">
        <v>599</v>
      </c>
      <c r="D508" s="832" t="s">
        <v>2002</v>
      </c>
      <c r="E508" s="832" t="s">
        <v>4480</v>
      </c>
      <c r="F508" s="832" t="s">
        <v>4605</v>
      </c>
      <c r="G508" s="832" t="s">
        <v>4576</v>
      </c>
      <c r="H508" s="849">
        <v>1</v>
      </c>
      <c r="I508" s="849">
        <v>404</v>
      </c>
      <c r="J508" s="832"/>
      <c r="K508" s="832">
        <v>404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4483</v>
      </c>
      <c r="B509" s="832" t="s">
        <v>4484</v>
      </c>
      <c r="C509" s="832" t="s">
        <v>599</v>
      </c>
      <c r="D509" s="832" t="s">
        <v>2003</v>
      </c>
      <c r="E509" s="832" t="s">
        <v>4480</v>
      </c>
      <c r="F509" s="832" t="s">
        <v>4534</v>
      </c>
      <c r="G509" s="832" t="s">
        <v>4535</v>
      </c>
      <c r="H509" s="849"/>
      <c r="I509" s="849"/>
      <c r="J509" s="832"/>
      <c r="K509" s="832"/>
      <c r="L509" s="849"/>
      <c r="M509" s="849"/>
      <c r="N509" s="832"/>
      <c r="O509" s="832"/>
      <c r="P509" s="849">
        <v>1</v>
      </c>
      <c r="Q509" s="849">
        <v>252</v>
      </c>
      <c r="R509" s="837"/>
      <c r="S509" s="850">
        <v>252</v>
      </c>
    </row>
    <row r="510" spans="1:19" ht="14.4" customHeight="1" x14ac:dyDescent="0.3">
      <c r="A510" s="831" t="s">
        <v>4483</v>
      </c>
      <c r="B510" s="832" t="s">
        <v>4484</v>
      </c>
      <c r="C510" s="832" t="s">
        <v>599</v>
      </c>
      <c r="D510" s="832" t="s">
        <v>2003</v>
      </c>
      <c r="E510" s="832" t="s">
        <v>4480</v>
      </c>
      <c r="F510" s="832" t="s">
        <v>4534</v>
      </c>
      <c r="G510" s="832" t="s">
        <v>4536</v>
      </c>
      <c r="H510" s="849">
        <v>3</v>
      </c>
      <c r="I510" s="849">
        <v>753</v>
      </c>
      <c r="J510" s="832"/>
      <c r="K510" s="832">
        <v>251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4483</v>
      </c>
      <c r="B511" s="832" t="s">
        <v>4484</v>
      </c>
      <c r="C511" s="832" t="s">
        <v>599</v>
      </c>
      <c r="D511" s="832" t="s">
        <v>2003</v>
      </c>
      <c r="E511" s="832" t="s">
        <v>4480</v>
      </c>
      <c r="F511" s="832" t="s">
        <v>4571</v>
      </c>
      <c r="G511" s="832" t="s">
        <v>4572</v>
      </c>
      <c r="H511" s="849">
        <v>2</v>
      </c>
      <c r="I511" s="849">
        <v>252</v>
      </c>
      <c r="J511" s="832"/>
      <c r="K511" s="832">
        <v>126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4483</v>
      </c>
      <c r="B512" s="832" t="s">
        <v>4484</v>
      </c>
      <c r="C512" s="832" t="s">
        <v>599</v>
      </c>
      <c r="D512" s="832" t="s">
        <v>2003</v>
      </c>
      <c r="E512" s="832" t="s">
        <v>4480</v>
      </c>
      <c r="F512" s="832" t="s">
        <v>4571</v>
      </c>
      <c r="G512" s="832" t="s">
        <v>4573</v>
      </c>
      <c r="H512" s="849"/>
      <c r="I512" s="849"/>
      <c r="J512" s="832"/>
      <c r="K512" s="832"/>
      <c r="L512" s="849"/>
      <c r="M512" s="849"/>
      <c r="N512" s="832"/>
      <c r="O512" s="832"/>
      <c r="P512" s="849">
        <v>4</v>
      </c>
      <c r="Q512" s="849">
        <v>508</v>
      </c>
      <c r="R512" s="837"/>
      <c r="S512" s="850">
        <v>127</v>
      </c>
    </row>
    <row r="513" spans="1:19" ht="14.4" customHeight="1" x14ac:dyDescent="0.3">
      <c r="A513" s="831" t="s">
        <v>4483</v>
      </c>
      <c r="B513" s="832" t="s">
        <v>4484</v>
      </c>
      <c r="C513" s="832" t="s">
        <v>599</v>
      </c>
      <c r="D513" s="832" t="s">
        <v>2003</v>
      </c>
      <c r="E513" s="832" t="s">
        <v>4480</v>
      </c>
      <c r="F513" s="832" t="s">
        <v>4591</v>
      </c>
      <c r="G513" s="832" t="s">
        <v>4592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215</v>
      </c>
      <c r="R513" s="837"/>
      <c r="S513" s="850">
        <v>215</v>
      </c>
    </row>
    <row r="514" spans="1:19" ht="14.4" customHeight="1" x14ac:dyDescent="0.3">
      <c r="A514" s="831" t="s">
        <v>4483</v>
      </c>
      <c r="B514" s="832" t="s">
        <v>4484</v>
      </c>
      <c r="C514" s="832" t="s">
        <v>599</v>
      </c>
      <c r="D514" s="832" t="s">
        <v>2003</v>
      </c>
      <c r="E514" s="832" t="s">
        <v>4480</v>
      </c>
      <c r="F514" s="832" t="s">
        <v>4594</v>
      </c>
      <c r="G514" s="832" t="s">
        <v>4595</v>
      </c>
      <c r="H514" s="849">
        <v>2</v>
      </c>
      <c r="I514" s="849">
        <v>170</v>
      </c>
      <c r="J514" s="832"/>
      <c r="K514" s="832">
        <v>85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4483</v>
      </c>
      <c r="B515" s="832" t="s">
        <v>4484</v>
      </c>
      <c r="C515" s="832" t="s">
        <v>599</v>
      </c>
      <c r="D515" s="832" t="s">
        <v>2003</v>
      </c>
      <c r="E515" s="832" t="s">
        <v>4480</v>
      </c>
      <c r="F515" s="832" t="s">
        <v>4601</v>
      </c>
      <c r="G515" s="832" t="s">
        <v>4598</v>
      </c>
      <c r="H515" s="849"/>
      <c r="I515" s="849"/>
      <c r="J515" s="832"/>
      <c r="K515" s="832"/>
      <c r="L515" s="849"/>
      <c r="M515" s="849"/>
      <c r="N515" s="832"/>
      <c r="O515" s="832"/>
      <c r="P515" s="849">
        <v>2</v>
      </c>
      <c r="Q515" s="849">
        <v>762</v>
      </c>
      <c r="R515" s="837"/>
      <c r="S515" s="850">
        <v>381</v>
      </c>
    </row>
    <row r="516" spans="1:19" ht="14.4" customHeight="1" x14ac:dyDescent="0.3">
      <c r="A516" s="831" t="s">
        <v>4483</v>
      </c>
      <c r="B516" s="832" t="s">
        <v>4484</v>
      </c>
      <c r="C516" s="832" t="s">
        <v>599</v>
      </c>
      <c r="D516" s="832" t="s">
        <v>2003</v>
      </c>
      <c r="E516" s="832" t="s">
        <v>4480</v>
      </c>
      <c r="F516" s="832" t="s">
        <v>4601</v>
      </c>
      <c r="G516" s="832" t="s">
        <v>4599</v>
      </c>
      <c r="H516" s="849">
        <v>3</v>
      </c>
      <c r="I516" s="849">
        <v>1140</v>
      </c>
      <c r="J516" s="832"/>
      <c r="K516" s="832">
        <v>380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4483</v>
      </c>
      <c r="B517" s="832" t="s">
        <v>4484</v>
      </c>
      <c r="C517" s="832" t="s">
        <v>599</v>
      </c>
      <c r="D517" s="832" t="s">
        <v>4440</v>
      </c>
      <c r="E517" s="832" t="s">
        <v>4480</v>
      </c>
      <c r="F517" s="832" t="s">
        <v>4534</v>
      </c>
      <c r="G517" s="832" t="s">
        <v>4535</v>
      </c>
      <c r="H517" s="849">
        <v>17</v>
      </c>
      <c r="I517" s="849">
        <v>4267</v>
      </c>
      <c r="J517" s="832">
        <v>0.73913043478260865</v>
      </c>
      <c r="K517" s="832">
        <v>251</v>
      </c>
      <c r="L517" s="849">
        <v>23</v>
      </c>
      <c r="M517" s="849">
        <v>5773</v>
      </c>
      <c r="N517" s="832">
        <v>1</v>
      </c>
      <c r="O517" s="832">
        <v>251</v>
      </c>
      <c r="P517" s="849">
        <v>24</v>
      </c>
      <c r="Q517" s="849">
        <v>6048</v>
      </c>
      <c r="R517" s="837">
        <v>1.0476355447774122</v>
      </c>
      <c r="S517" s="850">
        <v>252</v>
      </c>
    </row>
    <row r="518" spans="1:19" ht="14.4" customHeight="1" x14ac:dyDescent="0.3">
      <c r="A518" s="831" t="s">
        <v>4483</v>
      </c>
      <c r="B518" s="832" t="s">
        <v>4484</v>
      </c>
      <c r="C518" s="832" t="s">
        <v>599</v>
      </c>
      <c r="D518" s="832" t="s">
        <v>4440</v>
      </c>
      <c r="E518" s="832" t="s">
        <v>4480</v>
      </c>
      <c r="F518" s="832" t="s">
        <v>4534</v>
      </c>
      <c r="G518" s="832" t="s">
        <v>4536</v>
      </c>
      <c r="H518" s="849">
        <v>1</v>
      </c>
      <c r="I518" s="849">
        <v>251</v>
      </c>
      <c r="J518" s="832"/>
      <c r="K518" s="832">
        <v>251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4483</v>
      </c>
      <c r="B519" s="832" t="s">
        <v>4484</v>
      </c>
      <c r="C519" s="832" t="s">
        <v>599</v>
      </c>
      <c r="D519" s="832" t="s">
        <v>4440</v>
      </c>
      <c r="E519" s="832" t="s">
        <v>4480</v>
      </c>
      <c r="F519" s="832" t="s">
        <v>4571</v>
      </c>
      <c r="G519" s="832" t="s">
        <v>4573</v>
      </c>
      <c r="H519" s="849"/>
      <c r="I519" s="849"/>
      <c r="J519" s="832"/>
      <c r="K519" s="832"/>
      <c r="L519" s="849">
        <v>78</v>
      </c>
      <c r="M519" s="849">
        <v>9828</v>
      </c>
      <c r="N519" s="832">
        <v>1</v>
      </c>
      <c r="O519" s="832">
        <v>126</v>
      </c>
      <c r="P519" s="849">
        <v>101</v>
      </c>
      <c r="Q519" s="849">
        <v>12827</v>
      </c>
      <c r="R519" s="837">
        <v>1.3051485551485551</v>
      </c>
      <c r="S519" s="850">
        <v>127</v>
      </c>
    </row>
    <row r="520" spans="1:19" ht="14.4" customHeight="1" x14ac:dyDescent="0.3">
      <c r="A520" s="831" t="s">
        <v>4483</v>
      </c>
      <c r="B520" s="832" t="s">
        <v>4484</v>
      </c>
      <c r="C520" s="832" t="s">
        <v>599</v>
      </c>
      <c r="D520" s="832" t="s">
        <v>4440</v>
      </c>
      <c r="E520" s="832" t="s">
        <v>4480</v>
      </c>
      <c r="F520" s="832" t="s">
        <v>4577</v>
      </c>
      <c r="G520" s="832" t="s">
        <v>4578</v>
      </c>
      <c r="H520" s="849"/>
      <c r="I520" s="849"/>
      <c r="J520" s="832"/>
      <c r="K520" s="832"/>
      <c r="L520" s="849">
        <v>1</v>
      </c>
      <c r="M520" s="849">
        <v>495</v>
      </c>
      <c r="N520" s="832">
        <v>1</v>
      </c>
      <c r="O520" s="832">
        <v>495</v>
      </c>
      <c r="P520" s="849"/>
      <c r="Q520" s="849"/>
      <c r="R520" s="837"/>
      <c r="S520" s="850"/>
    </row>
    <row r="521" spans="1:19" ht="14.4" customHeight="1" x14ac:dyDescent="0.3">
      <c r="A521" s="831" t="s">
        <v>4483</v>
      </c>
      <c r="B521" s="832" t="s">
        <v>4484</v>
      </c>
      <c r="C521" s="832" t="s">
        <v>599</v>
      </c>
      <c r="D521" s="832" t="s">
        <v>4440</v>
      </c>
      <c r="E521" s="832" t="s">
        <v>4480</v>
      </c>
      <c r="F521" s="832" t="s">
        <v>4582</v>
      </c>
      <c r="G521" s="832" t="s">
        <v>4578</v>
      </c>
      <c r="H521" s="849"/>
      <c r="I521" s="849"/>
      <c r="J521" s="832"/>
      <c r="K521" s="832"/>
      <c r="L521" s="849">
        <v>29</v>
      </c>
      <c r="M521" s="849">
        <v>16472</v>
      </c>
      <c r="N521" s="832">
        <v>1</v>
      </c>
      <c r="O521" s="832">
        <v>568</v>
      </c>
      <c r="P521" s="849">
        <v>27</v>
      </c>
      <c r="Q521" s="849">
        <v>15363</v>
      </c>
      <c r="R521" s="837">
        <v>0.93267362797474507</v>
      </c>
      <c r="S521" s="850">
        <v>569</v>
      </c>
    </row>
    <row r="522" spans="1:19" ht="14.4" customHeight="1" x14ac:dyDescent="0.3">
      <c r="A522" s="831" t="s">
        <v>4483</v>
      </c>
      <c r="B522" s="832" t="s">
        <v>4484</v>
      </c>
      <c r="C522" s="832" t="s">
        <v>599</v>
      </c>
      <c r="D522" s="832" t="s">
        <v>4440</v>
      </c>
      <c r="E522" s="832" t="s">
        <v>4480</v>
      </c>
      <c r="F522" s="832" t="s">
        <v>4601</v>
      </c>
      <c r="G522" s="832" t="s">
        <v>4598</v>
      </c>
      <c r="H522" s="849">
        <v>19</v>
      </c>
      <c r="I522" s="849">
        <v>7220</v>
      </c>
      <c r="J522" s="832">
        <v>19</v>
      </c>
      <c r="K522" s="832">
        <v>380</v>
      </c>
      <c r="L522" s="849">
        <v>1</v>
      </c>
      <c r="M522" s="849">
        <v>380</v>
      </c>
      <c r="N522" s="832">
        <v>1</v>
      </c>
      <c r="O522" s="832">
        <v>380</v>
      </c>
      <c r="P522" s="849">
        <v>2</v>
      </c>
      <c r="Q522" s="849">
        <v>762</v>
      </c>
      <c r="R522" s="837">
        <v>2.0052631578947366</v>
      </c>
      <c r="S522" s="850">
        <v>381</v>
      </c>
    </row>
    <row r="523" spans="1:19" ht="14.4" customHeight="1" x14ac:dyDescent="0.3">
      <c r="A523" s="831" t="s">
        <v>4483</v>
      </c>
      <c r="B523" s="832" t="s">
        <v>4484</v>
      </c>
      <c r="C523" s="832" t="s">
        <v>599</v>
      </c>
      <c r="D523" s="832" t="s">
        <v>4440</v>
      </c>
      <c r="E523" s="832" t="s">
        <v>4480</v>
      </c>
      <c r="F523" s="832" t="s">
        <v>4601</v>
      </c>
      <c r="G523" s="832" t="s">
        <v>4599</v>
      </c>
      <c r="H523" s="849">
        <v>1</v>
      </c>
      <c r="I523" s="849">
        <v>380</v>
      </c>
      <c r="J523" s="832"/>
      <c r="K523" s="832">
        <v>380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4483</v>
      </c>
      <c r="B524" s="832" t="s">
        <v>4484</v>
      </c>
      <c r="C524" s="832" t="s">
        <v>599</v>
      </c>
      <c r="D524" s="832" t="s">
        <v>2004</v>
      </c>
      <c r="E524" s="832" t="s">
        <v>4480</v>
      </c>
      <c r="F524" s="832" t="s">
        <v>4534</v>
      </c>
      <c r="G524" s="832" t="s">
        <v>4535</v>
      </c>
      <c r="H524" s="849">
        <v>9</v>
      </c>
      <c r="I524" s="849">
        <v>2259</v>
      </c>
      <c r="J524" s="832"/>
      <c r="K524" s="832">
        <v>251</v>
      </c>
      <c r="L524" s="849"/>
      <c r="M524" s="849"/>
      <c r="N524" s="832"/>
      <c r="O524" s="832"/>
      <c r="P524" s="849">
        <v>8</v>
      </c>
      <c r="Q524" s="849">
        <v>2016</v>
      </c>
      <c r="R524" s="837"/>
      <c r="S524" s="850">
        <v>252</v>
      </c>
    </row>
    <row r="525" spans="1:19" ht="14.4" customHeight="1" x14ac:dyDescent="0.3">
      <c r="A525" s="831" t="s">
        <v>4483</v>
      </c>
      <c r="B525" s="832" t="s">
        <v>4484</v>
      </c>
      <c r="C525" s="832" t="s">
        <v>599</v>
      </c>
      <c r="D525" s="832" t="s">
        <v>2004</v>
      </c>
      <c r="E525" s="832" t="s">
        <v>4480</v>
      </c>
      <c r="F525" s="832" t="s">
        <v>4534</v>
      </c>
      <c r="G525" s="832" t="s">
        <v>4536</v>
      </c>
      <c r="H525" s="849">
        <v>4</v>
      </c>
      <c r="I525" s="849">
        <v>1004</v>
      </c>
      <c r="J525" s="832"/>
      <c r="K525" s="832">
        <v>251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4483</v>
      </c>
      <c r="B526" s="832" t="s">
        <v>4484</v>
      </c>
      <c r="C526" s="832" t="s">
        <v>599</v>
      </c>
      <c r="D526" s="832" t="s">
        <v>2004</v>
      </c>
      <c r="E526" s="832" t="s">
        <v>4480</v>
      </c>
      <c r="F526" s="832" t="s">
        <v>4571</v>
      </c>
      <c r="G526" s="832" t="s">
        <v>4573</v>
      </c>
      <c r="H526" s="849">
        <v>34</v>
      </c>
      <c r="I526" s="849">
        <v>4284</v>
      </c>
      <c r="J526" s="832"/>
      <c r="K526" s="832">
        <v>126</v>
      </c>
      <c r="L526" s="849"/>
      <c r="M526" s="849"/>
      <c r="N526" s="832"/>
      <c r="O526" s="832"/>
      <c r="P526" s="849">
        <v>32</v>
      </c>
      <c r="Q526" s="849">
        <v>4064</v>
      </c>
      <c r="R526" s="837"/>
      <c r="S526" s="850">
        <v>127</v>
      </c>
    </row>
    <row r="527" spans="1:19" ht="14.4" customHeight="1" x14ac:dyDescent="0.3">
      <c r="A527" s="831" t="s">
        <v>4483</v>
      </c>
      <c r="B527" s="832" t="s">
        <v>4484</v>
      </c>
      <c r="C527" s="832" t="s">
        <v>599</v>
      </c>
      <c r="D527" s="832" t="s">
        <v>2004</v>
      </c>
      <c r="E527" s="832" t="s">
        <v>4480</v>
      </c>
      <c r="F527" s="832" t="s">
        <v>4597</v>
      </c>
      <c r="G527" s="832" t="s">
        <v>4598</v>
      </c>
      <c r="H527" s="849"/>
      <c r="I527" s="849"/>
      <c r="J527" s="832"/>
      <c r="K527" s="832"/>
      <c r="L527" s="849"/>
      <c r="M527" s="849"/>
      <c r="N527" s="832"/>
      <c r="O527" s="832"/>
      <c r="P527" s="849">
        <v>14</v>
      </c>
      <c r="Q527" s="849">
        <v>4312</v>
      </c>
      <c r="R527" s="837"/>
      <c r="S527" s="850">
        <v>308</v>
      </c>
    </row>
    <row r="528" spans="1:19" ht="14.4" customHeight="1" x14ac:dyDescent="0.3">
      <c r="A528" s="831" t="s">
        <v>4483</v>
      </c>
      <c r="B528" s="832" t="s">
        <v>4484</v>
      </c>
      <c r="C528" s="832" t="s">
        <v>599</v>
      </c>
      <c r="D528" s="832" t="s">
        <v>2004</v>
      </c>
      <c r="E528" s="832" t="s">
        <v>4480</v>
      </c>
      <c r="F528" s="832" t="s">
        <v>4601</v>
      </c>
      <c r="G528" s="832" t="s">
        <v>4598</v>
      </c>
      <c r="H528" s="849">
        <v>27</v>
      </c>
      <c r="I528" s="849">
        <v>10260</v>
      </c>
      <c r="J528" s="832"/>
      <c r="K528" s="832">
        <v>380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4483</v>
      </c>
      <c r="B529" s="832" t="s">
        <v>4484</v>
      </c>
      <c r="C529" s="832" t="s">
        <v>599</v>
      </c>
      <c r="D529" s="832" t="s">
        <v>4435</v>
      </c>
      <c r="E529" s="832" t="s">
        <v>4480</v>
      </c>
      <c r="F529" s="832" t="s">
        <v>4534</v>
      </c>
      <c r="G529" s="832" t="s">
        <v>4535</v>
      </c>
      <c r="H529" s="849">
        <v>2</v>
      </c>
      <c r="I529" s="849">
        <v>502</v>
      </c>
      <c r="J529" s="832"/>
      <c r="K529" s="832">
        <v>251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4483</v>
      </c>
      <c r="B530" s="832" t="s">
        <v>4484</v>
      </c>
      <c r="C530" s="832" t="s">
        <v>599</v>
      </c>
      <c r="D530" s="832" t="s">
        <v>4435</v>
      </c>
      <c r="E530" s="832" t="s">
        <v>4480</v>
      </c>
      <c r="F530" s="832" t="s">
        <v>4571</v>
      </c>
      <c r="G530" s="832" t="s">
        <v>4573</v>
      </c>
      <c r="H530" s="849">
        <v>2</v>
      </c>
      <c r="I530" s="849">
        <v>252</v>
      </c>
      <c r="J530" s="832">
        <v>2</v>
      </c>
      <c r="K530" s="832">
        <v>126</v>
      </c>
      <c r="L530" s="849">
        <v>1</v>
      </c>
      <c r="M530" s="849">
        <v>126</v>
      </c>
      <c r="N530" s="832">
        <v>1</v>
      </c>
      <c r="O530" s="832">
        <v>126</v>
      </c>
      <c r="P530" s="849">
        <v>12</v>
      </c>
      <c r="Q530" s="849">
        <v>1524</v>
      </c>
      <c r="R530" s="837">
        <v>12.095238095238095</v>
      </c>
      <c r="S530" s="850">
        <v>127</v>
      </c>
    </row>
    <row r="531" spans="1:19" ht="14.4" customHeight="1" x14ac:dyDescent="0.3">
      <c r="A531" s="831" t="s">
        <v>4483</v>
      </c>
      <c r="B531" s="832" t="s">
        <v>4484</v>
      </c>
      <c r="C531" s="832" t="s">
        <v>599</v>
      </c>
      <c r="D531" s="832" t="s">
        <v>4435</v>
      </c>
      <c r="E531" s="832" t="s">
        <v>4480</v>
      </c>
      <c r="F531" s="832" t="s">
        <v>4577</v>
      </c>
      <c r="G531" s="832" t="s">
        <v>4578</v>
      </c>
      <c r="H531" s="849">
        <v>1</v>
      </c>
      <c r="I531" s="849">
        <v>495</v>
      </c>
      <c r="J531" s="832"/>
      <c r="K531" s="832">
        <v>495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4483</v>
      </c>
      <c r="B532" s="832" t="s">
        <v>4484</v>
      </c>
      <c r="C532" s="832" t="s">
        <v>599</v>
      </c>
      <c r="D532" s="832" t="s">
        <v>4435</v>
      </c>
      <c r="E532" s="832" t="s">
        <v>4480</v>
      </c>
      <c r="F532" s="832" t="s">
        <v>4601</v>
      </c>
      <c r="G532" s="832" t="s">
        <v>4598</v>
      </c>
      <c r="H532" s="849">
        <v>1</v>
      </c>
      <c r="I532" s="849">
        <v>380</v>
      </c>
      <c r="J532" s="832"/>
      <c r="K532" s="832">
        <v>380</v>
      </c>
      <c r="L532" s="849"/>
      <c r="M532" s="849"/>
      <c r="N532" s="832"/>
      <c r="O532" s="832"/>
      <c r="P532" s="849">
        <v>1</v>
      </c>
      <c r="Q532" s="849">
        <v>381</v>
      </c>
      <c r="R532" s="837"/>
      <c r="S532" s="850">
        <v>381</v>
      </c>
    </row>
    <row r="533" spans="1:19" ht="14.4" customHeight="1" x14ac:dyDescent="0.3">
      <c r="A533" s="831" t="s">
        <v>4483</v>
      </c>
      <c r="B533" s="832" t="s">
        <v>4484</v>
      </c>
      <c r="C533" s="832" t="s">
        <v>599</v>
      </c>
      <c r="D533" s="832" t="s">
        <v>2005</v>
      </c>
      <c r="E533" s="832" t="s">
        <v>4480</v>
      </c>
      <c r="F533" s="832" t="s">
        <v>4534</v>
      </c>
      <c r="G533" s="832" t="s">
        <v>4535</v>
      </c>
      <c r="H533" s="849">
        <v>6</v>
      </c>
      <c r="I533" s="849">
        <v>1506</v>
      </c>
      <c r="J533" s="832">
        <v>0.66666666666666663</v>
      </c>
      <c r="K533" s="832">
        <v>251</v>
      </c>
      <c r="L533" s="849">
        <v>9</v>
      </c>
      <c r="M533" s="849">
        <v>2259</v>
      </c>
      <c r="N533" s="832">
        <v>1</v>
      </c>
      <c r="O533" s="832">
        <v>251</v>
      </c>
      <c r="P533" s="849">
        <v>12</v>
      </c>
      <c r="Q533" s="849">
        <v>3024</v>
      </c>
      <c r="R533" s="837">
        <v>1.3386454183266931</v>
      </c>
      <c r="S533" s="850">
        <v>252</v>
      </c>
    </row>
    <row r="534" spans="1:19" ht="14.4" customHeight="1" x14ac:dyDescent="0.3">
      <c r="A534" s="831" t="s">
        <v>4483</v>
      </c>
      <c r="B534" s="832" t="s">
        <v>4484</v>
      </c>
      <c r="C534" s="832" t="s">
        <v>599</v>
      </c>
      <c r="D534" s="832" t="s">
        <v>2005</v>
      </c>
      <c r="E534" s="832" t="s">
        <v>4480</v>
      </c>
      <c r="F534" s="832" t="s">
        <v>4534</v>
      </c>
      <c r="G534" s="832" t="s">
        <v>4536</v>
      </c>
      <c r="H534" s="849">
        <v>1</v>
      </c>
      <c r="I534" s="849">
        <v>251</v>
      </c>
      <c r="J534" s="832"/>
      <c r="K534" s="832">
        <v>251</v>
      </c>
      <c r="L534" s="849"/>
      <c r="M534" s="849"/>
      <c r="N534" s="832"/>
      <c r="O534" s="832"/>
      <c r="P534" s="849">
        <v>1</v>
      </c>
      <c r="Q534" s="849">
        <v>252</v>
      </c>
      <c r="R534" s="837"/>
      <c r="S534" s="850">
        <v>252</v>
      </c>
    </row>
    <row r="535" spans="1:19" ht="14.4" customHeight="1" x14ac:dyDescent="0.3">
      <c r="A535" s="831" t="s">
        <v>4483</v>
      </c>
      <c r="B535" s="832" t="s">
        <v>4484</v>
      </c>
      <c r="C535" s="832" t="s">
        <v>599</v>
      </c>
      <c r="D535" s="832" t="s">
        <v>2005</v>
      </c>
      <c r="E535" s="832" t="s">
        <v>4480</v>
      </c>
      <c r="F535" s="832" t="s">
        <v>4571</v>
      </c>
      <c r="G535" s="832" t="s">
        <v>4572</v>
      </c>
      <c r="H535" s="849">
        <v>3</v>
      </c>
      <c r="I535" s="849">
        <v>378</v>
      </c>
      <c r="J535" s="832"/>
      <c r="K535" s="832">
        <v>126</v>
      </c>
      <c r="L535" s="849"/>
      <c r="M535" s="849"/>
      <c r="N535" s="832"/>
      <c r="O535" s="832"/>
      <c r="P535" s="849">
        <v>4</v>
      </c>
      <c r="Q535" s="849">
        <v>508</v>
      </c>
      <c r="R535" s="837"/>
      <c r="S535" s="850">
        <v>127</v>
      </c>
    </row>
    <row r="536" spans="1:19" ht="14.4" customHeight="1" x14ac:dyDescent="0.3">
      <c r="A536" s="831" t="s">
        <v>4483</v>
      </c>
      <c r="B536" s="832" t="s">
        <v>4484</v>
      </c>
      <c r="C536" s="832" t="s">
        <v>599</v>
      </c>
      <c r="D536" s="832" t="s">
        <v>2005</v>
      </c>
      <c r="E536" s="832" t="s">
        <v>4480</v>
      </c>
      <c r="F536" s="832" t="s">
        <v>4571</v>
      </c>
      <c r="G536" s="832" t="s">
        <v>4573</v>
      </c>
      <c r="H536" s="849">
        <v>4</v>
      </c>
      <c r="I536" s="849">
        <v>504</v>
      </c>
      <c r="J536" s="832">
        <v>0.14814814814814814</v>
      </c>
      <c r="K536" s="832">
        <v>126</v>
      </c>
      <c r="L536" s="849">
        <v>27</v>
      </c>
      <c r="M536" s="849">
        <v>3402</v>
      </c>
      <c r="N536" s="832">
        <v>1</v>
      </c>
      <c r="O536" s="832">
        <v>126</v>
      </c>
      <c r="P536" s="849">
        <v>17</v>
      </c>
      <c r="Q536" s="849">
        <v>2159</v>
      </c>
      <c r="R536" s="837">
        <v>0.63462669018224571</v>
      </c>
      <c r="S536" s="850">
        <v>127</v>
      </c>
    </row>
    <row r="537" spans="1:19" ht="14.4" customHeight="1" x14ac:dyDescent="0.3">
      <c r="A537" s="831" t="s">
        <v>4483</v>
      </c>
      <c r="B537" s="832" t="s">
        <v>4484</v>
      </c>
      <c r="C537" s="832" t="s">
        <v>599</v>
      </c>
      <c r="D537" s="832" t="s">
        <v>2005</v>
      </c>
      <c r="E537" s="832" t="s">
        <v>4480</v>
      </c>
      <c r="F537" s="832" t="s">
        <v>4582</v>
      </c>
      <c r="G537" s="832" t="s">
        <v>4578</v>
      </c>
      <c r="H537" s="849"/>
      <c r="I537" s="849"/>
      <c r="J537" s="832"/>
      <c r="K537" s="832"/>
      <c r="L537" s="849">
        <v>2</v>
      </c>
      <c r="M537" s="849">
        <v>1136</v>
      </c>
      <c r="N537" s="832">
        <v>1</v>
      </c>
      <c r="O537" s="832">
        <v>568</v>
      </c>
      <c r="P537" s="849"/>
      <c r="Q537" s="849"/>
      <c r="R537" s="837"/>
      <c r="S537" s="850"/>
    </row>
    <row r="538" spans="1:19" ht="14.4" customHeight="1" x14ac:dyDescent="0.3">
      <c r="A538" s="831" t="s">
        <v>4483</v>
      </c>
      <c r="B538" s="832" t="s">
        <v>4484</v>
      </c>
      <c r="C538" s="832" t="s">
        <v>599</v>
      </c>
      <c r="D538" s="832" t="s">
        <v>2005</v>
      </c>
      <c r="E538" s="832" t="s">
        <v>4480</v>
      </c>
      <c r="F538" s="832" t="s">
        <v>4582</v>
      </c>
      <c r="G538" s="832" t="s">
        <v>4579</v>
      </c>
      <c r="H538" s="849"/>
      <c r="I538" s="849"/>
      <c r="J538" s="832"/>
      <c r="K538" s="832"/>
      <c r="L538" s="849"/>
      <c r="M538" s="849"/>
      <c r="N538" s="832"/>
      <c r="O538" s="832"/>
      <c r="P538" s="849">
        <v>1</v>
      </c>
      <c r="Q538" s="849">
        <v>569</v>
      </c>
      <c r="R538" s="837"/>
      <c r="S538" s="850">
        <v>569</v>
      </c>
    </row>
    <row r="539" spans="1:19" ht="14.4" customHeight="1" x14ac:dyDescent="0.3">
      <c r="A539" s="831" t="s">
        <v>4483</v>
      </c>
      <c r="B539" s="832" t="s">
        <v>4484</v>
      </c>
      <c r="C539" s="832" t="s">
        <v>599</v>
      </c>
      <c r="D539" s="832" t="s">
        <v>2005</v>
      </c>
      <c r="E539" s="832" t="s">
        <v>4480</v>
      </c>
      <c r="F539" s="832" t="s">
        <v>4584</v>
      </c>
      <c r="G539" s="832" t="s">
        <v>4585</v>
      </c>
      <c r="H539" s="849"/>
      <c r="I539" s="849"/>
      <c r="J539" s="832"/>
      <c r="K539" s="832"/>
      <c r="L539" s="849">
        <v>2</v>
      </c>
      <c r="M539" s="849">
        <v>924</v>
      </c>
      <c r="N539" s="832">
        <v>1</v>
      </c>
      <c r="O539" s="832">
        <v>462</v>
      </c>
      <c r="P539" s="849">
        <v>5</v>
      </c>
      <c r="Q539" s="849">
        <v>2320</v>
      </c>
      <c r="R539" s="837">
        <v>2.5108225108225106</v>
      </c>
      <c r="S539" s="850">
        <v>464</v>
      </c>
    </row>
    <row r="540" spans="1:19" ht="14.4" customHeight="1" x14ac:dyDescent="0.3">
      <c r="A540" s="831" t="s">
        <v>4483</v>
      </c>
      <c r="B540" s="832" t="s">
        <v>4484</v>
      </c>
      <c r="C540" s="832" t="s">
        <v>599</v>
      </c>
      <c r="D540" s="832" t="s">
        <v>2005</v>
      </c>
      <c r="E540" s="832" t="s">
        <v>4480</v>
      </c>
      <c r="F540" s="832" t="s">
        <v>4591</v>
      </c>
      <c r="G540" s="832" t="s">
        <v>4593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215</v>
      </c>
      <c r="R540" s="837"/>
      <c r="S540" s="850">
        <v>215</v>
      </c>
    </row>
    <row r="541" spans="1:19" ht="14.4" customHeight="1" x14ac:dyDescent="0.3">
      <c r="A541" s="831" t="s">
        <v>4483</v>
      </c>
      <c r="B541" s="832" t="s">
        <v>4484</v>
      </c>
      <c r="C541" s="832" t="s">
        <v>599</v>
      </c>
      <c r="D541" s="832" t="s">
        <v>2005</v>
      </c>
      <c r="E541" s="832" t="s">
        <v>4480</v>
      </c>
      <c r="F541" s="832" t="s">
        <v>4594</v>
      </c>
      <c r="G541" s="832" t="s">
        <v>4596</v>
      </c>
      <c r="H541" s="849">
        <v>1</v>
      </c>
      <c r="I541" s="849">
        <v>85</v>
      </c>
      <c r="J541" s="832">
        <v>1</v>
      </c>
      <c r="K541" s="832">
        <v>85</v>
      </c>
      <c r="L541" s="849">
        <v>1</v>
      </c>
      <c r="M541" s="849">
        <v>85</v>
      </c>
      <c r="N541" s="832">
        <v>1</v>
      </c>
      <c r="O541" s="832">
        <v>85</v>
      </c>
      <c r="P541" s="849"/>
      <c r="Q541" s="849"/>
      <c r="R541" s="837"/>
      <c r="S541" s="850"/>
    </row>
    <row r="542" spans="1:19" ht="14.4" customHeight="1" x14ac:dyDescent="0.3">
      <c r="A542" s="831" t="s">
        <v>4483</v>
      </c>
      <c r="B542" s="832" t="s">
        <v>4484</v>
      </c>
      <c r="C542" s="832" t="s">
        <v>599</v>
      </c>
      <c r="D542" s="832" t="s">
        <v>2005</v>
      </c>
      <c r="E542" s="832" t="s">
        <v>4480</v>
      </c>
      <c r="F542" s="832" t="s">
        <v>4597</v>
      </c>
      <c r="G542" s="832" t="s">
        <v>4598</v>
      </c>
      <c r="H542" s="849">
        <v>6</v>
      </c>
      <c r="I542" s="849">
        <v>1842</v>
      </c>
      <c r="J542" s="832">
        <v>6</v>
      </c>
      <c r="K542" s="832">
        <v>307</v>
      </c>
      <c r="L542" s="849">
        <v>1</v>
      </c>
      <c r="M542" s="849">
        <v>307</v>
      </c>
      <c r="N542" s="832">
        <v>1</v>
      </c>
      <c r="O542" s="832">
        <v>307</v>
      </c>
      <c r="P542" s="849">
        <v>1</v>
      </c>
      <c r="Q542" s="849">
        <v>308</v>
      </c>
      <c r="R542" s="837">
        <v>1.003257328990228</v>
      </c>
      <c r="S542" s="850">
        <v>308</v>
      </c>
    </row>
    <row r="543" spans="1:19" ht="14.4" customHeight="1" x14ac:dyDescent="0.3">
      <c r="A543" s="831" t="s">
        <v>4483</v>
      </c>
      <c r="B543" s="832" t="s">
        <v>4484</v>
      </c>
      <c r="C543" s="832" t="s">
        <v>599</v>
      </c>
      <c r="D543" s="832" t="s">
        <v>2005</v>
      </c>
      <c r="E543" s="832" t="s">
        <v>4480</v>
      </c>
      <c r="F543" s="832" t="s">
        <v>4601</v>
      </c>
      <c r="G543" s="832" t="s">
        <v>4598</v>
      </c>
      <c r="H543" s="849">
        <v>1</v>
      </c>
      <c r="I543" s="849">
        <v>380</v>
      </c>
      <c r="J543" s="832">
        <v>0.125</v>
      </c>
      <c r="K543" s="832">
        <v>380</v>
      </c>
      <c r="L543" s="849">
        <v>8</v>
      </c>
      <c r="M543" s="849">
        <v>3040</v>
      </c>
      <c r="N543" s="832">
        <v>1</v>
      </c>
      <c r="O543" s="832">
        <v>380</v>
      </c>
      <c r="P543" s="849">
        <v>1</v>
      </c>
      <c r="Q543" s="849">
        <v>381</v>
      </c>
      <c r="R543" s="837">
        <v>0.12532894736842104</v>
      </c>
      <c r="S543" s="850">
        <v>381</v>
      </c>
    </row>
    <row r="544" spans="1:19" ht="14.4" customHeight="1" x14ac:dyDescent="0.3">
      <c r="A544" s="831" t="s">
        <v>4483</v>
      </c>
      <c r="B544" s="832" t="s">
        <v>4484</v>
      </c>
      <c r="C544" s="832" t="s">
        <v>599</v>
      </c>
      <c r="D544" s="832" t="s">
        <v>2005</v>
      </c>
      <c r="E544" s="832" t="s">
        <v>4480</v>
      </c>
      <c r="F544" s="832" t="s">
        <v>4601</v>
      </c>
      <c r="G544" s="832" t="s">
        <v>4599</v>
      </c>
      <c r="H544" s="849">
        <v>1</v>
      </c>
      <c r="I544" s="849">
        <v>380</v>
      </c>
      <c r="J544" s="832"/>
      <c r="K544" s="832">
        <v>380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4483</v>
      </c>
      <c r="B545" s="832" t="s">
        <v>4484</v>
      </c>
      <c r="C545" s="832" t="s">
        <v>599</v>
      </c>
      <c r="D545" s="832" t="s">
        <v>2005</v>
      </c>
      <c r="E545" s="832" t="s">
        <v>4480</v>
      </c>
      <c r="F545" s="832" t="s">
        <v>4604</v>
      </c>
      <c r="G545" s="832" t="s">
        <v>4585</v>
      </c>
      <c r="H545" s="849"/>
      <c r="I545" s="849"/>
      <c r="J545" s="832"/>
      <c r="K545" s="832"/>
      <c r="L545" s="849"/>
      <c r="M545" s="849"/>
      <c r="N545" s="832"/>
      <c r="O545" s="832"/>
      <c r="P545" s="849">
        <v>5</v>
      </c>
      <c r="Q545" s="849">
        <v>1770</v>
      </c>
      <c r="R545" s="837"/>
      <c r="S545" s="850">
        <v>354</v>
      </c>
    </row>
    <row r="546" spans="1:19" ht="14.4" customHeight="1" x14ac:dyDescent="0.3">
      <c r="A546" s="831" t="s">
        <v>4483</v>
      </c>
      <c r="B546" s="832" t="s">
        <v>4484</v>
      </c>
      <c r="C546" s="832" t="s">
        <v>599</v>
      </c>
      <c r="D546" s="832" t="s">
        <v>4442</v>
      </c>
      <c r="E546" s="832" t="s">
        <v>4480</v>
      </c>
      <c r="F546" s="832" t="s">
        <v>4534</v>
      </c>
      <c r="G546" s="832" t="s">
        <v>4535</v>
      </c>
      <c r="H546" s="849"/>
      <c r="I546" s="849"/>
      <c r="J546" s="832"/>
      <c r="K546" s="832"/>
      <c r="L546" s="849">
        <v>1</v>
      </c>
      <c r="M546" s="849">
        <v>251</v>
      </c>
      <c r="N546" s="832">
        <v>1</v>
      </c>
      <c r="O546" s="832">
        <v>251</v>
      </c>
      <c r="P546" s="849"/>
      <c r="Q546" s="849"/>
      <c r="R546" s="837"/>
      <c r="S546" s="850"/>
    </row>
    <row r="547" spans="1:19" ht="14.4" customHeight="1" x14ac:dyDescent="0.3">
      <c r="A547" s="831" t="s">
        <v>4483</v>
      </c>
      <c r="B547" s="832" t="s">
        <v>4484</v>
      </c>
      <c r="C547" s="832" t="s">
        <v>599</v>
      </c>
      <c r="D547" s="832" t="s">
        <v>4442</v>
      </c>
      <c r="E547" s="832" t="s">
        <v>4480</v>
      </c>
      <c r="F547" s="832" t="s">
        <v>4534</v>
      </c>
      <c r="G547" s="832" t="s">
        <v>4536</v>
      </c>
      <c r="H547" s="849"/>
      <c r="I547" s="849"/>
      <c r="J547" s="832"/>
      <c r="K547" s="832"/>
      <c r="L547" s="849"/>
      <c r="M547" s="849"/>
      <c r="N547" s="832"/>
      <c r="O547" s="832"/>
      <c r="P547" s="849">
        <v>3</v>
      </c>
      <c r="Q547" s="849">
        <v>756</v>
      </c>
      <c r="R547" s="837"/>
      <c r="S547" s="850">
        <v>252</v>
      </c>
    </row>
    <row r="548" spans="1:19" ht="14.4" customHeight="1" x14ac:dyDescent="0.3">
      <c r="A548" s="831" t="s">
        <v>4483</v>
      </c>
      <c r="B548" s="832" t="s">
        <v>4484</v>
      </c>
      <c r="C548" s="832" t="s">
        <v>599</v>
      </c>
      <c r="D548" s="832" t="s">
        <v>4442</v>
      </c>
      <c r="E548" s="832" t="s">
        <v>4480</v>
      </c>
      <c r="F548" s="832" t="s">
        <v>4571</v>
      </c>
      <c r="G548" s="832" t="s">
        <v>4572</v>
      </c>
      <c r="H548" s="849"/>
      <c r="I548" s="849"/>
      <c r="J548" s="832"/>
      <c r="K548" s="832"/>
      <c r="L548" s="849"/>
      <c r="M548" s="849"/>
      <c r="N548" s="832"/>
      <c r="O548" s="832"/>
      <c r="P548" s="849">
        <v>3</v>
      </c>
      <c r="Q548" s="849">
        <v>381</v>
      </c>
      <c r="R548" s="837"/>
      <c r="S548" s="850">
        <v>127</v>
      </c>
    </row>
    <row r="549" spans="1:19" ht="14.4" customHeight="1" x14ac:dyDescent="0.3">
      <c r="A549" s="831" t="s">
        <v>4483</v>
      </c>
      <c r="B549" s="832" t="s">
        <v>4484</v>
      </c>
      <c r="C549" s="832" t="s">
        <v>599</v>
      </c>
      <c r="D549" s="832" t="s">
        <v>4442</v>
      </c>
      <c r="E549" s="832" t="s">
        <v>4480</v>
      </c>
      <c r="F549" s="832" t="s">
        <v>4571</v>
      </c>
      <c r="G549" s="832" t="s">
        <v>4573</v>
      </c>
      <c r="H549" s="849"/>
      <c r="I549" s="849"/>
      <c r="J549" s="832"/>
      <c r="K549" s="832"/>
      <c r="L549" s="849">
        <v>1</v>
      </c>
      <c r="M549" s="849">
        <v>126</v>
      </c>
      <c r="N549" s="832">
        <v>1</v>
      </c>
      <c r="O549" s="832">
        <v>126</v>
      </c>
      <c r="P549" s="849"/>
      <c r="Q549" s="849"/>
      <c r="R549" s="837"/>
      <c r="S549" s="850"/>
    </row>
    <row r="550" spans="1:19" ht="14.4" customHeight="1" x14ac:dyDescent="0.3">
      <c r="A550" s="831" t="s">
        <v>4483</v>
      </c>
      <c r="B550" s="832" t="s">
        <v>4484</v>
      </c>
      <c r="C550" s="832" t="s">
        <v>599</v>
      </c>
      <c r="D550" s="832" t="s">
        <v>4442</v>
      </c>
      <c r="E550" s="832" t="s">
        <v>4480</v>
      </c>
      <c r="F550" s="832" t="s">
        <v>4597</v>
      </c>
      <c r="G550" s="832" t="s">
        <v>4598</v>
      </c>
      <c r="H550" s="849"/>
      <c r="I550" s="849"/>
      <c r="J550" s="832"/>
      <c r="K550" s="832"/>
      <c r="L550" s="849">
        <v>1</v>
      </c>
      <c r="M550" s="849">
        <v>307</v>
      </c>
      <c r="N550" s="832">
        <v>1</v>
      </c>
      <c r="O550" s="832">
        <v>307</v>
      </c>
      <c r="P550" s="849"/>
      <c r="Q550" s="849"/>
      <c r="R550" s="837"/>
      <c r="S550" s="850"/>
    </row>
    <row r="551" spans="1:19" ht="14.4" customHeight="1" x14ac:dyDescent="0.3">
      <c r="A551" s="831" t="s">
        <v>4483</v>
      </c>
      <c r="B551" s="832" t="s">
        <v>4484</v>
      </c>
      <c r="C551" s="832" t="s">
        <v>599</v>
      </c>
      <c r="D551" s="832" t="s">
        <v>4442</v>
      </c>
      <c r="E551" s="832" t="s">
        <v>4480</v>
      </c>
      <c r="F551" s="832" t="s">
        <v>4597</v>
      </c>
      <c r="G551" s="832" t="s">
        <v>4599</v>
      </c>
      <c r="H551" s="849"/>
      <c r="I551" s="849"/>
      <c r="J551" s="832"/>
      <c r="K551" s="832"/>
      <c r="L551" s="849"/>
      <c r="M551" s="849"/>
      <c r="N551" s="832"/>
      <c r="O551" s="832"/>
      <c r="P551" s="849">
        <v>3</v>
      </c>
      <c r="Q551" s="849">
        <v>924</v>
      </c>
      <c r="R551" s="837"/>
      <c r="S551" s="850">
        <v>308</v>
      </c>
    </row>
    <row r="552" spans="1:19" ht="14.4" customHeight="1" x14ac:dyDescent="0.3">
      <c r="A552" s="831" t="s">
        <v>4483</v>
      </c>
      <c r="B552" s="832" t="s">
        <v>4484</v>
      </c>
      <c r="C552" s="832" t="s">
        <v>599</v>
      </c>
      <c r="D552" s="832" t="s">
        <v>2007</v>
      </c>
      <c r="E552" s="832" t="s">
        <v>4480</v>
      </c>
      <c r="F552" s="832" t="s">
        <v>4534</v>
      </c>
      <c r="G552" s="832" t="s">
        <v>4535</v>
      </c>
      <c r="H552" s="849">
        <v>2</v>
      </c>
      <c r="I552" s="849">
        <v>502</v>
      </c>
      <c r="J552" s="832">
        <v>2</v>
      </c>
      <c r="K552" s="832">
        <v>251</v>
      </c>
      <c r="L552" s="849">
        <v>1</v>
      </c>
      <c r="M552" s="849">
        <v>251</v>
      </c>
      <c r="N552" s="832">
        <v>1</v>
      </c>
      <c r="O552" s="832">
        <v>251</v>
      </c>
      <c r="P552" s="849">
        <v>1</v>
      </c>
      <c r="Q552" s="849">
        <v>252</v>
      </c>
      <c r="R552" s="837">
        <v>1.0039840637450199</v>
      </c>
      <c r="S552" s="850">
        <v>252</v>
      </c>
    </row>
    <row r="553" spans="1:19" ht="14.4" customHeight="1" x14ac:dyDescent="0.3">
      <c r="A553" s="831" t="s">
        <v>4483</v>
      </c>
      <c r="B553" s="832" t="s">
        <v>4484</v>
      </c>
      <c r="C553" s="832" t="s">
        <v>599</v>
      </c>
      <c r="D553" s="832" t="s">
        <v>2007</v>
      </c>
      <c r="E553" s="832" t="s">
        <v>4480</v>
      </c>
      <c r="F553" s="832" t="s">
        <v>4571</v>
      </c>
      <c r="G553" s="832" t="s">
        <v>4573</v>
      </c>
      <c r="H553" s="849">
        <v>2</v>
      </c>
      <c r="I553" s="849">
        <v>252</v>
      </c>
      <c r="J553" s="832">
        <v>0.66666666666666663</v>
      </c>
      <c r="K553" s="832">
        <v>126</v>
      </c>
      <c r="L553" s="849">
        <v>3</v>
      </c>
      <c r="M553" s="849">
        <v>378</v>
      </c>
      <c r="N553" s="832">
        <v>1</v>
      </c>
      <c r="O553" s="832">
        <v>126</v>
      </c>
      <c r="P553" s="849">
        <v>18</v>
      </c>
      <c r="Q553" s="849">
        <v>2286</v>
      </c>
      <c r="R553" s="837">
        <v>6.0476190476190474</v>
      </c>
      <c r="S553" s="850">
        <v>127</v>
      </c>
    </row>
    <row r="554" spans="1:19" ht="14.4" customHeight="1" x14ac:dyDescent="0.3">
      <c r="A554" s="831" t="s">
        <v>4483</v>
      </c>
      <c r="B554" s="832" t="s">
        <v>4484</v>
      </c>
      <c r="C554" s="832" t="s">
        <v>599</v>
      </c>
      <c r="D554" s="832" t="s">
        <v>2007</v>
      </c>
      <c r="E554" s="832" t="s">
        <v>4480</v>
      </c>
      <c r="F554" s="832" t="s">
        <v>4577</v>
      </c>
      <c r="G554" s="832" t="s">
        <v>4578</v>
      </c>
      <c r="H554" s="849"/>
      <c r="I554" s="849"/>
      <c r="J554" s="832"/>
      <c r="K554" s="832"/>
      <c r="L554" s="849">
        <v>1</v>
      </c>
      <c r="M554" s="849">
        <v>495</v>
      </c>
      <c r="N554" s="832">
        <v>1</v>
      </c>
      <c r="O554" s="832">
        <v>495</v>
      </c>
      <c r="P554" s="849"/>
      <c r="Q554" s="849"/>
      <c r="R554" s="837"/>
      <c r="S554" s="850"/>
    </row>
    <row r="555" spans="1:19" ht="14.4" customHeight="1" x14ac:dyDescent="0.3">
      <c r="A555" s="831" t="s">
        <v>4483</v>
      </c>
      <c r="B555" s="832" t="s">
        <v>4484</v>
      </c>
      <c r="C555" s="832" t="s">
        <v>599</v>
      </c>
      <c r="D555" s="832" t="s">
        <v>2007</v>
      </c>
      <c r="E555" s="832" t="s">
        <v>4480</v>
      </c>
      <c r="F555" s="832" t="s">
        <v>4582</v>
      </c>
      <c r="G555" s="832" t="s">
        <v>4578</v>
      </c>
      <c r="H555" s="849"/>
      <c r="I555" s="849"/>
      <c r="J555" s="832"/>
      <c r="K555" s="832"/>
      <c r="L555" s="849"/>
      <c r="M555" s="849"/>
      <c r="N555" s="832"/>
      <c r="O555" s="832"/>
      <c r="P555" s="849">
        <v>2</v>
      </c>
      <c r="Q555" s="849">
        <v>1138</v>
      </c>
      <c r="R555" s="837"/>
      <c r="S555" s="850">
        <v>569</v>
      </c>
    </row>
    <row r="556" spans="1:19" ht="14.4" customHeight="1" x14ac:dyDescent="0.3">
      <c r="A556" s="831" t="s">
        <v>4483</v>
      </c>
      <c r="B556" s="832" t="s">
        <v>4484</v>
      </c>
      <c r="C556" s="832" t="s">
        <v>599</v>
      </c>
      <c r="D556" s="832" t="s">
        <v>2007</v>
      </c>
      <c r="E556" s="832" t="s">
        <v>4480</v>
      </c>
      <c r="F556" s="832" t="s">
        <v>4597</v>
      </c>
      <c r="G556" s="832" t="s">
        <v>4598</v>
      </c>
      <c r="H556" s="849">
        <v>1</v>
      </c>
      <c r="I556" s="849">
        <v>307</v>
      </c>
      <c r="J556" s="832">
        <v>0.5</v>
      </c>
      <c r="K556" s="832">
        <v>307</v>
      </c>
      <c r="L556" s="849">
        <v>2</v>
      </c>
      <c r="M556" s="849">
        <v>614</v>
      </c>
      <c r="N556" s="832">
        <v>1</v>
      </c>
      <c r="O556" s="832">
        <v>307</v>
      </c>
      <c r="P556" s="849">
        <v>6</v>
      </c>
      <c r="Q556" s="849">
        <v>1848</v>
      </c>
      <c r="R556" s="837">
        <v>3.009771986970684</v>
      </c>
      <c r="S556" s="850">
        <v>308</v>
      </c>
    </row>
    <row r="557" spans="1:19" ht="14.4" customHeight="1" x14ac:dyDescent="0.3">
      <c r="A557" s="831" t="s">
        <v>4483</v>
      </c>
      <c r="B557" s="832" t="s">
        <v>4484</v>
      </c>
      <c r="C557" s="832" t="s">
        <v>599</v>
      </c>
      <c r="D557" s="832" t="s">
        <v>2007</v>
      </c>
      <c r="E557" s="832" t="s">
        <v>4480</v>
      </c>
      <c r="F557" s="832" t="s">
        <v>4601</v>
      </c>
      <c r="G557" s="832" t="s">
        <v>4598</v>
      </c>
      <c r="H557" s="849">
        <v>1</v>
      </c>
      <c r="I557" s="849">
        <v>380</v>
      </c>
      <c r="J557" s="832"/>
      <c r="K557" s="832">
        <v>380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 t="s">
        <v>4483</v>
      </c>
      <c r="B558" s="832" t="s">
        <v>4484</v>
      </c>
      <c r="C558" s="832" t="s">
        <v>599</v>
      </c>
      <c r="D558" s="832" t="s">
        <v>2008</v>
      </c>
      <c r="E558" s="832" t="s">
        <v>4480</v>
      </c>
      <c r="F558" s="832" t="s">
        <v>4534</v>
      </c>
      <c r="G558" s="832" t="s">
        <v>4535</v>
      </c>
      <c r="H558" s="849">
        <v>4</v>
      </c>
      <c r="I558" s="849">
        <v>1004</v>
      </c>
      <c r="J558" s="832"/>
      <c r="K558" s="832">
        <v>251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4483</v>
      </c>
      <c r="B559" s="832" t="s">
        <v>4484</v>
      </c>
      <c r="C559" s="832" t="s">
        <v>599</v>
      </c>
      <c r="D559" s="832" t="s">
        <v>2008</v>
      </c>
      <c r="E559" s="832" t="s">
        <v>4480</v>
      </c>
      <c r="F559" s="832" t="s">
        <v>4534</v>
      </c>
      <c r="G559" s="832" t="s">
        <v>4536</v>
      </c>
      <c r="H559" s="849"/>
      <c r="I559" s="849"/>
      <c r="J559" s="832"/>
      <c r="K559" s="832"/>
      <c r="L559" s="849">
        <v>1</v>
      </c>
      <c r="M559" s="849">
        <v>251</v>
      </c>
      <c r="N559" s="832">
        <v>1</v>
      </c>
      <c r="O559" s="832">
        <v>251</v>
      </c>
      <c r="P559" s="849"/>
      <c r="Q559" s="849"/>
      <c r="R559" s="837"/>
      <c r="S559" s="850"/>
    </row>
    <row r="560" spans="1:19" ht="14.4" customHeight="1" x14ac:dyDescent="0.3">
      <c r="A560" s="831" t="s">
        <v>4483</v>
      </c>
      <c r="B560" s="832" t="s">
        <v>4484</v>
      </c>
      <c r="C560" s="832" t="s">
        <v>599</v>
      </c>
      <c r="D560" s="832" t="s">
        <v>2008</v>
      </c>
      <c r="E560" s="832" t="s">
        <v>4480</v>
      </c>
      <c r="F560" s="832" t="s">
        <v>4571</v>
      </c>
      <c r="G560" s="832" t="s">
        <v>4572</v>
      </c>
      <c r="H560" s="849"/>
      <c r="I560" s="849"/>
      <c r="J560" s="832"/>
      <c r="K560" s="832"/>
      <c r="L560" s="849">
        <v>4</v>
      </c>
      <c r="M560" s="849">
        <v>504</v>
      </c>
      <c r="N560" s="832">
        <v>1</v>
      </c>
      <c r="O560" s="832">
        <v>126</v>
      </c>
      <c r="P560" s="849"/>
      <c r="Q560" s="849"/>
      <c r="R560" s="837"/>
      <c r="S560" s="850"/>
    </row>
    <row r="561" spans="1:19" ht="14.4" customHeight="1" x14ac:dyDescent="0.3">
      <c r="A561" s="831" t="s">
        <v>4483</v>
      </c>
      <c r="B561" s="832" t="s">
        <v>4484</v>
      </c>
      <c r="C561" s="832" t="s">
        <v>599</v>
      </c>
      <c r="D561" s="832" t="s">
        <v>2008</v>
      </c>
      <c r="E561" s="832" t="s">
        <v>4480</v>
      </c>
      <c r="F561" s="832" t="s">
        <v>4571</v>
      </c>
      <c r="G561" s="832" t="s">
        <v>4573</v>
      </c>
      <c r="H561" s="849">
        <v>4</v>
      </c>
      <c r="I561" s="849">
        <v>504</v>
      </c>
      <c r="J561" s="832">
        <v>4</v>
      </c>
      <c r="K561" s="832">
        <v>126</v>
      </c>
      <c r="L561" s="849">
        <v>1</v>
      </c>
      <c r="M561" s="849">
        <v>126</v>
      </c>
      <c r="N561" s="832">
        <v>1</v>
      </c>
      <c r="O561" s="832">
        <v>126</v>
      </c>
      <c r="P561" s="849"/>
      <c r="Q561" s="849"/>
      <c r="R561" s="837"/>
      <c r="S561" s="850"/>
    </row>
    <row r="562" spans="1:19" ht="14.4" customHeight="1" x14ac:dyDescent="0.3">
      <c r="A562" s="831" t="s">
        <v>4483</v>
      </c>
      <c r="B562" s="832" t="s">
        <v>4484</v>
      </c>
      <c r="C562" s="832" t="s">
        <v>599</v>
      </c>
      <c r="D562" s="832" t="s">
        <v>2008</v>
      </c>
      <c r="E562" s="832" t="s">
        <v>4480</v>
      </c>
      <c r="F562" s="832" t="s">
        <v>4597</v>
      </c>
      <c r="G562" s="832" t="s">
        <v>4598</v>
      </c>
      <c r="H562" s="849">
        <v>4</v>
      </c>
      <c r="I562" s="849">
        <v>1228</v>
      </c>
      <c r="J562" s="832">
        <v>4</v>
      </c>
      <c r="K562" s="832">
        <v>307</v>
      </c>
      <c r="L562" s="849">
        <v>1</v>
      </c>
      <c r="M562" s="849">
        <v>307</v>
      </c>
      <c r="N562" s="832">
        <v>1</v>
      </c>
      <c r="O562" s="832">
        <v>307</v>
      </c>
      <c r="P562" s="849"/>
      <c r="Q562" s="849"/>
      <c r="R562" s="837"/>
      <c r="S562" s="850"/>
    </row>
    <row r="563" spans="1:19" ht="14.4" customHeight="1" x14ac:dyDescent="0.3">
      <c r="A563" s="831" t="s">
        <v>4483</v>
      </c>
      <c r="B563" s="832" t="s">
        <v>4484</v>
      </c>
      <c r="C563" s="832" t="s">
        <v>599</v>
      </c>
      <c r="D563" s="832" t="s">
        <v>2008</v>
      </c>
      <c r="E563" s="832" t="s">
        <v>4480</v>
      </c>
      <c r="F563" s="832" t="s">
        <v>4597</v>
      </c>
      <c r="G563" s="832" t="s">
        <v>4599</v>
      </c>
      <c r="H563" s="849"/>
      <c r="I563" s="849"/>
      <c r="J563" s="832"/>
      <c r="K563" s="832"/>
      <c r="L563" s="849">
        <v>1</v>
      </c>
      <c r="M563" s="849">
        <v>307</v>
      </c>
      <c r="N563" s="832">
        <v>1</v>
      </c>
      <c r="O563" s="832">
        <v>307</v>
      </c>
      <c r="P563" s="849"/>
      <c r="Q563" s="849"/>
      <c r="R563" s="837"/>
      <c r="S563" s="850"/>
    </row>
    <row r="564" spans="1:19" ht="14.4" customHeight="1" x14ac:dyDescent="0.3">
      <c r="A564" s="831" t="s">
        <v>4483</v>
      </c>
      <c r="B564" s="832" t="s">
        <v>4484</v>
      </c>
      <c r="C564" s="832" t="s">
        <v>599</v>
      </c>
      <c r="D564" s="832" t="s">
        <v>2009</v>
      </c>
      <c r="E564" s="832" t="s">
        <v>4480</v>
      </c>
      <c r="F564" s="832" t="s">
        <v>4534</v>
      </c>
      <c r="G564" s="832" t="s">
        <v>4535</v>
      </c>
      <c r="H564" s="849">
        <v>22</v>
      </c>
      <c r="I564" s="849">
        <v>5522</v>
      </c>
      <c r="J564" s="832">
        <v>1.0476190476190477</v>
      </c>
      <c r="K564" s="832">
        <v>251</v>
      </c>
      <c r="L564" s="849">
        <v>21</v>
      </c>
      <c r="M564" s="849">
        <v>5271</v>
      </c>
      <c r="N564" s="832">
        <v>1</v>
      </c>
      <c r="O564" s="832">
        <v>251</v>
      </c>
      <c r="P564" s="849">
        <v>20</v>
      </c>
      <c r="Q564" s="849">
        <v>5040</v>
      </c>
      <c r="R564" s="837">
        <v>0.95617529880478092</v>
      </c>
      <c r="S564" s="850">
        <v>252</v>
      </c>
    </row>
    <row r="565" spans="1:19" ht="14.4" customHeight="1" x14ac:dyDescent="0.3">
      <c r="A565" s="831" t="s">
        <v>4483</v>
      </c>
      <c r="B565" s="832" t="s">
        <v>4484</v>
      </c>
      <c r="C565" s="832" t="s">
        <v>599</v>
      </c>
      <c r="D565" s="832" t="s">
        <v>2009</v>
      </c>
      <c r="E565" s="832" t="s">
        <v>4480</v>
      </c>
      <c r="F565" s="832" t="s">
        <v>4534</v>
      </c>
      <c r="G565" s="832" t="s">
        <v>4536</v>
      </c>
      <c r="H565" s="849"/>
      <c r="I565" s="849"/>
      <c r="J565" s="832"/>
      <c r="K565" s="832"/>
      <c r="L565" s="849">
        <v>6</v>
      </c>
      <c r="M565" s="849">
        <v>1506</v>
      </c>
      <c r="N565" s="832">
        <v>1</v>
      </c>
      <c r="O565" s="832">
        <v>251</v>
      </c>
      <c r="P565" s="849">
        <v>4</v>
      </c>
      <c r="Q565" s="849">
        <v>1008</v>
      </c>
      <c r="R565" s="837">
        <v>0.66932270916334657</v>
      </c>
      <c r="S565" s="850">
        <v>252</v>
      </c>
    </row>
    <row r="566" spans="1:19" ht="14.4" customHeight="1" x14ac:dyDescent="0.3">
      <c r="A566" s="831" t="s">
        <v>4483</v>
      </c>
      <c r="B566" s="832" t="s">
        <v>4484</v>
      </c>
      <c r="C566" s="832" t="s">
        <v>599</v>
      </c>
      <c r="D566" s="832" t="s">
        <v>2009</v>
      </c>
      <c r="E566" s="832" t="s">
        <v>4480</v>
      </c>
      <c r="F566" s="832" t="s">
        <v>4571</v>
      </c>
      <c r="G566" s="832" t="s">
        <v>4572</v>
      </c>
      <c r="H566" s="849"/>
      <c r="I566" s="849"/>
      <c r="J566" s="832"/>
      <c r="K566" s="832"/>
      <c r="L566" s="849">
        <v>12</v>
      </c>
      <c r="M566" s="849">
        <v>1512</v>
      </c>
      <c r="N566" s="832">
        <v>1</v>
      </c>
      <c r="O566" s="832">
        <v>126</v>
      </c>
      <c r="P566" s="849">
        <v>2</v>
      </c>
      <c r="Q566" s="849">
        <v>254</v>
      </c>
      <c r="R566" s="837">
        <v>0.16798941798941799</v>
      </c>
      <c r="S566" s="850">
        <v>127</v>
      </c>
    </row>
    <row r="567" spans="1:19" ht="14.4" customHeight="1" x14ac:dyDescent="0.3">
      <c r="A567" s="831" t="s">
        <v>4483</v>
      </c>
      <c r="B567" s="832" t="s">
        <v>4484</v>
      </c>
      <c r="C567" s="832" t="s">
        <v>599</v>
      </c>
      <c r="D567" s="832" t="s">
        <v>2009</v>
      </c>
      <c r="E567" s="832" t="s">
        <v>4480</v>
      </c>
      <c r="F567" s="832" t="s">
        <v>4571</v>
      </c>
      <c r="G567" s="832" t="s">
        <v>4573</v>
      </c>
      <c r="H567" s="849">
        <v>22</v>
      </c>
      <c r="I567" s="849">
        <v>2772</v>
      </c>
      <c r="J567" s="832">
        <v>0.84615384615384615</v>
      </c>
      <c r="K567" s="832">
        <v>126</v>
      </c>
      <c r="L567" s="849">
        <v>26</v>
      </c>
      <c r="M567" s="849">
        <v>3276</v>
      </c>
      <c r="N567" s="832">
        <v>1</v>
      </c>
      <c r="O567" s="832">
        <v>126</v>
      </c>
      <c r="P567" s="849">
        <v>26</v>
      </c>
      <c r="Q567" s="849">
        <v>3302</v>
      </c>
      <c r="R567" s="837">
        <v>1.0079365079365079</v>
      </c>
      <c r="S567" s="850">
        <v>127</v>
      </c>
    </row>
    <row r="568" spans="1:19" ht="14.4" customHeight="1" x14ac:dyDescent="0.3">
      <c r="A568" s="831" t="s">
        <v>4483</v>
      </c>
      <c r="B568" s="832" t="s">
        <v>4484</v>
      </c>
      <c r="C568" s="832" t="s">
        <v>599</v>
      </c>
      <c r="D568" s="832" t="s">
        <v>2009</v>
      </c>
      <c r="E568" s="832" t="s">
        <v>4480</v>
      </c>
      <c r="F568" s="832" t="s">
        <v>4577</v>
      </c>
      <c r="G568" s="832" t="s">
        <v>4578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496</v>
      </c>
      <c r="R568" s="837"/>
      <c r="S568" s="850">
        <v>496</v>
      </c>
    </row>
    <row r="569" spans="1:19" ht="14.4" customHeight="1" x14ac:dyDescent="0.3">
      <c r="A569" s="831" t="s">
        <v>4483</v>
      </c>
      <c r="B569" s="832" t="s">
        <v>4484</v>
      </c>
      <c r="C569" s="832" t="s">
        <v>599</v>
      </c>
      <c r="D569" s="832" t="s">
        <v>2009</v>
      </c>
      <c r="E569" s="832" t="s">
        <v>4480</v>
      </c>
      <c r="F569" s="832" t="s">
        <v>4577</v>
      </c>
      <c r="G569" s="832" t="s">
        <v>4579</v>
      </c>
      <c r="H569" s="849"/>
      <c r="I569" s="849"/>
      <c r="J569" s="832"/>
      <c r="K569" s="832"/>
      <c r="L569" s="849">
        <v>1</v>
      </c>
      <c r="M569" s="849">
        <v>495</v>
      </c>
      <c r="N569" s="832">
        <v>1</v>
      </c>
      <c r="O569" s="832">
        <v>495</v>
      </c>
      <c r="P569" s="849"/>
      <c r="Q569" s="849"/>
      <c r="R569" s="837"/>
      <c r="S569" s="850"/>
    </row>
    <row r="570" spans="1:19" ht="14.4" customHeight="1" x14ac:dyDescent="0.3">
      <c r="A570" s="831" t="s">
        <v>4483</v>
      </c>
      <c r="B570" s="832" t="s">
        <v>4484</v>
      </c>
      <c r="C570" s="832" t="s">
        <v>599</v>
      </c>
      <c r="D570" s="832" t="s">
        <v>2009</v>
      </c>
      <c r="E570" s="832" t="s">
        <v>4480</v>
      </c>
      <c r="F570" s="832" t="s">
        <v>4582</v>
      </c>
      <c r="G570" s="832" t="s">
        <v>4579</v>
      </c>
      <c r="H570" s="849"/>
      <c r="I570" s="849"/>
      <c r="J570" s="832"/>
      <c r="K570" s="832"/>
      <c r="L570" s="849"/>
      <c r="M570" s="849"/>
      <c r="N570" s="832"/>
      <c r="O570" s="832"/>
      <c r="P570" s="849">
        <v>1</v>
      </c>
      <c r="Q570" s="849">
        <v>569</v>
      </c>
      <c r="R570" s="837"/>
      <c r="S570" s="850">
        <v>569</v>
      </c>
    </row>
    <row r="571" spans="1:19" ht="14.4" customHeight="1" x14ac:dyDescent="0.3">
      <c r="A571" s="831" t="s">
        <v>4483</v>
      </c>
      <c r="B571" s="832" t="s">
        <v>4484</v>
      </c>
      <c r="C571" s="832" t="s">
        <v>599</v>
      </c>
      <c r="D571" s="832" t="s">
        <v>2009</v>
      </c>
      <c r="E571" s="832" t="s">
        <v>4480</v>
      </c>
      <c r="F571" s="832" t="s">
        <v>4591</v>
      </c>
      <c r="G571" s="832" t="s">
        <v>4593</v>
      </c>
      <c r="H571" s="849"/>
      <c r="I571" s="849"/>
      <c r="J571" s="832"/>
      <c r="K571" s="832"/>
      <c r="L571" s="849">
        <v>1</v>
      </c>
      <c r="M571" s="849">
        <v>215</v>
      </c>
      <c r="N571" s="832">
        <v>1</v>
      </c>
      <c r="O571" s="832">
        <v>215</v>
      </c>
      <c r="P571" s="849"/>
      <c r="Q571" s="849"/>
      <c r="R571" s="837"/>
      <c r="S571" s="850"/>
    </row>
    <row r="572" spans="1:19" ht="14.4" customHeight="1" x14ac:dyDescent="0.3">
      <c r="A572" s="831" t="s">
        <v>4483</v>
      </c>
      <c r="B572" s="832" t="s">
        <v>4484</v>
      </c>
      <c r="C572" s="832" t="s">
        <v>599</v>
      </c>
      <c r="D572" s="832" t="s">
        <v>2009</v>
      </c>
      <c r="E572" s="832" t="s">
        <v>4480</v>
      </c>
      <c r="F572" s="832" t="s">
        <v>4594</v>
      </c>
      <c r="G572" s="832" t="s">
        <v>4596</v>
      </c>
      <c r="H572" s="849"/>
      <c r="I572" s="849"/>
      <c r="J572" s="832"/>
      <c r="K572" s="832"/>
      <c r="L572" s="849">
        <v>1</v>
      </c>
      <c r="M572" s="849">
        <v>85</v>
      </c>
      <c r="N572" s="832">
        <v>1</v>
      </c>
      <c r="O572" s="832">
        <v>85</v>
      </c>
      <c r="P572" s="849"/>
      <c r="Q572" s="849"/>
      <c r="R572" s="837"/>
      <c r="S572" s="850"/>
    </row>
    <row r="573" spans="1:19" ht="14.4" customHeight="1" x14ac:dyDescent="0.3">
      <c r="A573" s="831" t="s">
        <v>4483</v>
      </c>
      <c r="B573" s="832" t="s">
        <v>4484</v>
      </c>
      <c r="C573" s="832" t="s">
        <v>599</v>
      </c>
      <c r="D573" s="832" t="s">
        <v>2009</v>
      </c>
      <c r="E573" s="832" t="s">
        <v>4480</v>
      </c>
      <c r="F573" s="832" t="s">
        <v>4597</v>
      </c>
      <c r="G573" s="832" t="s">
        <v>4598</v>
      </c>
      <c r="H573" s="849">
        <v>11</v>
      </c>
      <c r="I573" s="849">
        <v>3377</v>
      </c>
      <c r="J573" s="832">
        <v>0.55000000000000004</v>
      </c>
      <c r="K573" s="832">
        <v>307</v>
      </c>
      <c r="L573" s="849">
        <v>20</v>
      </c>
      <c r="M573" s="849">
        <v>6140</v>
      </c>
      <c r="N573" s="832">
        <v>1</v>
      </c>
      <c r="O573" s="832">
        <v>307</v>
      </c>
      <c r="P573" s="849">
        <v>29</v>
      </c>
      <c r="Q573" s="849">
        <v>8932</v>
      </c>
      <c r="R573" s="837">
        <v>1.4547231270358305</v>
      </c>
      <c r="S573" s="850">
        <v>308</v>
      </c>
    </row>
    <row r="574" spans="1:19" ht="14.4" customHeight="1" x14ac:dyDescent="0.3">
      <c r="A574" s="831" t="s">
        <v>4483</v>
      </c>
      <c r="B574" s="832" t="s">
        <v>4484</v>
      </c>
      <c r="C574" s="832" t="s">
        <v>599</v>
      </c>
      <c r="D574" s="832" t="s">
        <v>2009</v>
      </c>
      <c r="E574" s="832" t="s">
        <v>4480</v>
      </c>
      <c r="F574" s="832" t="s">
        <v>4597</v>
      </c>
      <c r="G574" s="832" t="s">
        <v>4599</v>
      </c>
      <c r="H574" s="849"/>
      <c r="I574" s="849"/>
      <c r="J574" s="832"/>
      <c r="K574" s="832"/>
      <c r="L574" s="849">
        <v>6</v>
      </c>
      <c r="M574" s="849">
        <v>1842</v>
      </c>
      <c r="N574" s="832">
        <v>1</v>
      </c>
      <c r="O574" s="832">
        <v>307</v>
      </c>
      <c r="P574" s="849">
        <v>1</v>
      </c>
      <c r="Q574" s="849">
        <v>308</v>
      </c>
      <c r="R574" s="837">
        <v>0.16720955483170466</v>
      </c>
      <c r="S574" s="850">
        <v>308</v>
      </c>
    </row>
    <row r="575" spans="1:19" ht="14.4" customHeight="1" x14ac:dyDescent="0.3">
      <c r="A575" s="831" t="s">
        <v>4483</v>
      </c>
      <c r="B575" s="832" t="s">
        <v>4484</v>
      </c>
      <c r="C575" s="832" t="s">
        <v>599</v>
      </c>
      <c r="D575" s="832" t="s">
        <v>2009</v>
      </c>
      <c r="E575" s="832" t="s">
        <v>4480</v>
      </c>
      <c r="F575" s="832" t="s">
        <v>4601</v>
      </c>
      <c r="G575" s="832" t="s">
        <v>4598</v>
      </c>
      <c r="H575" s="849">
        <v>10</v>
      </c>
      <c r="I575" s="849">
        <v>3800</v>
      </c>
      <c r="J575" s="832">
        <v>10</v>
      </c>
      <c r="K575" s="832">
        <v>380</v>
      </c>
      <c r="L575" s="849">
        <v>1</v>
      </c>
      <c r="M575" s="849">
        <v>380</v>
      </c>
      <c r="N575" s="832">
        <v>1</v>
      </c>
      <c r="O575" s="832">
        <v>380</v>
      </c>
      <c r="P575" s="849"/>
      <c r="Q575" s="849"/>
      <c r="R575" s="837"/>
      <c r="S575" s="850"/>
    </row>
    <row r="576" spans="1:19" ht="14.4" customHeight="1" x14ac:dyDescent="0.3">
      <c r="A576" s="831" t="s">
        <v>4483</v>
      </c>
      <c r="B576" s="832" t="s">
        <v>4484</v>
      </c>
      <c r="C576" s="832" t="s">
        <v>599</v>
      </c>
      <c r="D576" s="832" t="s">
        <v>2009</v>
      </c>
      <c r="E576" s="832" t="s">
        <v>4480</v>
      </c>
      <c r="F576" s="832" t="s">
        <v>4601</v>
      </c>
      <c r="G576" s="832" t="s">
        <v>4599</v>
      </c>
      <c r="H576" s="849">
        <v>2</v>
      </c>
      <c r="I576" s="849">
        <v>760</v>
      </c>
      <c r="J576" s="832">
        <v>2</v>
      </c>
      <c r="K576" s="832">
        <v>380</v>
      </c>
      <c r="L576" s="849">
        <v>1</v>
      </c>
      <c r="M576" s="849">
        <v>380</v>
      </c>
      <c r="N576" s="832">
        <v>1</v>
      </c>
      <c r="O576" s="832">
        <v>380</v>
      </c>
      <c r="P576" s="849"/>
      <c r="Q576" s="849"/>
      <c r="R576" s="837"/>
      <c r="S576" s="850"/>
    </row>
    <row r="577" spans="1:19" ht="14.4" customHeight="1" x14ac:dyDescent="0.3">
      <c r="A577" s="831" t="s">
        <v>4483</v>
      </c>
      <c r="B577" s="832" t="s">
        <v>4484</v>
      </c>
      <c r="C577" s="832" t="s">
        <v>599</v>
      </c>
      <c r="D577" s="832" t="s">
        <v>2009</v>
      </c>
      <c r="E577" s="832" t="s">
        <v>4480</v>
      </c>
      <c r="F577" s="832" t="s">
        <v>4605</v>
      </c>
      <c r="G577" s="832" t="s">
        <v>4576</v>
      </c>
      <c r="H577" s="849"/>
      <c r="I577" s="849"/>
      <c r="J577" s="832"/>
      <c r="K577" s="832"/>
      <c r="L577" s="849">
        <v>1</v>
      </c>
      <c r="M577" s="849">
        <v>404</v>
      </c>
      <c r="N577" s="832">
        <v>1</v>
      </c>
      <c r="O577" s="832">
        <v>404</v>
      </c>
      <c r="P577" s="849"/>
      <c r="Q577" s="849"/>
      <c r="R577" s="837"/>
      <c r="S577" s="850"/>
    </row>
    <row r="578" spans="1:19" ht="14.4" customHeight="1" x14ac:dyDescent="0.3">
      <c r="A578" s="831" t="s">
        <v>4483</v>
      </c>
      <c r="B578" s="832" t="s">
        <v>4484</v>
      </c>
      <c r="C578" s="832" t="s">
        <v>599</v>
      </c>
      <c r="D578" s="832" t="s">
        <v>4443</v>
      </c>
      <c r="E578" s="832" t="s">
        <v>4480</v>
      </c>
      <c r="F578" s="832" t="s">
        <v>4534</v>
      </c>
      <c r="G578" s="832" t="s">
        <v>4536</v>
      </c>
      <c r="H578" s="849"/>
      <c r="I578" s="849"/>
      <c r="J578" s="832"/>
      <c r="K578" s="832"/>
      <c r="L578" s="849">
        <v>8</v>
      </c>
      <c r="M578" s="849">
        <v>2008</v>
      </c>
      <c r="N578" s="832">
        <v>1</v>
      </c>
      <c r="O578" s="832">
        <v>251</v>
      </c>
      <c r="P578" s="849"/>
      <c r="Q578" s="849"/>
      <c r="R578" s="837"/>
      <c r="S578" s="850"/>
    </row>
    <row r="579" spans="1:19" ht="14.4" customHeight="1" x14ac:dyDescent="0.3">
      <c r="A579" s="831" t="s">
        <v>4483</v>
      </c>
      <c r="B579" s="832" t="s">
        <v>4484</v>
      </c>
      <c r="C579" s="832" t="s">
        <v>599</v>
      </c>
      <c r="D579" s="832" t="s">
        <v>4443</v>
      </c>
      <c r="E579" s="832" t="s">
        <v>4480</v>
      </c>
      <c r="F579" s="832" t="s">
        <v>4571</v>
      </c>
      <c r="G579" s="832" t="s">
        <v>4572</v>
      </c>
      <c r="H579" s="849"/>
      <c r="I579" s="849"/>
      <c r="J579" s="832"/>
      <c r="K579" s="832"/>
      <c r="L579" s="849">
        <v>29</v>
      </c>
      <c r="M579" s="849">
        <v>3654</v>
      </c>
      <c r="N579" s="832">
        <v>1</v>
      </c>
      <c r="O579" s="832">
        <v>126</v>
      </c>
      <c r="P579" s="849"/>
      <c r="Q579" s="849"/>
      <c r="R579" s="837"/>
      <c r="S579" s="850"/>
    </row>
    <row r="580" spans="1:19" ht="14.4" customHeight="1" x14ac:dyDescent="0.3">
      <c r="A580" s="831" t="s">
        <v>4483</v>
      </c>
      <c r="B580" s="832" t="s">
        <v>4484</v>
      </c>
      <c r="C580" s="832" t="s">
        <v>599</v>
      </c>
      <c r="D580" s="832" t="s">
        <v>4443</v>
      </c>
      <c r="E580" s="832" t="s">
        <v>4480</v>
      </c>
      <c r="F580" s="832" t="s">
        <v>4604</v>
      </c>
      <c r="G580" s="832" t="s">
        <v>4586</v>
      </c>
      <c r="H580" s="849"/>
      <c r="I580" s="849"/>
      <c r="J580" s="832"/>
      <c r="K580" s="832"/>
      <c r="L580" s="849">
        <v>8</v>
      </c>
      <c r="M580" s="849">
        <v>2824</v>
      </c>
      <c r="N580" s="832">
        <v>1</v>
      </c>
      <c r="O580" s="832">
        <v>353</v>
      </c>
      <c r="P580" s="849"/>
      <c r="Q580" s="849"/>
      <c r="R580" s="837"/>
      <c r="S580" s="850"/>
    </row>
    <row r="581" spans="1:19" ht="14.4" customHeight="1" x14ac:dyDescent="0.3">
      <c r="A581" s="831" t="s">
        <v>4483</v>
      </c>
      <c r="B581" s="832" t="s">
        <v>4484</v>
      </c>
      <c r="C581" s="832" t="s">
        <v>599</v>
      </c>
      <c r="D581" s="832" t="s">
        <v>2010</v>
      </c>
      <c r="E581" s="832" t="s">
        <v>4480</v>
      </c>
      <c r="F581" s="832" t="s">
        <v>4534</v>
      </c>
      <c r="G581" s="832" t="s">
        <v>4535</v>
      </c>
      <c r="H581" s="849">
        <v>1</v>
      </c>
      <c r="I581" s="849">
        <v>251</v>
      </c>
      <c r="J581" s="832">
        <v>1</v>
      </c>
      <c r="K581" s="832">
        <v>251</v>
      </c>
      <c r="L581" s="849">
        <v>1</v>
      </c>
      <c r="M581" s="849">
        <v>251</v>
      </c>
      <c r="N581" s="832">
        <v>1</v>
      </c>
      <c r="O581" s="832">
        <v>251</v>
      </c>
      <c r="P581" s="849"/>
      <c r="Q581" s="849"/>
      <c r="R581" s="837"/>
      <c r="S581" s="850"/>
    </row>
    <row r="582" spans="1:19" ht="14.4" customHeight="1" x14ac:dyDescent="0.3">
      <c r="A582" s="831" t="s">
        <v>4483</v>
      </c>
      <c r="B582" s="832" t="s">
        <v>4484</v>
      </c>
      <c r="C582" s="832" t="s">
        <v>599</v>
      </c>
      <c r="D582" s="832" t="s">
        <v>2010</v>
      </c>
      <c r="E582" s="832" t="s">
        <v>4480</v>
      </c>
      <c r="F582" s="832" t="s">
        <v>4534</v>
      </c>
      <c r="G582" s="832" t="s">
        <v>4536</v>
      </c>
      <c r="H582" s="849">
        <v>5</v>
      </c>
      <c r="I582" s="849">
        <v>1255</v>
      </c>
      <c r="J582" s="832">
        <v>5</v>
      </c>
      <c r="K582" s="832">
        <v>251</v>
      </c>
      <c r="L582" s="849">
        <v>1</v>
      </c>
      <c r="M582" s="849">
        <v>251</v>
      </c>
      <c r="N582" s="832">
        <v>1</v>
      </c>
      <c r="O582" s="832">
        <v>251</v>
      </c>
      <c r="P582" s="849">
        <v>1</v>
      </c>
      <c r="Q582" s="849">
        <v>252</v>
      </c>
      <c r="R582" s="837">
        <v>1.0039840637450199</v>
      </c>
      <c r="S582" s="850">
        <v>252</v>
      </c>
    </row>
    <row r="583" spans="1:19" ht="14.4" customHeight="1" x14ac:dyDescent="0.3">
      <c r="A583" s="831" t="s">
        <v>4483</v>
      </c>
      <c r="B583" s="832" t="s">
        <v>4484</v>
      </c>
      <c r="C583" s="832" t="s">
        <v>599</v>
      </c>
      <c r="D583" s="832" t="s">
        <v>2010</v>
      </c>
      <c r="E583" s="832" t="s">
        <v>4480</v>
      </c>
      <c r="F583" s="832" t="s">
        <v>4571</v>
      </c>
      <c r="G583" s="832" t="s">
        <v>4572</v>
      </c>
      <c r="H583" s="849">
        <v>8</v>
      </c>
      <c r="I583" s="849">
        <v>1008</v>
      </c>
      <c r="J583" s="832">
        <v>8</v>
      </c>
      <c r="K583" s="832">
        <v>126</v>
      </c>
      <c r="L583" s="849">
        <v>1</v>
      </c>
      <c r="M583" s="849">
        <v>126</v>
      </c>
      <c r="N583" s="832">
        <v>1</v>
      </c>
      <c r="O583" s="832">
        <v>126</v>
      </c>
      <c r="P583" s="849"/>
      <c r="Q583" s="849"/>
      <c r="R583" s="837"/>
      <c r="S583" s="850"/>
    </row>
    <row r="584" spans="1:19" ht="14.4" customHeight="1" x14ac:dyDescent="0.3">
      <c r="A584" s="831" t="s">
        <v>4483</v>
      </c>
      <c r="B584" s="832" t="s">
        <v>4484</v>
      </c>
      <c r="C584" s="832" t="s">
        <v>599</v>
      </c>
      <c r="D584" s="832" t="s">
        <v>2010</v>
      </c>
      <c r="E584" s="832" t="s">
        <v>4480</v>
      </c>
      <c r="F584" s="832" t="s">
        <v>4571</v>
      </c>
      <c r="G584" s="832" t="s">
        <v>4573</v>
      </c>
      <c r="H584" s="849">
        <v>2</v>
      </c>
      <c r="I584" s="849">
        <v>252</v>
      </c>
      <c r="J584" s="832">
        <v>2</v>
      </c>
      <c r="K584" s="832">
        <v>126</v>
      </c>
      <c r="L584" s="849">
        <v>1</v>
      </c>
      <c r="M584" s="849">
        <v>126</v>
      </c>
      <c r="N584" s="832">
        <v>1</v>
      </c>
      <c r="O584" s="832">
        <v>126</v>
      </c>
      <c r="P584" s="849">
        <v>9</v>
      </c>
      <c r="Q584" s="849">
        <v>1143</v>
      </c>
      <c r="R584" s="837">
        <v>9.0714285714285712</v>
      </c>
      <c r="S584" s="850">
        <v>127</v>
      </c>
    </row>
    <row r="585" spans="1:19" ht="14.4" customHeight="1" x14ac:dyDescent="0.3">
      <c r="A585" s="831" t="s">
        <v>4483</v>
      </c>
      <c r="B585" s="832" t="s">
        <v>4484</v>
      </c>
      <c r="C585" s="832" t="s">
        <v>599</v>
      </c>
      <c r="D585" s="832" t="s">
        <v>2010</v>
      </c>
      <c r="E585" s="832" t="s">
        <v>4480</v>
      </c>
      <c r="F585" s="832" t="s">
        <v>4574</v>
      </c>
      <c r="G585" s="832" t="s">
        <v>4576</v>
      </c>
      <c r="H585" s="849"/>
      <c r="I585" s="849"/>
      <c r="J585" s="832"/>
      <c r="K585" s="832"/>
      <c r="L585" s="849">
        <v>1</v>
      </c>
      <c r="M585" s="849">
        <v>331</v>
      </c>
      <c r="N585" s="832">
        <v>1</v>
      </c>
      <c r="O585" s="832">
        <v>331</v>
      </c>
      <c r="P585" s="849"/>
      <c r="Q585" s="849"/>
      <c r="R585" s="837"/>
      <c r="S585" s="850"/>
    </row>
    <row r="586" spans="1:19" ht="14.4" customHeight="1" x14ac:dyDescent="0.3">
      <c r="A586" s="831" t="s">
        <v>4483</v>
      </c>
      <c r="B586" s="832" t="s">
        <v>4484</v>
      </c>
      <c r="C586" s="832" t="s">
        <v>599</v>
      </c>
      <c r="D586" s="832" t="s">
        <v>2010</v>
      </c>
      <c r="E586" s="832" t="s">
        <v>4480</v>
      </c>
      <c r="F586" s="832" t="s">
        <v>4577</v>
      </c>
      <c r="G586" s="832" t="s">
        <v>4579</v>
      </c>
      <c r="H586" s="849">
        <v>2</v>
      </c>
      <c r="I586" s="849">
        <v>990</v>
      </c>
      <c r="J586" s="832"/>
      <c r="K586" s="832">
        <v>495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4483</v>
      </c>
      <c r="B587" s="832" t="s">
        <v>4484</v>
      </c>
      <c r="C587" s="832" t="s">
        <v>599</v>
      </c>
      <c r="D587" s="832" t="s">
        <v>2010</v>
      </c>
      <c r="E587" s="832" t="s">
        <v>4480</v>
      </c>
      <c r="F587" s="832" t="s">
        <v>4582</v>
      </c>
      <c r="G587" s="832" t="s">
        <v>4578</v>
      </c>
      <c r="H587" s="849">
        <v>2</v>
      </c>
      <c r="I587" s="849">
        <v>1136</v>
      </c>
      <c r="J587" s="832"/>
      <c r="K587" s="832">
        <v>568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4483</v>
      </c>
      <c r="B588" s="832" t="s">
        <v>4484</v>
      </c>
      <c r="C588" s="832" t="s">
        <v>599</v>
      </c>
      <c r="D588" s="832" t="s">
        <v>2010</v>
      </c>
      <c r="E588" s="832" t="s">
        <v>4480</v>
      </c>
      <c r="F588" s="832" t="s">
        <v>4594</v>
      </c>
      <c r="G588" s="832" t="s">
        <v>4595</v>
      </c>
      <c r="H588" s="849">
        <v>2</v>
      </c>
      <c r="I588" s="849">
        <v>170</v>
      </c>
      <c r="J588" s="832"/>
      <c r="K588" s="832">
        <v>85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4483</v>
      </c>
      <c r="B589" s="832" t="s">
        <v>4484</v>
      </c>
      <c r="C589" s="832" t="s">
        <v>599</v>
      </c>
      <c r="D589" s="832" t="s">
        <v>2010</v>
      </c>
      <c r="E589" s="832" t="s">
        <v>4480</v>
      </c>
      <c r="F589" s="832" t="s">
        <v>4549</v>
      </c>
      <c r="G589" s="832" t="s">
        <v>4550</v>
      </c>
      <c r="H589" s="849"/>
      <c r="I589" s="849"/>
      <c r="J589" s="832"/>
      <c r="K589" s="832"/>
      <c r="L589" s="849">
        <v>1</v>
      </c>
      <c r="M589" s="849">
        <v>120</v>
      </c>
      <c r="N589" s="832">
        <v>1</v>
      </c>
      <c r="O589" s="832">
        <v>120</v>
      </c>
      <c r="P589" s="849"/>
      <c r="Q589" s="849"/>
      <c r="R589" s="837"/>
      <c r="S589" s="850"/>
    </row>
    <row r="590" spans="1:19" ht="14.4" customHeight="1" x14ac:dyDescent="0.3">
      <c r="A590" s="831" t="s">
        <v>4483</v>
      </c>
      <c r="B590" s="832" t="s">
        <v>4484</v>
      </c>
      <c r="C590" s="832" t="s">
        <v>599</v>
      </c>
      <c r="D590" s="832" t="s">
        <v>2010</v>
      </c>
      <c r="E590" s="832" t="s">
        <v>4480</v>
      </c>
      <c r="F590" s="832" t="s">
        <v>4597</v>
      </c>
      <c r="G590" s="832" t="s">
        <v>4598</v>
      </c>
      <c r="H590" s="849">
        <v>1</v>
      </c>
      <c r="I590" s="849">
        <v>307</v>
      </c>
      <c r="J590" s="832"/>
      <c r="K590" s="832">
        <v>307</v>
      </c>
      <c r="L590" s="849"/>
      <c r="M590" s="849"/>
      <c r="N590" s="832"/>
      <c r="O590" s="832"/>
      <c r="P590" s="849">
        <v>1</v>
      </c>
      <c r="Q590" s="849">
        <v>308</v>
      </c>
      <c r="R590" s="837"/>
      <c r="S590" s="850">
        <v>308</v>
      </c>
    </row>
    <row r="591" spans="1:19" ht="14.4" customHeight="1" x14ac:dyDescent="0.3">
      <c r="A591" s="831" t="s">
        <v>4483</v>
      </c>
      <c r="B591" s="832" t="s">
        <v>4484</v>
      </c>
      <c r="C591" s="832" t="s">
        <v>599</v>
      </c>
      <c r="D591" s="832" t="s">
        <v>2010</v>
      </c>
      <c r="E591" s="832" t="s">
        <v>4480</v>
      </c>
      <c r="F591" s="832" t="s">
        <v>4597</v>
      </c>
      <c r="G591" s="832" t="s">
        <v>4599</v>
      </c>
      <c r="H591" s="849">
        <v>2</v>
      </c>
      <c r="I591" s="849">
        <v>614</v>
      </c>
      <c r="J591" s="832"/>
      <c r="K591" s="832">
        <v>307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4483</v>
      </c>
      <c r="B592" s="832" t="s">
        <v>4484</v>
      </c>
      <c r="C592" s="832" t="s">
        <v>599</v>
      </c>
      <c r="D592" s="832" t="s">
        <v>2010</v>
      </c>
      <c r="E592" s="832" t="s">
        <v>4480</v>
      </c>
      <c r="F592" s="832" t="s">
        <v>4601</v>
      </c>
      <c r="G592" s="832" t="s">
        <v>4598</v>
      </c>
      <c r="H592" s="849"/>
      <c r="I592" s="849"/>
      <c r="J592" s="832"/>
      <c r="K592" s="832"/>
      <c r="L592" s="849"/>
      <c r="M592" s="849"/>
      <c r="N592" s="832"/>
      <c r="O592" s="832"/>
      <c r="P592" s="849">
        <v>3</v>
      </c>
      <c r="Q592" s="849">
        <v>1143</v>
      </c>
      <c r="R592" s="837"/>
      <c r="S592" s="850">
        <v>381</v>
      </c>
    </row>
    <row r="593" spans="1:19" ht="14.4" customHeight="1" x14ac:dyDescent="0.3">
      <c r="A593" s="831" t="s">
        <v>4483</v>
      </c>
      <c r="B593" s="832" t="s">
        <v>4484</v>
      </c>
      <c r="C593" s="832" t="s">
        <v>599</v>
      </c>
      <c r="D593" s="832" t="s">
        <v>2010</v>
      </c>
      <c r="E593" s="832" t="s">
        <v>4480</v>
      </c>
      <c r="F593" s="832" t="s">
        <v>4601</v>
      </c>
      <c r="G593" s="832" t="s">
        <v>4599</v>
      </c>
      <c r="H593" s="849">
        <v>6</v>
      </c>
      <c r="I593" s="849">
        <v>2280</v>
      </c>
      <c r="J593" s="832">
        <v>6</v>
      </c>
      <c r="K593" s="832">
        <v>380</v>
      </c>
      <c r="L593" s="849">
        <v>1</v>
      </c>
      <c r="M593" s="849">
        <v>380</v>
      </c>
      <c r="N593" s="832">
        <v>1</v>
      </c>
      <c r="O593" s="832">
        <v>380</v>
      </c>
      <c r="P593" s="849"/>
      <c r="Q593" s="849"/>
      <c r="R593" s="837"/>
      <c r="S593" s="850"/>
    </row>
    <row r="594" spans="1:19" ht="14.4" customHeight="1" x14ac:dyDescent="0.3">
      <c r="A594" s="831" t="s">
        <v>4483</v>
      </c>
      <c r="B594" s="832" t="s">
        <v>4484</v>
      </c>
      <c r="C594" s="832" t="s">
        <v>599</v>
      </c>
      <c r="D594" s="832" t="s">
        <v>2011</v>
      </c>
      <c r="E594" s="832" t="s">
        <v>4480</v>
      </c>
      <c r="F594" s="832" t="s">
        <v>4534</v>
      </c>
      <c r="G594" s="832" t="s">
        <v>4535</v>
      </c>
      <c r="H594" s="849">
        <v>1</v>
      </c>
      <c r="I594" s="849">
        <v>251</v>
      </c>
      <c r="J594" s="832"/>
      <c r="K594" s="832">
        <v>251</v>
      </c>
      <c r="L594" s="849"/>
      <c r="M594" s="849"/>
      <c r="N594" s="832"/>
      <c r="O594" s="832"/>
      <c r="P594" s="849">
        <v>20</v>
      </c>
      <c r="Q594" s="849">
        <v>5040</v>
      </c>
      <c r="R594" s="837"/>
      <c r="S594" s="850">
        <v>252</v>
      </c>
    </row>
    <row r="595" spans="1:19" ht="14.4" customHeight="1" x14ac:dyDescent="0.3">
      <c r="A595" s="831" t="s">
        <v>4483</v>
      </c>
      <c r="B595" s="832" t="s">
        <v>4484</v>
      </c>
      <c r="C595" s="832" t="s">
        <v>599</v>
      </c>
      <c r="D595" s="832" t="s">
        <v>2011</v>
      </c>
      <c r="E595" s="832" t="s">
        <v>4480</v>
      </c>
      <c r="F595" s="832" t="s">
        <v>4571</v>
      </c>
      <c r="G595" s="832" t="s">
        <v>4573</v>
      </c>
      <c r="H595" s="849">
        <v>1</v>
      </c>
      <c r="I595" s="849">
        <v>126</v>
      </c>
      <c r="J595" s="832"/>
      <c r="K595" s="832">
        <v>126</v>
      </c>
      <c r="L595" s="849"/>
      <c r="M595" s="849"/>
      <c r="N595" s="832"/>
      <c r="O595" s="832"/>
      <c r="P595" s="849">
        <v>78</v>
      </c>
      <c r="Q595" s="849">
        <v>9906</v>
      </c>
      <c r="R595" s="837"/>
      <c r="S595" s="850">
        <v>127</v>
      </c>
    </row>
    <row r="596" spans="1:19" ht="14.4" customHeight="1" x14ac:dyDescent="0.3">
      <c r="A596" s="831" t="s">
        <v>4483</v>
      </c>
      <c r="B596" s="832" t="s">
        <v>4484</v>
      </c>
      <c r="C596" s="832" t="s">
        <v>599</v>
      </c>
      <c r="D596" s="832" t="s">
        <v>2011</v>
      </c>
      <c r="E596" s="832" t="s">
        <v>4480</v>
      </c>
      <c r="F596" s="832" t="s">
        <v>4597</v>
      </c>
      <c r="G596" s="832" t="s">
        <v>4598</v>
      </c>
      <c r="H596" s="849">
        <v>1</v>
      </c>
      <c r="I596" s="849">
        <v>307</v>
      </c>
      <c r="J596" s="832"/>
      <c r="K596" s="832">
        <v>307</v>
      </c>
      <c r="L596" s="849"/>
      <c r="M596" s="849"/>
      <c r="N596" s="832"/>
      <c r="O596" s="832"/>
      <c r="P596" s="849">
        <v>22</v>
      </c>
      <c r="Q596" s="849">
        <v>6776</v>
      </c>
      <c r="R596" s="837"/>
      <c r="S596" s="850">
        <v>308</v>
      </c>
    </row>
    <row r="597" spans="1:19" ht="14.4" customHeight="1" x14ac:dyDescent="0.3">
      <c r="A597" s="831" t="s">
        <v>4483</v>
      </c>
      <c r="B597" s="832" t="s">
        <v>4484</v>
      </c>
      <c r="C597" s="832" t="s">
        <v>599</v>
      </c>
      <c r="D597" s="832" t="s">
        <v>2011</v>
      </c>
      <c r="E597" s="832" t="s">
        <v>4480</v>
      </c>
      <c r="F597" s="832" t="s">
        <v>4601</v>
      </c>
      <c r="G597" s="832" t="s">
        <v>4598</v>
      </c>
      <c r="H597" s="849"/>
      <c r="I597" s="849"/>
      <c r="J597" s="832"/>
      <c r="K597" s="832"/>
      <c r="L597" s="849"/>
      <c r="M597" s="849"/>
      <c r="N597" s="832"/>
      <c r="O597" s="832"/>
      <c r="P597" s="849">
        <v>3</v>
      </c>
      <c r="Q597" s="849">
        <v>1143</v>
      </c>
      <c r="R597" s="837"/>
      <c r="S597" s="850">
        <v>381</v>
      </c>
    </row>
    <row r="598" spans="1:19" ht="14.4" customHeight="1" x14ac:dyDescent="0.3">
      <c r="A598" s="831" t="s">
        <v>4483</v>
      </c>
      <c r="B598" s="832" t="s">
        <v>4484</v>
      </c>
      <c r="C598" s="832" t="s">
        <v>599</v>
      </c>
      <c r="D598" s="832" t="s">
        <v>4444</v>
      </c>
      <c r="E598" s="832" t="s">
        <v>4480</v>
      </c>
      <c r="F598" s="832" t="s">
        <v>4534</v>
      </c>
      <c r="G598" s="832" t="s">
        <v>4536</v>
      </c>
      <c r="H598" s="849">
        <v>1</v>
      </c>
      <c r="I598" s="849">
        <v>251</v>
      </c>
      <c r="J598" s="832"/>
      <c r="K598" s="832">
        <v>251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4483</v>
      </c>
      <c r="B599" s="832" t="s">
        <v>4484</v>
      </c>
      <c r="C599" s="832" t="s">
        <v>599</v>
      </c>
      <c r="D599" s="832" t="s">
        <v>4444</v>
      </c>
      <c r="E599" s="832" t="s">
        <v>4480</v>
      </c>
      <c r="F599" s="832" t="s">
        <v>4571</v>
      </c>
      <c r="G599" s="832" t="s">
        <v>4572</v>
      </c>
      <c r="H599" s="849">
        <v>1</v>
      </c>
      <c r="I599" s="849">
        <v>126</v>
      </c>
      <c r="J599" s="832"/>
      <c r="K599" s="832">
        <v>126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4483</v>
      </c>
      <c r="B600" s="832" t="s">
        <v>4484</v>
      </c>
      <c r="C600" s="832" t="s">
        <v>599</v>
      </c>
      <c r="D600" s="832" t="s">
        <v>4444</v>
      </c>
      <c r="E600" s="832" t="s">
        <v>4480</v>
      </c>
      <c r="F600" s="832" t="s">
        <v>4601</v>
      </c>
      <c r="G600" s="832" t="s">
        <v>4599</v>
      </c>
      <c r="H600" s="849">
        <v>1</v>
      </c>
      <c r="I600" s="849">
        <v>380</v>
      </c>
      <c r="J600" s="832"/>
      <c r="K600" s="832">
        <v>380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4483</v>
      </c>
      <c r="B601" s="832" t="s">
        <v>4484</v>
      </c>
      <c r="C601" s="832" t="s">
        <v>599</v>
      </c>
      <c r="D601" s="832" t="s">
        <v>2013</v>
      </c>
      <c r="E601" s="832" t="s">
        <v>4480</v>
      </c>
      <c r="F601" s="832" t="s">
        <v>4534</v>
      </c>
      <c r="G601" s="832" t="s">
        <v>4535</v>
      </c>
      <c r="H601" s="849"/>
      <c r="I601" s="849"/>
      <c r="J601" s="832"/>
      <c r="K601" s="832"/>
      <c r="L601" s="849">
        <v>1</v>
      </c>
      <c r="M601" s="849">
        <v>251</v>
      </c>
      <c r="N601" s="832">
        <v>1</v>
      </c>
      <c r="O601" s="832">
        <v>251</v>
      </c>
      <c r="P601" s="849"/>
      <c r="Q601" s="849"/>
      <c r="R601" s="837"/>
      <c r="S601" s="850"/>
    </row>
    <row r="602" spans="1:19" ht="14.4" customHeight="1" x14ac:dyDescent="0.3">
      <c r="A602" s="831" t="s">
        <v>4483</v>
      </c>
      <c r="B602" s="832" t="s">
        <v>4484</v>
      </c>
      <c r="C602" s="832" t="s">
        <v>599</v>
      </c>
      <c r="D602" s="832" t="s">
        <v>2013</v>
      </c>
      <c r="E602" s="832" t="s">
        <v>4480</v>
      </c>
      <c r="F602" s="832" t="s">
        <v>4534</v>
      </c>
      <c r="G602" s="832" t="s">
        <v>4536</v>
      </c>
      <c r="H602" s="849">
        <v>9</v>
      </c>
      <c r="I602" s="849">
        <v>2259</v>
      </c>
      <c r="J602" s="832"/>
      <c r="K602" s="832">
        <v>251</v>
      </c>
      <c r="L602" s="849"/>
      <c r="M602" s="849"/>
      <c r="N602" s="832"/>
      <c r="O602" s="832"/>
      <c r="P602" s="849">
        <v>1</v>
      </c>
      <c r="Q602" s="849">
        <v>252</v>
      </c>
      <c r="R602" s="837"/>
      <c r="S602" s="850">
        <v>252</v>
      </c>
    </row>
    <row r="603" spans="1:19" ht="14.4" customHeight="1" x14ac:dyDescent="0.3">
      <c r="A603" s="831" t="s">
        <v>4483</v>
      </c>
      <c r="B603" s="832" t="s">
        <v>4484</v>
      </c>
      <c r="C603" s="832" t="s">
        <v>599</v>
      </c>
      <c r="D603" s="832" t="s">
        <v>2013</v>
      </c>
      <c r="E603" s="832" t="s">
        <v>4480</v>
      </c>
      <c r="F603" s="832" t="s">
        <v>4571</v>
      </c>
      <c r="G603" s="832" t="s">
        <v>4572</v>
      </c>
      <c r="H603" s="849"/>
      <c r="I603" s="849"/>
      <c r="J603" s="832"/>
      <c r="K603" s="832"/>
      <c r="L603" s="849"/>
      <c r="M603" s="849"/>
      <c r="N603" s="832"/>
      <c r="O603" s="832"/>
      <c r="P603" s="849">
        <v>4</v>
      </c>
      <c r="Q603" s="849">
        <v>508</v>
      </c>
      <c r="R603" s="837"/>
      <c r="S603" s="850">
        <v>127</v>
      </c>
    </row>
    <row r="604" spans="1:19" ht="14.4" customHeight="1" x14ac:dyDescent="0.3">
      <c r="A604" s="831" t="s">
        <v>4483</v>
      </c>
      <c r="B604" s="832" t="s">
        <v>4484</v>
      </c>
      <c r="C604" s="832" t="s">
        <v>599</v>
      </c>
      <c r="D604" s="832" t="s">
        <v>2013</v>
      </c>
      <c r="E604" s="832" t="s">
        <v>4480</v>
      </c>
      <c r="F604" s="832" t="s">
        <v>4571</v>
      </c>
      <c r="G604" s="832" t="s">
        <v>4573</v>
      </c>
      <c r="H604" s="849"/>
      <c r="I604" s="849"/>
      <c r="J604" s="832"/>
      <c r="K604" s="832"/>
      <c r="L604" s="849">
        <v>1</v>
      </c>
      <c r="M604" s="849">
        <v>126</v>
      </c>
      <c r="N604" s="832">
        <v>1</v>
      </c>
      <c r="O604" s="832">
        <v>126</v>
      </c>
      <c r="P604" s="849"/>
      <c r="Q604" s="849"/>
      <c r="R604" s="837"/>
      <c r="S604" s="850"/>
    </row>
    <row r="605" spans="1:19" ht="14.4" customHeight="1" x14ac:dyDescent="0.3">
      <c r="A605" s="831" t="s">
        <v>4483</v>
      </c>
      <c r="B605" s="832" t="s">
        <v>4484</v>
      </c>
      <c r="C605" s="832" t="s">
        <v>599</v>
      </c>
      <c r="D605" s="832" t="s">
        <v>2013</v>
      </c>
      <c r="E605" s="832" t="s">
        <v>4480</v>
      </c>
      <c r="F605" s="832" t="s">
        <v>4577</v>
      </c>
      <c r="G605" s="832" t="s">
        <v>4578</v>
      </c>
      <c r="H605" s="849"/>
      <c r="I605" s="849"/>
      <c r="J605" s="832"/>
      <c r="K605" s="832"/>
      <c r="L605" s="849">
        <v>1</v>
      </c>
      <c r="M605" s="849">
        <v>495</v>
      </c>
      <c r="N605" s="832">
        <v>1</v>
      </c>
      <c r="O605" s="832">
        <v>495</v>
      </c>
      <c r="P605" s="849">
        <v>2</v>
      </c>
      <c r="Q605" s="849">
        <v>992</v>
      </c>
      <c r="R605" s="837">
        <v>2.0040404040404041</v>
      </c>
      <c r="S605" s="850">
        <v>496</v>
      </c>
    </row>
    <row r="606" spans="1:19" ht="14.4" customHeight="1" x14ac:dyDescent="0.3">
      <c r="A606" s="831" t="s">
        <v>4483</v>
      </c>
      <c r="B606" s="832" t="s">
        <v>4484</v>
      </c>
      <c r="C606" s="832" t="s">
        <v>599</v>
      </c>
      <c r="D606" s="832" t="s">
        <v>2013</v>
      </c>
      <c r="E606" s="832" t="s">
        <v>4480</v>
      </c>
      <c r="F606" s="832" t="s">
        <v>4577</v>
      </c>
      <c r="G606" s="832" t="s">
        <v>4579</v>
      </c>
      <c r="H606" s="849">
        <v>11</v>
      </c>
      <c r="I606" s="849">
        <v>5445</v>
      </c>
      <c r="J606" s="832"/>
      <c r="K606" s="832">
        <v>495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4483</v>
      </c>
      <c r="B607" s="832" t="s">
        <v>4484</v>
      </c>
      <c r="C607" s="832" t="s">
        <v>599</v>
      </c>
      <c r="D607" s="832" t="s">
        <v>2013</v>
      </c>
      <c r="E607" s="832" t="s">
        <v>4480</v>
      </c>
      <c r="F607" s="832" t="s">
        <v>4601</v>
      </c>
      <c r="G607" s="832" t="s">
        <v>4599</v>
      </c>
      <c r="H607" s="849"/>
      <c r="I607" s="849"/>
      <c r="J607" s="832"/>
      <c r="K607" s="832"/>
      <c r="L607" s="849"/>
      <c r="M607" s="849"/>
      <c r="N607" s="832"/>
      <c r="O607" s="832"/>
      <c r="P607" s="849">
        <v>1</v>
      </c>
      <c r="Q607" s="849">
        <v>381</v>
      </c>
      <c r="R607" s="837"/>
      <c r="S607" s="850">
        <v>381</v>
      </c>
    </row>
    <row r="608" spans="1:19" ht="14.4" customHeight="1" x14ac:dyDescent="0.3">
      <c r="A608" s="831" t="s">
        <v>4483</v>
      </c>
      <c r="B608" s="832" t="s">
        <v>4484</v>
      </c>
      <c r="C608" s="832" t="s">
        <v>599</v>
      </c>
      <c r="D608" s="832" t="s">
        <v>2016</v>
      </c>
      <c r="E608" s="832" t="s">
        <v>4480</v>
      </c>
      <c r="F608" s="832" t="s">
        <v>4534</v>
      </c>
      <c r="G608" s="832" t="s">
        <v>4535</v>
      </c>
      <c r="H608" s="849">
        <v>28</v>
      </c>
      <c r="I608" s="849">
        <v>7028</v>
      </c>
      <c r="J608" s="832">
        <v>0.875</v>
      </c>
      <c r="K608" s="832">
        <v>251</v>
      </c>
      <c r="L608" s="849">
        <v>32</v>
      </c>
      <c r="M608" s="849">
        <v>8032</v>
      </c>
      <c r="N608" s="832">
        <v>1</v>
      </c>
      <c r="O608" s="832">
        <v>251</v>
      </c>
      <c r="P608" s="849">
        <v>2</v>
      </c>
      <c r="Q608" s="849">
        <v>504</v>
      </c>
      <c r="R608" s="837">
        <v>6.2749003984063745E-2</v>
      </c>
      <c r="S608" s="850">
        <v>252</v>
      </c>
    </row>
    <row r="609" spans="1:19" ht="14.4" customHeight="1" x14ac:dyDescent="0.3">
      <c r="A609" s="831" t="s">
        <v>4483</v>
      </c>
      <c r="B609" s="832" t="s">
        <v>4484</v>
      </c>
      <c r="C609" s="832" t="s">
        <v>599</v>
      </c>
      <c r="D609" s="832" t="s">
        <v>2016</v>
      </c>
      <c r="E609" s="832" t="s">
        <v>4480</v>
      </c>
      <c r="F609" s="832" t="s">
        <v>4534</v>
      </c>
      <c r="G609" s="832" t="s">
        <v>4536</v>
      </c>
      <c r="H609" s="849">
        <v>3</v>
      </c>
      <c r="I609" s="849">
        <v>753</v>
      </c>
      <c r="J609" s="832"/>
      <c r="K609" s="832">
        <v>251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4483</v>
      </c>
      <c r="B610" s="832" t="s">
        <v>4484</v>
      </c>
      <c r="C610" s="832" t="s">
        <v>599</v>
      </c>
      <c r="D610" s="832" t="s">
        <v>2016</v>
      </c>
      <c r="E610" s="832" t="s">
        <v>4480</v>
      </c>
      <c r="F610" s="832" t="s">
        <v>4571</v>
      </c>
      <c r="G610" s="832" t="s">
        <v>4573</v>
      </c>
      <c r="H610" s="849">
        <v>18</v>
      </c>
      <c r="I610" s="849">
        <v>2268</v>
      </c>
      <c r="J610" s="832">
        <v>0.18</v>
      </c>
      <c r="K610" s="832">
        <v>126</v>
      </c>
      <c r="L610" s="849">
        <v>100</v>
      </c>
      <c r="M610" s="849">
        <v>12600</v>
      </c>
      <c r="N610" s="832">
        <v>1</v>
      </c>
      <c r="O610" s="832">
        <v>126</v>
      </c>
      <c r="P610" s="849">
        <v>1</v>
      </c>
      <c r="Q610" s="849">
        <v>127</v>
      </c>
      <c r="R610" s="837">
        <v>1.0079365079365079E-2</v>
      </c>
      <c r="S610" s="850">
        <v>127</v>
      </c>
    </row>
    <row r="611" spans="1:19" ht="14.4" customHeight="1" x14ac:dyDescent="0.3">
      <c r="A611" s="831" t="s">
        <v>4483</v>
      </c>
      <c r="B611" s="832" t="s">
        <v>4484</v>
      </c>
      <c r="C611" s="832" t="s">
        <v>599</v>
      </c>
      <c r="D611" s="832" t="s">
        <v>2016</v>
      </c>
      <c r="E611" s="832" t="s">
        <v>4480</v>
      </c>
      <c r="F611" s="832" t="s">
        <v>4577</v>
      </c>
      <c r="G611" s="832" t="s">
        <v>4578</v>
      </c>
      <c r="H611" s="849">
        <v>1</v>
      </c>
      <c r="I611" s="849">
        <v>495</v>
      </c>
      <c r="J611" s="832">
        <v>1</v>
      </c>
      <c r="K611" s="832">
        <v>495</v>
      </c>
      <c r="L611" s="849">
        <v>1</v>
      </c>
      <c r="M611" s="849">
        <v>495</v>
      </c>
      <c r="N611" s="832">
        <v>1</v>
      </c>
      <c r="O611" s="832">
        <v>495</v>
      </c>
      <c r="P611" s="849"/>
      <c r="Q611" s="849"/>
      <c r="R611" s="837"/>
      <c r="S611" s="850"/>
    </row>
    <row r="612" spans="1:19" ht="14.4" customHeight="1" x14ac:dyDescent="0.3">
      <c r="A612" s="831" t="s">
        <v>4483</v>
      </c>
      <c r="B612" s="832" t="s">
        <v>4484</v>
      </c>
      <c r="C612" s="832" t="s">
        <v>599</v>
      </c>
      <c r="D612" s="832" t="s">
        <v>2016</v>
      </c>
      <c r="E612" s="832" t="s">
        <v>4480</v>
      </c>
      <c r="F612" s="832" t="s">
        <v>4582</v>
      </c>
      <c r="G612" s="832" t="s">
        <v>4578</v>
      </c>
      <c r="H612" s="849"/>
      <c r="I612" s="849"/>
      <c r="J612" s="832"/>
      <c r="K612" s="832"/>
      <c r="L612" s="849">
        <v>1</v>
      </c>
      <c r="M612" s="849">
        <v>568</v>
      </c>
      <c r="N612" s="832">
        <v>1</v>
      </c>
      <c r="O612" s="832">
        <v>568</v>
      </c>
      <c r="P612" s="849"/>
      <c r="Q612" s="849"/>
      <c r="R612" s="837"/>
      <c r="S612" s="850"/>
    </row>
    <row r="613" spans="1:19" ht="14.4" customHeight="1" x14ac:dyDescent="0.3">
      <c r="A613" s="831" t="s">
        <v>4483</v>
      </c>
      <c r="B613" s="832" t="s">
        <v>4484</v>
      </c>
      <c r="C613" s="832" t="s">
        <v>599</v>
      </c>
      <c r="D613" s="832" t="s">
        <v>2016</v>
      </c>
      <c r="E613" s="832" t="s">
        <v>4480</v>
      </c>
      <c r="F613" s="832" t="s">
        <v>4587</v>
      </c>
      <c r="G613" s="832" t="s">
        <v>4563</v>
      </c>
      <c r="H613" s="849">
        <v>1</v>
      </c>
      <c r="I613" s="849">
        <v>446</v>
      </c>
      <c r="J613" s="832"/>
      <c r="K613" s="832">
        <v>446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4483</v>
      </c>
      <c r="B614" s="832" t="s">
        <v>4484</v>
      </c>
      <c r="C614" s="832" t="s">
        <v>599</v>
      </c>
      <c r="D614" s="832" t="s">
        <v>2016</v>
      </c>
      <c r="E614" s="832" t="s">
        <v>4480</v>
      </c>
      <c r="F614" s="832" t="s">
        <v>4597</v>
      </c>
      <c r="G614" s="832" t="s">
        <v>4598</v>
      </c>
      <c r="H614" s="849">
        <v>4</v>
      </c>
      <c r="I614" s="849">
        <v>1228</v>
      </c>
      <c r="J614" s="832">
        <v>0.12903225806451613</v>
      </c>
      <c r="K614" s="832">
        <v>307</v>
      </c>
      <c r="L614" s="849">
        <v>31</v>
      </c>
      <c r="M614" s="849">
        <v>9517</v>
      </c>
      <c r="N614" s="832">
        <v>1</v>
      </c>
      <c r="O614" s="832">
        <v>307</v>
      </c>
      <c r="P614" s="849">
        <v>1</v>
      </c>
      <c r="Q614" s="849">
        <v>308</v>
      </c>
      <c r="R614" s="837">
        <v>3.2363139644846065E-2</v>
      </c>
      <c r="S614" s="850">
        <v>308</v>
      </c>
    </row>
    <row r="615" spans="1:19" ht="14.4" customHeight="1" x14ac:dyDescent="0.3">
      <c r="A615" s="831" t="s">
        <v>4483</v>
      </c>
      <c r="B615" s="832" t="s">
        <v>4484</v>
      </c>
      <c r="C615" s="832" t="s">
        <v>599</v>
      </c>
      <c r="D615" s="832" t="s">
        <v>2016</v>
      </c>
      <c r="E615" s="832" t="s">
        <v>4480</v>
      </c>
      <c r="F615" s="832" t="s">
        <v>4597</v>
      </c>
      <c r="G615" s="832" t="s">
        <v>4599</v>
      </c>
      <c r="H615" s="849">
        <v>1</v>
      </c>
      <c r="I615" s="849">
        <v>307</v>
      </c>
      <c r="J615" s="832"/>
      <c r="K615" s="832">
        <v>307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4483</v>
      </c>
      <c r="B616" s="832" t="s">
        <v>4484</v>
      </c>
      <c r="C616" s="832" t="s">
        <v>599</v>
      </c>
      <c r="D616" s="832" t="s">
        <v>2016</v>
      </c>
      <c r="E616" s="832" t="s">
        <v>4480</v>
      </c>
      <c r="F616" s="832" t="s">
        <v>4601</v>
      </c>
      <c r="G616" s="832" t="s">
        <v>4598</v>
      </c>
      <c r="H616" s="849">
        <v>8</v>
      </c>
      <c r="I616" s="849">
        <v>3040</v>
      </c>
      <c r="J616" s="832">
        <v>4</v>
      </c>
      <c r="K616" s="832">
        <v>380</v>
      </c>
      <c r="L616" s="849">
        <v>2</v>
      </c>
      <c r="M616" s="849">
        <v>760</v>
      </c>
      <c r="N616" s="832">
        <v>1</v>
      </c>
      <c r="O616" s="832">
        <v>380</v>
      </c>
      <c r="P616" s="849">
        <v>2</v>
      </c>
      <c r="Q616" s="849">
        <v>762</v>
      </c>
      <c r="R616" s="837">
        <v>1.0026315789473683</v>
      </c>
      <c r="S616" s="850">
        <v>381</v>
      </c>
    </row>
    <row r="617" spans="1:19" ht="14.4" customHeight="1" x14ac:dyDescent="0.3">
      <c r="A617" s="831" t="s">
        <v>4483</v>
      </c>
      <c r="B617" s="832" t="s">
        <v>4484</v>
      </c>
      <c r="C617" s="832" t="s">
        <v>599</v>
      </c>
      <c r="D617" s="832" t="s">
        <v>2016</v>
      </c>
      <c r="E617" s="832" t="s">
        <v>4480</v>
      </c>
      <c r="F617" s="832" t="s">
        <v>4604</v>
      </c>
      <c r="G617" s="832" t="s">
        <v>4585</v>
      </c>
      <c r="H617" s="849">
        <v>12</v>
      </c>
      <c r="I617" s="849">
        <v>4224</v>
      </c>
      <c r="J617" s="832"/>
      <c r="K617" s="832">
        <v>352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4483</v>
      </c>
      <c r="B618" s="832" t="s">
        <v>4484</v>
      </c>
      <c r="C618" s="832" t="s">
        <v>599</v>
      </c>
      <c r="D618" s="832" t="s">
        <v>2016</v>
      </c>
      <c r="E618" s="832" t="s">
        <v>4480</v>
      </c>
      <c r="F618" s="832" t="s">
        <v>4604</v>
      </c>
      <c r="G618" s="832" t="s">
        <v>4586</v>
      </c>
      <c r="H618" s="849">
        <v>3</v>
      </c>
      <c r="I618" s="849">
        <v>1056</v>
      </c>
      <c r="J618" s="832"/>
      <c r="K618" s="832">
        <v>352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4483</v>
      </c>
      <c r="B619" s="832" t="s">
        <v>4484</v>
      </c>
      <c r="C619" s="832" t="s">
        <v>599</v>
      </c>
      <c r="D619" s="832" t="s">
        <v>2016</v>
      </c>
      <c r="E619" s="832" t="s">
        <v>4480</v>
      </c>
      <c r="F619" s="832" t="s">
        <v>4562</v>
      </c>
      <c r="G619" s="832" t="s">
        <v>4563</v>
      </c>
      <c r="H619" s="849">
        <v>3</v>
      </c>
      <c r="I619" s="849">
        <v>1119</v>
      </c>
      <c r="J619" s="832"/>
      <c r="K619" s="832">
        <v>373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4483</v>
      </c>
      <c r="B620" s="832" t="s">
        <v>4484</v>
      </c>
      <c r="C620" s="832" t="s">
        <v>599</v>
      </c>
      <c r="D620" s="832" t="s">
        <v>2017</v>
      </c>
      <c r="E620" s="832" t="s">
        <v>4480</v>
      </c>
      <c r="F620" s="832" t="s">
        <v>4534</v>
      </c>
      <c r="G620" s="832" t="s">
        <v>4535</v>
      </c>
      <c r="H620" s="849">
        <v>18</v>
      </c>
      <c r="I620" s="849">
        <v>4518</v>
      </c>
      <c r="J620" s="832">
        <v>3</v>
      </c>
      <c r="K620" s="832">
        <v>251</v>
      </c>
      <c r="L620" s="849">
        <v>6</v>
      </c>
      <c r="M620" s="849">
        <v>1506</v>
      </c>
      <c r="N620" s="832">
        <v>1</v>
      </c>
      <c r="O620" s="832">
        <v>251</v>
      </c>
      <c r="P620" s="849"/>
      <c r="Q620" s="849"/>
      <c r="R620" s="837"/>
      <c r="S620" s="850"/>
    </row>
    <row r="621" spans="1:19" ht="14.4" customHeight="1" x14ac:dyDescent="0.3">
      <c r="A621" s="831" t="s">
        <v>4483</v>
      </c>
      <c r="B621" s="832" t="s">
        <v>4484</v>
      </c>
      <c r="C621" s="832" t="s">
        <v>599</v>
      </c>
      <c r="D621" s="832" t="s">
        <v>2017</v>
      </c>
      <c r="E621" s="832" t="s">
        <v>4480</v>
      </c>
      <c r="F621" s="832" t="s">
        <v>4534</v>
      </c>
      <c r="G621" s="832" t="s">
        <v>4536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252</v>
      </c>
      <c r="R621" s="837"/>
      <c r="S621" s="850">
        <v>252</v>
      </c>
    </row>
    <row r="622" spans="1:19" ht="14.4" customHeight="1" x14ac:dyDescent="0.3">
      <c r="A622" s="831" t="s">
        <v>4483</v>
      </c>
      <c r="B622" s="832" t="s">
        <v>4484</v>
      </c>
      <c r="C622" s="832" t="s">
        <v>599</v>
      </c>
      <c r="D622" s="832" t="s">
        <v>2017</v>
      </c>
      <c r="E622" s="832" t="s">
        <v>4480</v>
      </c>
      <c r="F622" s="832" t="s">
        <v>4571</v>
      </c>
      <c r="G622" s="832" t="s">
        <v>4572</v>
      </c>
      <c r="H622" s="849"/>
      <c r="I622" s="849"/>
      <c r="J622" s="832"/>
      <c r="K622" s="832"/>
      <c r="L622" s="849"/>
      <c r="M622" s="849"/>
      <c r="N622" s="832"/>
      <c r="O622" s="832"/>
      <c r="P622" s="849">
        <v>1</v>
      </c>
      <c r="Q622" s="849">
        <v>127</v>
      </c>
      <c r="R622" s="837"/>
      <c r="S622" s="850">
        <v>127</v>
      </c>
    </row>
    <row r="623" spans="1:19" ht="14.4" customHeight="1" x14ac:dyDescent="0.3">
      <c r="A623" s="831" t="s">
        <v>4483</v>
      </c>
      <c r="B623" s="832" t="s">
        <v>4484</v>
      </c>
      <c r="C623" s="832" t="s">
        <v>599</v>
      </c>
      <c r="D623" s="832" t="s">
        <v>2017</v>
      </c>
      <c r="E623" s="832" t="s">
        <v>4480</v>
      </c>
      <c r="F623" s="832" t="s">
        <v>4571</v>
      </c>
      <c r="G623" s="832" t="s">
        <v>4573</v>
      </c>
      <c r="H623" s="849"/>
      <c r="I623" s="849"/>
      <c r="J623" s="832"/>
      <c r="K623" s="832"/>
      <c r="L623" s="849">
        <v>25</v>
      </c>
      <c r="M623" s="849">
        <v>3150</v>
      </c>
      <c r="N623" s="832">
        <v>1</v>
      </c>
      <c r="O623" s="832">
        <v>126</v>
      </c>
      <c r="P623" s="849"/>
      <c r="Q623" s="849"/>
      <c r="R623" s="837"/>
      <c r="S623" s="850"/>
    </row>
    <row r="624" spans="1:19" ht="14.4" customHeight="1" x14ac:dyDescent="0.3">
      <c r="A624" s="831" t="s">
        <v>4483</v>
      </c>
      <c r="B624" s="832" t="s">
        <v>4484</v>
      </c>
      <c r="C624" s="832" t="s">
        <v>599</v>
      </c>
      <c r="D624" s="832" t="s">
        <v>2017</v>
      </c>
      <c r="E624" s="832" t="s">
        <v>4480</v>
      </c>
      <c r="F624" s="832" t="s">
        <v>4582</v>
      </c>
      <c r="G624" s="832" t="s">
        <v>4578</v>
      </c>
      <c r="H624" s="849">
        <v>41</v>
      </c>
      <c r="I624" s="849">
        <v>23288</v>
      </c>
      <c r="J624" s="832">
        <v>2.9285714285714284</v>
      </c>
      <c r="K624" s="832">
        <v>568</v>
      </c>
      <c r="L624" s="849">
        <v>14</v>
      </c>
      <c r="M624" s="849">
        <v>7952</v>
      </c>
      <c r="N624" s="832">
        <v>1</v>
      </c>
      <c r="O624" s="832">
        <v>568</v>
      </c>
      <c r="P624" s="849"/>
      <c r="Q624" s="849"/>
      <c r="R624" s="837"/>
      <c r="S624" s="850"/>
    </row>
    <row r="625" spans="1:19" ht="14.4" customHeight="1" x14ac:dyDescent="0.3">
      <c r="A625" s="831" t="s">
        <v>4483</v>
      </c>
      <c r="B625" s="832" t="s">
        <v>4484</v>
      </c>
      <c r="C625" s="832" t="s">
        <v>599</v>
      </c>
      <c r="D625" s="832" t="s">
        <v>2017</v>
      </c>
      <c r="E625" s="832" t="s">
        <v>4480</v>
      </c>
      <c r="F625" s="832" t="s">
        <v>4597</v>
      </c>
      <c r="G625" s="832" t="s">
        <v>4599</v>
      </c>
      <c r="H625" s="849"/>
      <c r="I625" s="849"/>
      <c r="J625" s="832"/>
      <c r="K625" s="832"/>
      <c r="L625" s="849"/>
      <c r="M625" s="849"/>
      <c r="N625" s="832"/>
      <c r="O625" s="832"/>
      <c r="P625" s="849">
        <v>1</v>
      </c>
      <c r="Q625" s="849">
        <v>308</v>
      </c>
      <c r="R625" s="837"/>
      <c r="S625" s="850">
        <v>308</v>
      </c>
    </row>
    <row r="626" spans="1:19" ht="14.4" customHeight="1" x14ac:dyDescent="0.3">
      <c r="A626" s="831" t="s">
        <v>4483</v>
      </c>
      <c r="B626" s="832" t="s">
        <v>4484</v>
      </c>
      <c r="C626" s="832" t="s">
        <v>599</v>
      </c>
      <c r="D626" s="832" t="s">
        <v>2018</v>
      </c>
      <c r="E626" s="832" t="s">
        <v>4480</v>
      </c>
      <c r="F626" s="832" t="s">
        <v>4534</v>
      </c>
      <c r="G626" s="832" t="s">
        <v>4535</v>
      </c>
      <c r="H626" s="849"/>
      <c r="I626" s="849"/>
      <c r="J626" s="832"/>
      <c r="K626" s="832"/>
      <c r="L626" s="849">
        <v>2</v>
      </c>
      <c r="M626" s="849">
        <v>502</v>
      </c>
      <c r="N626" s="832">
        <v>1</v>
      </c>
      <c r="O626" s="832">
        <v>251</v>
      </c>
      <c r="P626" s="849"/>
      <c r="Q626" s="849"/>
      <c r="R626" s="837"/>
      <c r="S626" s="850"/>
    </row>
    <row r="627" spans="1:19" ht="14.4" customHeight="1" x14ac:dyDescent="0.3">
      <c r="A627" s="831" t="s">
        <v>4483</v>
      </c>
      <c r="B627" s="832" t="s">
        <v>4484</v>
      </c>
      <c r="C627" s="832" t="s">
        <v>599</v>
      </c>
      <c r="D627" s="832" t="s">
        <v>2018</v>
      </c>
      <c r="E627" s="832" t="s">
        <v>4480</v>
      </c>
      <c r="F627" s="832" t="s">
        <v>4571</v>
      </c>
      <c r="G627" s="832" t="s">
        <v>4573</v>
      </c>
      <c r="H627" s="849"/>
      <c r="I627" s="849"/>
      <c r="J627" s="832"/>
      <c r="K627" s="832"/>
      <c r="L627" s="849">
        <v>5</v>
      </c>
      <c r="M627" s="849">
        <v>630</v>
      </c>
      <c r="N627" s="832">
        <v>1</v>
      </c>
      <c r="O627" s="832">
        <v>126</v>
      </c>
      <c r="P627" s="849"/>
      <c r="Q627" s="849"/>
      <c r="R627" s="837"/>
      <c r="S627" s="850"/>
    </row>
    <row r="628" spans="1:19" ht="14.4" customHeight="1" x14ac:dyDescent="0.3">
      <c r="A628" s="831" t="s">
        <v>4483</v>
      </c>
      <c r="B628" s="832" t="s">
        <v>4484</v>
      </c>
      <c r="C628" s="832" t="s">
        <v>599</v>
      </c>
      <c r="D628" s="832" t="s">
        <v>2018</v>
      </c>
      <c r="E628" s="832" t="s">
        <v>4480</v>
      </c>
      <c r="F628" s="832" t="s">
        <v>4582</v>
      </c>
      <c r="G628" s="832" t="s">
        <v>4578</v>
      </c>
      <c r="H628" s="849"/>
      <c r="I628" s="849"/>
      <c r="J628" s="832"/>
      <c r="K628" s="832"/>
      <c r="L628" s="849">
        <v>2</v>
      </c>
      <c r="M628" s="849">
        <v>1136</v>
      </c>
      <c r="N628" s="832">
        <v>1</v>
      </c>
      <c r="O628" s="832">
        <v>568</v>
      </c>
      <c r="P628" s="849"/>
      <c r="Q628" s="849"/>
      <c r="R628" s="837"/>
      <c r="S628" s="850"/>
    </row>
    <row r="629" spans="1:19" ht="14.4" customHeight="1" x14ac:dyDescent="0.3">
      <c r="A629" s="831" t="s">
        <v>4483</v>
      </c>
      <c r="B629" s="832" t="s">
        <v>4484</v>
      </c>
      <c r="C629" s="832" t="s">
        <v>599</v>
      </c>
      <c r="D629" s="832" t="s">
        <v>2018</v>
      </c>
      <c r="E629" s="832" t="s">
        <v>4480</v>
      </c>
      <c r="F629" s="832" t="s">
        <v>4601</v>
      </c>
      <c r="G629" s="832" t="s">
        <v>4598</v>
      </c>
      <c r="H629" s="849"/>
      <c r="I629" s="849"/>
      <c r="J629" s="832"/>
      <c r="K629" s="832"/>
      <c r="L629" s="849">
        <v>1</v>
      </c>
      <c r="M629" s="849">
        <v>380</v>
      </c>
      <c r="N629" s="832">
        <v>1</v>
      </c>
      <c r="O629" s="832">
        <v>380</v>
      </c>
      <c r="P629" s="849"/>
      <c r="Q629" s="849"/>
      <c r="R629" s="837"/>
      <c r="S629" s="850"/>
    </row>
    <row r="630" spans="1:19" ht="14.4" customHeight="1" x14ac:dyDescent="0.3">
      <c r="A630" s="831" t="s">
        <v>4483</v>
      </c>
      <c r="B630" s="832" t="s">
        <v>4484</v>
      </c>
      <c r="C630" s="832" t="s">
        <v>599</v>
      </c>
      <c r="D630" s="832" t="s">
        <v>4445</v>
      </c>
      <c r="E630" s="832" t="s">
        <v>4480</v>
      </c>
      <c r="F630" s="832" t="s">
        <v>4534</v>
      </c>
      <c r="G630" s="832" t="s">
        <v>4535</v>
      </c>
      <c r="H630" s="849">
        <v>34</v>
      </c>
      <c r="I630" s="849">
        <v>8534</v>
      </c>
      <c r="J630" s="832">
        <v>1.0625</v>
      </c>
      <c r="K630" s="832">
        <v>251</v>
      </c>
      <c r="L630" s="849">
        <v>32</v>
      </c>
      <c r="M630" s="849">
        <v>8032</v>
      </c>
      <c r="N630" s="832">
        <v>1</v>
      </c>
      <c r="O630" s="832">
        <v>251</v>
      </c>
      <c r="P630" s="849">
        <v>17</v>
      </c>
      <c r="Q630" s="849">
        <v>4284</v>
      </c>
      <c r="R630" s="837">
        <v>0.5333665338645418</v>
      </c>
      <c r="S630" s="850">
        <v>252</v>
      </c>
    </row>
    <row r="631" spans="1:19" ht="14.4" customHeight="1" x14ac:dyDescent="0.3">
      <c r="A631" s="831" t="s">
        <v>4483</v>
      </c>
      <c r="B631" s="832" t="s">
        <v>4484</v>
      </c>
      <c r="C631" s="832" t="s">
        <v>599</v>
      </c>
      <c r="D631" s="832" t="s">
        <v>4445</v>
      </c>
      <c r="E631" s="832" t="s">
        <v>4480</v>
      </c>
      <c r="F631" s="832" t="s">
        <v>4534</v>
      </c>
      <c r="G631" s="832" t="s">
        <v>4536</v>
      </c>
      <c r="H631" s="849">
        <v>1</v>
      </c>
      <c r="I631" s="849">
        <v>251</v>
      </c>
      <c r="J631" s="832"/>
      <c r="K631" s="832">
        <v>251</v>
      </c>
      <c r="L631" s="849"/>
      <c r="M631" s="849"/>
      <c r="N631" s="832"/>
      <c r="O631" s="832"/>
      <c r="P631" s="849">
        <v>2</v>
      </c>
      <c r="Q631" s="849">
        <v>504</v>
      </c>
      <c r="R631" s="837"/>
      <c r="S631" s="850">
        <v>252</v>
      </c>
    </row>
    <row r="632" spans="1:19" ht="14.4" customHeight="1" x14ac:dyDescent="0.3">
      <c r="A632" s="831" t="s">
        <v>4483</v>
      </c>
      <c r="B632" s="832" t="s">
        <v>4484</v>
      </c>
      <c r="C632" s="832" t="s">
        <v>599</v>
      </c>
      <c r="D632" s="832" t="s">
        <v>4445</v>
      </c>
      <c r="E632" s="832" t="s">
        <v>4480</v>
      </c>
      <c r="F632" s="832" t="s">
        <v>4571</v>
      </c>
      <c r="G632" s="832" t="s">
        <v>4572</v>
      </c>
      <c r="H632" s="849">
        <v>1</v>
      </c>
      <c r="I632" s="849">
        <v>126</v>
      </c>
      <c r="J632" s="832"/>
      <c r="K632" s="832">
        <v>126</v>
      </c>
      <c r="L632" s="849"/>
      <c r="M632" s="849"/>
      <c r="N632" s="832"/>
      <c r="O632" s="832"/>
      <c r="P632" s="849">
        <v>5</v>
      </c>
      <c r="Q632" s="849">
        <v>635</v>
      </c>
      <c r="R632" s="837"/>
      <c r="S632" s="850">
        <v>127</v>
      </c>
    </row>
    <row r="633" spans="1:19" ht="14.4" customHeight="1" x14ac:dyDescent="0.3">
      <c r="A633" s="831" t="s">
        <v>4483</v>
      </c>
      <c r="B633" s="832" t="s">
        <v>4484</v>
      </c>
      <c r="C633" s="832" t="s">
        <v>599</v>
      </c>
      <c r="D633" s="832" t="s">
        <v>4445</v>
      </c>
      <c r="E633" s="832" t="s">
        <v>4480</v>
      </c>
      <c r="F633" s="832" t="s">
        <v>4571</v>
      </c>
      <c r="G633" s="832" t="s">
        <v>4573</v>
      </c>
      <c r="H633" s="849">
        <v>84</v>
      </c>
      <c r="I633" s="849">
        <v>10584</v>
      </c>
      <c r="J633" s="832">
        <v>0.47191011235955055</v>
      </c>
      <c r="K633" s="832">
        <v>126</v>
      </c>
      <c r="L633" s="849">
        <v>178</v>
      </c>
      <c r="M633" s="849">
        <v>22428</v>
      </c>
      <c r="N633" s="832">
        <v>1</v>
      </c>
      <c r="O633" s="832">
        <v>126</v>
      </c>
      <c r="P633" s="849">
        <v>133</v>
      </c>
      <c r="Q633" s="849">
        <v>16891</v>
      </c>
      <c r="R633" s="837">
        <v>0.75312109862671661</v>
      </c>
      <c r="S633" s="850">
        <v>127</v>
      </c>
    </row>
    <row r="634" spans="1:19" ht="14.4" customHeight="1" x14ac:dyDescent="0.3">
      <c r="A634" s="831" t="s">
        <v>4483</v>
      </c>
      <c r="B634" s="832" t="s">
        <v>4484</v>
      </c>
      <c r="C634" s="832" t="s">
        <v>599</v>
      </c>
      <c r="D634" s="832" t="s">
        <v>4445</v>
      </c>
      <c r="E634" s="832" t="s">
        <v>4480</v>
      </c>
      <c r="F634" s="832" t="s">
        <v>4577</v>
      </c>
      <c r="G634" s="832" t="s">
        <v>4578</v>
      </c>
      <c r="H634" s="849"/>
      <c r="I634" s="849"/>
      <c r="J634" s="832"/>
      <c r="K634" s="832"/>
      <c r="L634" s="849"/>
      <c r="M634" s="849"/>
      <c r="N634" s="832"/>
      <c r="O634" s="832"/>
      <c r="P634" s="849">
        <v>1</v>
      </c>
      <c r="Q634" s="849">
        <v>496</v>
      </c>
      <c r="R634" s="837"/>
      <c r="S634" s="850">
        <v>496</v>
      </c>
    </row>
    <row r="635" spans="1:19" ht="14.4" customHeight="1" x14ac:dyDescent="0.3">
      <c r="A635" s="831" t="s">
        <v>4483</v>
      </c>
      <c r="B635" s="832" t="s">
        <v>4484</v>
      </c>
      <c r="C635" s="832" t="s">
        <v>599</v>
      </c>
      <c r="D635" s="832" t="s">
        <v>4445</v>
      </c>
      <c r="E635" s="832" t="s">
        <v>4480</v>
      </c>
      <c r="F635" s="832" t="s">
        <v>4582</v>
      </c>
      <c r="G635" s="832" t="s">
        <v>4578</v>
      </c>
      <c r="H635" s="849">
        <v>8</v>
      </c>
      <c r="I635" s="849">
        <v>4544</v>
      </c>
      <c r="J635" s="832">
        <v>1.6</v>
      </c>
      <c r="K635" s="832">
        <v>568</v>
      </c>
      <c r="L635" s="849">
        <v>5</v>
      </c>
      <c r="M635" s="849">
        <v>2840</v>
      </c>
      <c r="N635" s="832">
        <v>1</v>
      </c>
      <c r="O635" s="832">
        <v>568</v>
      </c>
      <c r="P635" s="849">
        <v>5</v>
      </c>
      <c r="Q635" s="849">
        <v>2845</v>
      </c>
      <c r="R635" s="837">
        <v>1.0017605633802817</v>
      </c>
      <c r="S635" s="850">
        <v>569</v>
      </c>
    </row>
    <row r="636" spans="1:19" ht="14.4" customHeight="1" x14ac:dyDescent="0.3">
      <c r="A636" s="831" t="s">
        <v>4483</v>
      </c>
      <c r="B636" s="832" t="s">
        <v>4484</v>
      </c>
      <c r="C636" s="832" t="s">
        <v>599</v>
      </c>
      <c r="D636" s="832" t="s">
        <v>4445</v>
      </c>
      <c r="E636" s="832" t="s">
        <v>4480</v>
      </c>
      <c r="F636" s="832" t="s">
        <v>4582</v>
      </c>
      <c r="G636" s="832" t="s">
        <v>4579</v>
      </c>
      <c r="H636" s="849">
        <v>2</v>
      </c>
      <c r="I636" s="849">
        <v>1136</v>
      </c>
      <c r="J636" s="832">
        <v>0.33333333333333331</v>
      </c>
      <c r="K636" s="832">
        <v>568</v>
      </c>
      <c r="L636" s="849">
        <v>6</v>
      </c>
      <c r="M636" s="849">
        <v>3408</v>
      </c>
      <c r="N636" s="832">
        <v>1</v>
      </c>
      <c r="O636" s="832">
        <v>568</v>
      </c>
      <c r="P636" s="849"/>
      <c r="Q636" s="849"/>
      <c r="R636" s="837"/>
      <c r="S636" s="850"/>
    </row>
    <row r="637" spans="1:19" ht="14.4" customHeight="1" x14ac:dyDescent="0.3">
      <c r="A637" s="831" t="s">
        <v>4483</v>
      </c>
      <c r="B637" s="832" t="s">
        <v>4484</v>
      </c>
      <c r="C637" s="832" t="s">
        <v>599</v>
      </c>
      <c r="D637" s="832" t="s">
        <v>4445</v>
      </c>
      <c r="E637" s="832" t="s">
        <v>4480</v>
      </c>
      <c r="F637" s="832" t="s">
        <v>4584</v>
      </c>
      <c r="G637" s="832" t="s">
        <v>4585</v>
      </c>
      <c r="H637" s="849"/>
      <c r="I637" s="849"/>
      <c r="J637" s="832"/>
      <c r="K637" s="832"/>
      <c r="L637" s="849"/>
      <c r="M637" s="849"/>
      <c r="N637" s="832"/>
      <c r="O637" s="832"/>
      <c r="P637" s="849">
        <v>2</v>
      </c>
      <c r="Q637" s="849">
        <v>928</v>
      </c>
      <c r="R637" s="837"/>
      <c r="S637" s="850">
        <v>464</v>
      </c>
    </row>
    <row r="638" spans="1:19" ht="14.4" customHeight="1" x14ac:dyDescent="0.3">
      <c r="A638" s="831" t="s">
        <v>4483</v>
      </c>
      <c r="B638" s="832" t="s">
        <v>4484</v>
      </c>
      <c r="C638" s="832" t="s">
        <v>599</v>
      </c>
      <c r="D638" s="832" t="s">
        <v>4445</v>
      </c>
      <c r="E638" s="832" t="s">
        <v>4480</v>
      </c>
      <c r="F638" s="832" t="s">
        <v>4594</v>
      </c>
      <c r="G638" s="832" t="s">
        <v>4595</v>
      </c>
      <c r="H638" s="849">
        <v>1</v>
      </c>
      <c r="I638" s="849">
        <v>85</v>
      </c>
      <c r="J638" s="832"/>
      <c r="K638" s="832">
        <v>85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 t="s">
        <v>4483</v>
      </c>
      <c r="B639" s="832" t="s">
        <v>4484</v>
      </c>
      <c r="C639" s="832" t="s">
        <v>599</v>
      </c>
      <c r="D639" s="832" t="s">
        <v>4445</v>
      </c>
      <c r="E639" s="832" t="s">
        <v>4480</v>
      </c>
      <c r="F639" s="832" t="s">
        <v>4549</v>
      </c>
      <c r="G639" s="832" t="s">
        <v>4551</v>
      </c>
      <c r="H639" s="849"/>
      <c r="I639" s="849"/>
      <c r="J639" s="832"/>
      <c r="K639" s="832"/>
      <c r="L639" s="849">
        <v>1</v>
      </c>
      <c r="M639" s="849">
        <v>120</v>
      </c>
      <c r="N639" s="832">
        <v>1</v>
      </c>
      <c r="O639" s="832">
        <v>120</v>
      </c>
      <c r="P639" s="849"/>
      <c r="Q639" s="849"/>
      <c r="R639" s="837"/>
      <c r="S639" s="850"/>
    </row>
    <row r="640" spans="1:19" ht="14.4" customHeight="1" x14ac:dyDescent="0.3">
      <c r="A640" s="831" t="s">
        <v>4483</v>
      </c>
      <c r="B640" s="832" t="s">
        <v>4484</v>
      </c>
      <c r="C640" s="832" t="s">
        <v>599</v>
      </c>
      <c r="D640" s="832" t="s">
        <v>4445</v>
      </c>
      <c r="E640" s="832" t="s">
        <v>4480</v>
      </c>
      <c r="F640" s="832" t="s">
        <v>4597</v>
      </c>
      <c r="G640" s="832" t="s">
        <v>4598</v>
      </c>
      <c r="H640" s="849"/>
      <c r="I640" s="849"/>
      <c r="J640" s="832"/>
      <c r="K640" s="832"/>
      <c r="L640" s="849">
        <v>1</v>
      </c>
      <c r="M640" s="849">
        <v>307</v>
      </c>
      <c r="N640" s="832">
        <v>1</v>
      </c>
      <c r="O640" s="832">
        <v>307</v>
      </c>
      <c r="P640" s="849"/>
      <c r="Q640" s="849"/>
      <c r="R640" s="837"/>
      <c r="S640" s="850"/>
    </row>
    <row r="641" spans="1:19" ht="14.4" customHeight="1" x14ac:dyDescent="0.3">
      <c r="A641" s="831" t="s">
        <v>4483</v>
      </c>
      <c r="B641" s="832" t="s">
        <v>4484</v>
      </c>
      <c r="C641" s="832" t="s">
        <v>599</v>
      </c>
      <c r="D641" s="832" t="s">
        <v>4445</v>
      </c>
      <c r="E641" s="832" t="s">
        <v>4480</v>
      </c>
      <c r="F641" s="832" t="s">
        <v>4597</v>
      </c>
      <c r="G641" s="832" t="s">
        <v>4599</v>
      </c>
      <c r="H641" s="849">
        <v>28</v>
      </c>
      <c r="I641" s="849">
        <v>8596</v>
      </c>
      <c r="J641" s="832"/>
      <c r="K641" s="832">
        <v>307</v>
      </c>
      <c r="L641" s="849"/>
      <c r="M641" s="849"/>
      <c r="N641" s="832"/>
      <c r="O641" s="832"/>
      <c r="P641" s="849">
        <v>1</v>
      </c>
      <c r="Q641" s="849">
        <v>308</v>
      </c>
      <c r="R641" s="837"/>
      <c r="S641" s="850">
        <v>308</v>
      </c>
    </row>
    <row r="642" spans="1:19" ht="14.4" customHeight="1" x14ac:dyDescent="0.3">
      <c r="A642" s="831" t="s">
        <v>4483</v>
      </c>
      <c r="B642" s="832" t="s">
        <v>4484</v>
      </c>
      <c r="C642" s="832" t="s">
        <v>599</v>
      </c>
      <c r="D642" s="832" t="s">
        <v>4445</v>
      </c>
      <c r="E642" s="832" t="s">
        <v>4480</v>
      </c>
      <c r="F642" s="832" t="s">
        <v>4601</v>
      </c>
      <c r="G642" s="832" t="s">
        <v>4598</v>
      </c>
      <c r="H642" s="849">
        <v>82</v>
      </c>
      <c r="I642" s="849">
        <v>31160</v>
      </c>
      <c r="J642" s="832">
        <v>1.607843137254902</v>
      </c>
      <c r="K642" s="832">
        <v>380</v>
      </c>
      <c r="L642" s="849">
        <v>51</v>
      </c>
      <c r="M642" s="849">
        <v>19380</v>
      </c>
      <c r="N642" s="832">
        <v>1</v>
      </c>
      <c r="O642" s="832">
        <v>380</v>
      </c>
      <c r="P642" s="849">
        <v>32</v>
      </c>
      <c r="Q642" s="849">
        <v>12192</v>
      </c>
      <c r="R642" s="837">
        <v>0.62910216718266254</v>
      </c>
      <c r="S642" s="850">
        <v>381</v>
      </c>
    </row>
    <row r="643" spans="1:19" ht="14.4" customHeight="1" x14ac:dyDescent="0.3">
      <c r="A643" s="831" t="s">
        <v>4483</v>
      </c>
      <c r="B643" s="832" t="s">
        <v>4484</v>
      </c>
      <c r="C643" s="832" t="s">
        <v>599</v>
      </c>
      <c r="D643" s="832" t="s">
        <v>4445</v>
      </c>
      <c r="E643" s="832" t="s">
        <v>4480</v>
      </c>
      <c r="F643" s="832" t="s">
        <v>4601</v>
      </c>
      <c r="G643" s="832" t="s">
        <v>4599</v>
      </c>
      <c r="H643" s="849">
        <v>1</v>
      </c>
      <c r="I643" s="849">
        <v>380</v>
      </c>
      <c r="J643" s="832"/>
      <c r="K643" s="832">
        <v>380</v>
      </c>
      <c r="L643" s="849"/>
      <c r="M643" s="849"/>
      <c r="N643" s="832"/>
      <c r="O643" s="832"/>
      <c r="P643" s="849">
        <v>2</v>
      </c>
      <c r="Q643" s="849">
        <v>762</v>
      </c>
      <c r="R643" s="837"/>
      <c r="S643" s="850">
        <v>381</v>
      </c>
    </row>
    <row r="644" spans="1:19" ht="14.4" customHeight="1" x14ac:dyDescent="0.3">
      <c r="A644" s="831" t="s">
        <v>4483</v>
      </c>
      <c r="B644" s="832" t="s">
        <v>4484</v>
      </c>
      <c r="C644" s="832" t="s">
        <v>599</v>
      </c>
      <c r="D644" s="832" t="s">
        <v>4445</v>
      </c>
      <c r="E644" s="832" t="s">
        <v>4480</v>
      </c>
      <c r="F644" s="832" t="s">
        <v>4602</v>
      </c>
      <c r="G644" s="832" t="s">
        <v>4603</v>
      </c>
      <c r="H644" s="849">
        <v>1</v>
      </c>
      <c r="I644" s="849">
        <v>272</v>
      </c>
      <c r="J644" s="832">
        <v>0.33333333333333331</v>
      </c>
      <c r="K644" s="832">
        <v>272</v>
      </c>
      <c r="L644" s="849">
        <v>3</v>
      </c>
      <c r="M644" s="849">
        <v>816</v>
      </c>
      <c r="N644" s="832">
        <v>1</v>
      </c>
      <c r="O644" s="832">
        <v>272</v>
      </c>
      <c r="P644" s="849">
        <v>2</v>
      </c>
      <c r="Q644" s="849">
        <v>546</v>
      </c>
      <c r="R644" s="837">
        <v>0.66911764705882348</v>
      </c>
      <c r="S644" s="850">
        <v>273</v>
      </c>
    </row>
    <row r="645" spans="1:19" ht="14.4" customHeight="1" x14ac:dyDescent="0.3">
      <c r="A645" s="831" t="s">
        <v>4483</v>
      </c>
      <c r="B645" s="832" t="s">
        <v>4484</v>
      </c>
      <c r="C645" s="832" t="s">
        <v>599</v>
      </c>
      <c r="D645" s="832" t="s">
        <v>4445</v>
      </c>
      <c r="E645" s="832" t="s">
        <v>4480</v>
      </c>
      <c r="F645" s="832" t="s">
        <v>4605</v>
      </c>
      <c r="G645" s="832" t="s">
        <v>4575</v>
      </c>
      <c r="H645" s="849">
        <v>1</v>
      </c>
      <c r="I645" s="849">
        <v>404</v>
      </c>
      <c r="J645" s="832"/>
      <c r="K645" s="832">
        <v>404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4483</v>
      </c>
      <c r="B646" s="832" t="s">
        <v>4484</v>
      </c>
      <c r="C646" s="832" t="s">
        <v>599</v>
      </c>
      <c r="D646" s="832" t="s">
        <v>4445</v>
      </c>
      <c r="E646" s="832" t="s">
        <v>4480</v>
      </c>
      <c r="F646" s="832" t="s">
        <v>4605</v>
      </c>
      <c r="G646" s="832" t="s">
        <v>4576</v>
      </c>
      <c r="H646" s="849"/>
      <c r="I646" s="849"/>
      <c r="J646" s="832"/>
      <c r="K646" s="832"/>
      <c r="L646" s="849">
        <v>2</v>
      </c>
      <c r="M646" s="849">
        <v>808</v>
      </c>
      <c r="N646" s="832">
        <v>1</v>
      </c>
      <c r="O646" s="832">
        <v>404</v>
      </c>
      <c r="P646" s="849">
        <v>2</v>
      </c>
      <c r="Q646" s="849">
        <v>810</v>
      </c>
      <c r="R646" s="837">
        <v>1.0024752475247525</v>
      </c>
      <c r="S646" s="850">
        <v>405</v>
      </c>
    </row>
    <row r="647" spans="1:19" ht="14.4" customHeight="1" x14ac:dyDescent="0.3">
      <c r="A647" s="831" t="s">
        <v>4483</v>
      </c>
      <c r="B647" s="832" t="s">
        <v>4484</v>
      </c>
      <c r="C647" s="832" t="s">
        <v>599</v>
      </c>
      <c r="D647" s="832" t="s">
        <v>4446</v>
      </c>
      <c r="E647" s="832" t="s">
        <v>4480</v>
      </c>
      <c r="F647" s="832" t="s">
        <v>4534</v>
      </c>
      <c r="G647" s="832" t="s">
        <v>4535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252</v>
      </c>
      <c r="R647" s="837"/>
      <c r="S647" s="850">
        <v>252</v>
      </c>
    </row>
    <row r="648" spans="1:19" ht="14.4" customHeight="1" x14ac:dyDescent="0.3">
      <c r="A648" s="831" t="s">
        <v>4483</v>
      </c>
      <c r="B648" s="832" t="s">
        <v>4484</v>
      </c>
      <c r="C648" s="832" t="s">
        <v>599</v>
      </c>
      <c r="D648" s="832" t="s">
        <v>4446</v>
      </c>
      <c r="E648" s="832" t="s">
        <v>4480</v>
      </c>
      <c r="F648" s="832" t="s">
        <v>4534</v>
      </c>
      <c r="G648" s="832" t="s">
        <v>4536</v>
      </c>
      <c r="H648" s="849"/>
      <c r="I648" s="849"/>
      <c r="J648" s="832"/>
      <c r="K648" s="832"/>
      <c r="L648" s="849"/>
      <c r="M648" s="849"/>
      <c r="N648" s="832"/>
      <c r="O648" s="832"/>
      <c r="P648" s="849">
        <v>2</v>
      </c>
      <c r="Q648" s="849">
        <v>504</v>
      </c>
      <c r="R648" s="837"/>
      <c r="S648" s="850">
        <v>252</v>
      </c>
    </row>
    <row r="649" spans="1:19" ht="14.4" customHeight="1" x14ac:dyDescent="0.3">
      <c r="A649" s="831" t="s">
        <v>4483</v>
      </c>
      <c r="B649" s="832" t="s">
        <v>4484</v>
      </c>
      <c r="C649" s="832" t="s">
        <v>599</v>
      </c>
      <c r="D649" s="832" t="s">
        <v>4446</v>
      </c>
      <c r="E649" s="832" t="s">
        <v>4480</v>
      </c>
      <c r="F649" s="832" t="s">
        <v>4571</v>
      </c>
      <c r="G649" s="832" t="s">
        <v>4572</v>
      </c>
      <c r="H649" s="849">
        <v>2</v>
      </c>
      <c r="I649" s="849">
        <v>252</v>
      </c>
      <c r="J649" s="832"/>
      <c r="K649" s="832">
        <v>126</v>
      </c>
      <c r="L649" s="849"/>
      <c r="M649" s="849"/>
      <c r="N649" s="832"/>
      <c r="O649" s="832"/>
      <c r="P649" s="849">
        <v>2</v>
      </c>
      <c r="Q649" s="849">
        <v>254</v>
      </c>
      <c r="R649" s="837"/>
      <c r="S649" s="850">
        <v>127</v>
      </c>
    </row>
    <row r="650" spans="1:19" ht="14.4" customHeight="1" x14ac:dyDescent="0.3">
      <c r="A650" s="831" t="s">
        <v>4483</v>
      </c>
      <c r="B650" s="832" t="s">
        <v>4484</v>
      </c>
      <c r="C650" s="832" t="s">
        <v>599</v>
      </c>
      <c r="D650" s="832" t="s">
        <v>4446</v>
      </c>
      <c r="E650" s="832" t="s">
        <v>4480</v>
      </c>
      <c r="F650" s="832" t="s">
        <v>4571</v>
      </c>
      <c r="G650" s="832" t="s">
        <v>4573</v>
      </c>
      <c r="H650" s="849"/>
      <c r="I650" s="849"/>
      <c r="J650" s="832"/>
      <c r="K650" s="832"/>
      <c r="L650" s="849"/>
      <c r="M650" s="849"/>
      <c r="N650" s="832"/>
      <c r="O650" s="832"/>
      <c r="P650" s="849">
        <v>1</v>
      </c>
      <c r="Q650" s="849">
        <v>127</v>
      </c>
      <c r="R650" s="837"/>
      <c r="S650" s="850">
        <v>127</v>
      </c>
    </row>
    <row r="651" spans="1:19" ht="14.4" customHeight="1" x14ac:dyDescent="0.3">
      <c r="A651" s="831" t="s">
        <v>4483</v>
      </c>
      <c r="B651" s="832" t="s">
        <v>4484</v>
      </c>
      <c r="C651" s="832" t="s">
        <v>599</v>
      </c>
      <c r="D651" s="832" t="s">
        <v>4446</v>
      </c>
      <c r="E651" s="832" t="s">
        <v>4480</v>
      </c>
      <c r="F651" s="832" t="s">
        <v>4577</v>
      </c>
      <c r="G651" s="832" t="s">
        <v>4578</v>
      </c>
      <c r="H651" s="849"/>
      <c r="I651" s="849"/>
      <c r="J651" s="832"/>
      <c r="K651" s="832"/>
      <c r="L651" s="849"/>
      <c r="M651" s="849"/>
      <c r="N651" s="832"/>
      <c r="O651" s="832"/>
      <c r="P651" s="849">
        <v>3</v>
      </c>
      <c r="Q651" s="849">
        <v>1488</v>
      </c>
      <c r="R651" s="837"/>
      <c r="S651" s="850">
        <v>496</v>
      </c>
    </row>
    <row r="652" spans="1:19" ht="14.4" customHeight="1" x14ac:dyDescent="0.3">
      <c r="A652" s="831" t="s">
        <v>4483</v>
      </c>
      <c r="B652" s="832" t="s">
        <v>4484</v>
      </c>
      <c r="C652" s="832" t="s">
        <v>599</v>
      </c>
      <c r="D652" s="832" t="s">
        <v>4446</v>
      </c>
      <c r="E652" s="832" t="s">
        <v>4480</v>
      </c>
      <c r="F652" s="832" t="s">
        <v>4597</v>
      </c>
      <c r="G652" s="832" t="s">
        <v>4599</v>
      </c>
      <c r="H652" s="849">
        <v>1</v>
      </c>
      <c r="I652" s="849">
        <v>307</v>
      </c>
      <c r="J652" s="832"/>
      <c r="K652" s="832">
        <v>307</v>
      </c>
      <c r="L652" s="849"/>
      <c r="M652" s="849"/>
      <c r="N652" s="832"/>
      <c r="O652" s="832"/>
      <c r="P652" s="849">
        <v>2</v>
      </c>
      <c r="Q652" s="849">
        <v>616</v>
      </c>
      <c r="R652" s="837"/>
      <c r="S652" s="850">
        <v>308</v>
      </c>
    </row>
    <row r="653" spans="1:19" ht="14.4" customHeight="1" x14ac:dyDescent="0.3">
      <c r="A653" s="831" t="s">
        <v>4483</v>
      </c>
      <c r="B653" s="832" t="s">
        <v>4484</v>
      </c>
      <c r="C653" s="832" t="s">
        <v>599</v>
      </c>
      <c r="D653" s="832" t="s">
        <v>4446</v>
      </c>
      <c r="E653" s="832" t="s">
        <v>4480</v>
      </c>
      <c r="F653" s="832" t="s">
        <v>4604</v>
      </c>
      <c r="G653" s="832" t="s">
        <v>4586</v>
      </c>
      <c r="H653" s="849">
        <v>1</v>
      </c>
      <c r="I653" s="849">
        <v>352</v>
      </c>
      <c r="J653" s="832"/>
      <c r="K653" s="832">
        <v>352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4483</v>
      </c>
      <c r="B654" s="832" t="s">
        <v>4484</v>
      </c>
      <c r="C654" s="832" t="s">
        <v>599</v>
      </c>
      <c r="D654" s="832" t="s">
        <v>2020</v>
      </c>
      <c r="E654" s="832" t="s">
        <v>4480</v>
      </c>
      <c r="F654" s="832" t="s">
        <v>4534</v>
      </c>
      <c r="G654" s="832" t="s">
        <v>4535</v>
      </c>
      <c r="H654" s="849">
        <v>15</v>
      </c>
      <c r="I654" s="849">
        <v>3765</v>
      </c>
      <c r="J654" s="832"/>
      <c r="K654" s="832">
        <v>251</v>
      </c>
      <c r="L654" s="849"/>
      <c r="M654" s="849"/>
      <c r="N654" s="832"/>
      <c r="O654" s="832"/>
      <c r="P654" s="849">
        <v>1</v>
      </c>
      <c r="Q654" s="849">
        <v>252</v>
      </c>
      <c r="R654" s="837"/>
      <c r="S654" s="850">
        <v>252</v>
      </c>
    </row>
    <row r="655" spans="1:19" ht="14.4" customHeight="1" x14ac:dyDescent="0.3">
      <c r="A655" s="831" t="s">
        <v>4483</v>
      </c>
      <c r="B655" s="832" t="s">
        <v>4484</v>
      </c>
      <c r="C655" s="832" t="s">
        <v>599</v>
      </c>
      <c r="D655" s="832" t="s">
        <v>2020</v>
      </c>
      <c r="E655" s="832" t="s">
        <v>4480</v>
      </c>
      <c r="F655" s="832" t="s">
        <v>4534</v>
      </c>
      <c r="G655" s="832" t="s">
        <v>4536</v>
      </c>
      <c r="H655" s="849">
        <v>5</v>
      </c>
      <c r="I655" s="849">
        <v>1255</v>
      </c>
      <c r="J655" s="832"/>
      <c r="K655" s="832">
        <v>251</v>
      </c>
      <c r="L655" s="849"/>
      <c r="M655" s="849"/>
      <c r="N655" s="832"/>
      <c r="O655" s="832"/>
      <c r="P655" s="849">
        <v>1</v>
      </c>
      <c r="Q655" s="849">
        <v>252</v>
      </c>
      <c r="R655" s="837"/>
      <c r="S655" s="850">
        <v>252</v>
      </c>
    </row>
    <row r="656" spans="1:19" ht="14.4" customHeight="1" x14ac:dyDescent="0.3">
      <c r="A656" s="831" t="s">
        <v>4483</v>
      </c>
      <c r="B656" s="832" t="s">
        <v>4484</v>
      </c>
      <c r="C656" s="832" t="s">
        <v>599</v>
      </c>
      <c r="D656" s="832" t="s">
        <v>2020</v>
      </c>
      <c r="E656" s="832" t="s">
        <v>4480</v>
      </c>
      <c r="F656" s="832" t="s">
        <v>4571</v>
      </c>
      <c r="G656" s="832" t="s">
        <v>4573</v>
      </c>
      <c r="H656" s="849">
        <v>6</v>
      </c>
      <c r="I656" s="849">
        <v>756</v>
      </c>
      <c r="J656" s="832"/>
      <c r="K656" s="832">
        <v>126</v>
      </c>
      <c r="L656" s="849"/>
      <c r="M656" s="849"/>
      <c r="N656" s="832"/>
      <c r="O656" s="832"/>
      <c r="P656" s="849">
        <v>4</v>
      </c>
      <c r="Q656" s="849">
        <v>508</v>
      </c>
      <c r="R656" s="837"/>
      <c r="S656" s="850">
        <v>127</v>
      </c>
    </row>
    <row r="657" spans="1:19" ht="14.4" customHeight="1" x14ac:dyDescent="0.3">
      <c r="A657" s="831" t="s">
        <v>4483</v>
      </c>
      <c r="B657" s="832" t="s">
        <v>4484</v>
      </c>
      <c r="C657" s="832" t="s">
        <v>599</v>
      </c>
      <c r="D657" s="832" t="s">
        <v>2020</v>
      </c>
      <c r="E657" s="832" t="s">
        <v>4480</v>
      </c>
      <c r="F657" s="832" t="s">
        <v>4577</v>
      </c>
      <c r="G657" s="832" t="s">
        <v>4578</v>
      </c>
      <c r="H657" s="849">
        <v>10</v>
      </c>
      <c r="I657" s="849">
        <v>4950</v>
      </c>
      <c r="J657" s="832"/>
      <c r="K657" s="832">
        <v>495</v>
      </c>
      <c r="L657" s="849"/>
      <c r="M657" s="849"/>
      <c r="N657" s="832"/>
      <c r="O657" s="832"/>
      <c r="P657" s="849">
        <v>2</v>
      </c>
      <c r="Q657" s="849">
        <v>992</v>
      </c>
      <c r="R657" s="837"/>
      <c r="S657" s="850">
        <v>496</v>
      </c>
    </row>
    <row r="658" spans="1:19" ht="14.4" customHeight="1" x14ac:dyDescent="0.3">
      <c r="A658" s="831" t="s">
        <v>4483</v>
      </c>
      <c r="B658" s="832" t="s">
        <v>4484</v>
      </c>
      <c r="C658" s="832" t="s">
        <v>599</v>
      </c>
      <c r="D658" s="832" t="s">
        <v>2020</v>
      </c>
      <c r="E658" s="832" t="s">
        <v>4480</v>
      </c>
      <c r="F658" s="832" t="s">
        <v>4577</v>
      </c>
      <c r="G658" s="832" t="s">
        <v>4579</v>
      </c>
      <c r="H658" s="849">
        <v>2</v>
      </c>
      <c r="I658" s="849">
        <v>990</v>
      </c>
      <c r="J658" s="832"/>
      <c r="K658" s="832">
        <v>495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4483</v>
      </c>
      <c r="B659" s="832" t="s">
        <v>4484</v>
      </c>
      <c r="C659" s="832" t="s">
        <v>599</v>
      </c>
      <c r="D659" s="832" t="s">
        <v>2020</v>
      </c>
      <c r="E659" s="832" t="s">
        <v>4480</v>
      </c>
      <c r="F659" s="832" t="s">
        <v>4594</v>
      </c>
      <c r="G659" s="832" t="s">
        <v>4595</v>
      </c>
      <c r="H659" s="849">
        <v>8</v>
      </c>
      <c r="I659" s="849">
        <v>680</v>
      </c>
      <c r="J659" s="832"/>
      <c r="K659" s="832">
        <v>85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4483</v>
      </c>
      <c r="B660" s="832" t="s">
        <v>4484</v>
      </c>
      <c r="C660" s="832" t="s">
        <v>599</v>
      </c>
      <c r="D660" s="832" t="s">
        <v>2020</v>
      </c>
      <c r="E660" s="832" t="s">
        <v>4480</v>
      </c>
      <c r="F660" s="832" t="s">
        <v>4594</v>
      </c>
      <c r="G660" s="832" t="s">
        <v>4596</v>
      </c>
      <c r="H660" s="849"/>
      <c r="I660" s="849"/>
      <c r="J660" s="832"/>
      <c r="K660" s="832"/>
      <c r="L660" s="849"/>
      <c r="M660" s="849"/>
      <c r="N660" s="832"/>
      <c r="O660" s="832"/>
      <c r="P660" s="849">
        <v>2</v>
      </c>
      <c r="Q660" s="849">
        <v>172</v>
      </c>
      <c r="R660" s="837"/>
      <c r="S660" s="850">
        <v>86</v>
      </c>
    </row>
    <row r="661" spans="1:19" ht="14.4" customHeight="1" x14ac:dyDescent="0.3">
      <c r="A661" s="831" t="s">
        <v>4483</v>
      </c>
      <c r="B661" s="832" t="s">
        <v>4484</v>
      </c>
      <c r="C661" s="832" t="s">
        <v>599</v>
      </c>
      <c r="D661" s="832" t="s">
        <v>2020</v>
      </c>
      <c r="E661" s="832" t="s">
        <v>4480</v>
      </c>
      <c r="F661" s="832" t="s">
        <v>4597</v>
      </c>
      <c r="G661" s="832" t="s">
        <v>4598</v>
      </c>
      <c r="H661" s="849">
        <v>19</v>
      </c>
      <c r="I661" s="849">
        <v>5833</v>
      </c>
      <c r="J661" s="832"/>
      <c r="K661" s="832">
        <v>307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4483</v>
      </c>
      <c r="B662" s="832" t="s">
        <v>4484</v>
      </c>
      <c r="C662" s="832" t="s">
        <v>599</v>
      </c>
      <c r="D662" s="832" t="s">
        <v>2020</v>
      </c>
      <c r="E662" s="832" t="s">
        <v>4480</v>
      </c>
      <c r="F662" s="832" t="s">
        <v>4597</v>
      </c>
      <c r="G662" s="832" t="s">
        <v>4599</v>
      </c>
      <c r="H662" s="849">
        <v>1</v>
      </c>
      <c r="I662" s="849">
        <v>307</v>
      </c>
      <c r="J662" s="832"/>
      <c r="K662" s="832">
        <v>307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4483</v>
      </c>
      <c r="B663" s="832" t="s">
        <v>4484</v>
      </c>
      <c r="C663" s="832" t="s">
        <v>599</v>
      </c>
      <c r="D663" s="832" t="s">
        <v>2020</v>
      </c>
      <c r="E663" s="832" t="s">
        <v>4480</v>
      </c>
      <c r="F663" s="832" t="s">
        <v>4601</v>
      </c>
      <c r="G663" s="832" t="s">
        <v>4599</v>
      </c>
      <c r="H663" s="849"/>
      <c r="I663" s="849"/>
      <c r="J663" s="832"/>
      <c r="K663" s="832"/>
      <c r="L663" s="849"/>
      <c r="M663" s="849"/>
      <c r="N663" s="832"/>
      <c r="O663" s="832"/>
      <c r="P663" s="849">
        <v>3</v>
      </c>
      <c r="Q663" s="849">
        <v>1143</v>
      </c>
      <c r="R663" s="837"/>
      <c r="S663" s="850">
        <v>381</v>
      </c>
    </row>
    <row r="664" spans="1:19" ht="14.4" customHeight="1" x14ac:dyDescent="0.3">
      <c r="A664" s="831" t="s">
        <v>4483</v>
      </c>
      <c r="B664" s="832" t="s">
        <v>4484</v>
      </c>
      <c r="C664" s="832" t="s">
        <v>599</v>
      </c>
      <c r="D664" s="832" t="s">
        <v>4447</v>
      </c>
      <c r="E664" s="832" t="s">
        <v>4480</v>
      </c>
      <c r="F664" s="832" t="s">
        <v>4534</v>
      </c>
      <c r="G664" s="832" t="s">
        <v>4535</v>
      </c>
      <c r="H664" s="849"/>
      <c r="I664" s="849"/>
      <c r="J664" s="832"/>
      <c r="K664" s="832"/>
      <c r="L664" s="849">
        <v>2</v>
      </c>
      <c r="M664" s="849">
        <v>502</v>
      </c>
      <c r="N664" s="832">
        <v>1</v>
      </c>
      <c r="O664" s="832">
        <v>251</v>
      </c>
      <c r="P664" s="849"/>
      <c r="Q664" s="849"/>
      <c r="R664" s="837"/>
      <c r="S664" s="850"/>
    </row>
    <row r="665" spans="1:19" ht="14.4" customHeight="1" x14ac:dyDescent="0.3">
      <c r="A665" s="831" t="s">
        <v>4483</v>
      </c>
      <c r="B665" s="832" t="s">
        <v>4484</v>
      </c>
      <c r="C665" s="832" t="s">
        <v>599</v>
      </c>
      <c r="D665" s="832" t="s">
        <v>4447</v>
      </c>
      <c r="E665" s="832" t="s">
        <v>4480</v>
      </c>
      <c r="F665" s="832" t="s">
        <v>4571</v>
      </c>
      <c r="G665" s="832" t="s">
        <v>4573</v>
      </c>
      <c r="H665" s="849"/>
      <c r="I665" s="849"/>
      <c r="J665" s="832"/>
      <c r="K665" s="832"/>
      <c r="L665" s="849">
        <v>2</v>
      </c>
      <c r="M665" s="849">
        <v>252</v>
      </c>
      <c r="N665" s="832">
        <v>1</v>
      </c>
      <c r="O665" s="832">
        <v>126</v>
      </c>
      <c r="P665" s="849"/>
      <c r="Q665" s="849"/>
      <c r="R665" s="837"/>
      <c r="S665" s="850"/>
    </row>
    <row r="666" spans="1:19" ht="14.4" customHeight="1" x14ac:dyDescent="0.3">
      <c r="A666" s="831" t="s">
        <v>4483</v>
      </c>
      <c r="B666" s="832" t="s">
        <v>4484</v>
      </c>
      <c r="C666" s="832" t="s">
        <v>599</v>
      </c>
      <c r="D666" s="832" t="s">
        <v>4447</v>
      </c>
      <c r="E666" s="832" t="s">
        <v>4480</v>
      </c>
      <c r="F666" s="832" t="s">
        <v>4601</v>
      </c>
      <c r="G666" s="832" t="s">
        <v>4598</v>
      </c>
      <c r="H666" s="849"/>
      <c r="I666" s="849"/>
      <c r="J666" s="832"/>
      <c r="K666" s="832"/>
      <c r="L666" s="849">
        <v>2</v>
      </c>
      <c r="M666" s="849">
        <v>760</v>
      </c>
      <c r="N666" s="832">
        <v>1</v>
      </c>
      <c r="O666" s="832">
        <v>380</v>
      </c>
      <c r="P666" s="849"/>
      <c r="Q666" s="849"/>
      <c r="R666" s="837"/>
      <c r="S666" s="850"/>
    </row>
    <row r="667" spans="1:19" ht="14.4" customHeight="1" x14ac:dyDescent="0.3">
      <c r="A667" s="831" t="s">
        <v>4483</v>
      </c>
      <c r="B667" s="832" t="s">
        <v>4484</v>
      </c>
      <c r="C667" s="832" t="s">
        <v>599</v>
      </c>
      <c r="D667" s="832" t="s">
        <v>2021</v>
      </c>
      <c r="E667" s="832" t="s">
        <v>4480</v>
      </c>
      <c r="F667" s="832" t="s">
        <v>4534</v>
      </c>
      <c r="G667" s="832" t="s">
        <v>4535</v>
      </c>
      <c r="H667" s="849">
        <v>2</v>
      </c>
      <c r="I667" s="849">
        <v>502</v>
      </c>
      <c r="J667" s="832">
        <v>1</v>
      </c>
      <c r="K667" s="832">
        <v>251</v>
      </c>
      <c r="L667" s="849">
        <v>2</v>
      </c>
      <c r="M667" s="849">
        <v>502</v>
      </c>
      <c r="N667" s="832">
        <v>1</v>
      </c>
      <c r="O667" s="832">
        <v>251</v>
      </c>
      <c r="P667" s="849"/>
      <c r="Q667" s="849"/>
      <c r="R667" s="837"/>
      <c r="S667" s="850"/>
    </row>
    <row r="668" spans="1:19" ht="14.4" customHeight="1" x14ac:dyDescent="0.3">
      <c r="A668" s="831" t="s">
        <v>4483</v>
      </c>
      <c r="B668" s="832" t="s">
        <v>4484</v>
      </c>
      <c r="C668" s="832" t="s">
        <v>599</v>
      </c>
      <c r="D668" s="832" t="s">
        <v>2021</v>
      </c>
      <c r="E668" s="832" t="s">
        <v>4480</v>
      </c>
      <c r="F668" s="832" t="s">
        <v>4534</v>
      </c>
      <c r="G668" s="832" t="s">
        <v>4536</v>
      </c>
      <c r="H668" s="849"/>
      <c r="I668" s="849"/>
      <c r="J668" s="832"/>
      <c r="K668" s="832"/>
      <c r="L668" s="849">
        <v>1</v>
      </c>
      <c r="M668" s="849">
        <v>251</v>
      </c>
      <c r="N668" s="832">
        <v>1</v>
      </c>
      <c r="O668" s="832">
        <v>251</v>
      </c>
      <c r="P668" s="849"/>
      <c r="Q668" s="849"/>
      <c r="R668" s="837"/>
      <c r="S668" s="850"/>
    </row>
    <row r="669" spans="1:19" ht="14.4" customHeight="1" x14ac:dyDescent="0.3">
      <c r="A669" s="831" t="s">
        <v>4483</v>
      </c>
      <c r="B669" s="832" t="s">
        <v>4484</v>
      </c>
      <c r="C669" s="832" t="s">
        <v>599</v>
      </c>
      <c r="D669" s="832" t="s">
        <v>2021</v>
      </c>
      <c r="E669" s="832" t="s">
        <v>4480</v>
      </c>
      <c r="F669" s="832" t="s">
        <v>4571</v>
      </c>
      <c r="G669" s="832" t="s">
        <v>4572</v>
      </c>
      <c r="H669" s="849"/>
      <c r="I669" s="849"/>
      <c r="J669" s="832"/>
      <c r="K669" s="832"/>
      <c r="L669" s="849">
        <v>4</v>
      </c>
      <c r="M669" s="849">
        <v>504</v>
      </c>
      <c r="N669" s="832">
        <v>1</v>
      </c>
      <c r="O669" s="832">
        <v>126</v>
      </c>
      <c r="P669" s="849"/>
      <c r="Q669" s="849"/>
      <c r="R669" s="837"/>
      <c r="S669" s="850"/>
    </row>
    <row r="670" spans="1:19" ht="14.4" customHeight="1" x14ac:dyDescent="0.3">
      <c r="A670" s="831" t="s">
        <v>4483</v>
      </c>
      <c r="B670" s="832" t="s">
        <v>4484</v>
      </c>
      <c r="C670" s="832" t="s">
        <v>599</v>
      </c>
      <c r="D670" s="832" t="s">
        <v>2021</v>
      </c>
      <c r="E670" s="832" t="s">
        <v>4480</v>
      </c>
      <c r="F670" s="832" t="s">
        <v>4571</v>
      </c>
      <c r="G670" s="832" t="s">
        <v>4573</v>
      </c>
      <c r="H670" s="849">
        <v>3</v>
      </c>
      <c r="I670" s="849">
        <v>378</v>
      </c>
      <c r="J670" s="832">
        <v>1</v>
      </c>
      <c r="K670" s="832">
        <v>126</v>
      </c>
      <c r="L670" s="849">
        <v>3</v>
      </c>
      <c r="M670" s="849">
        <v>378</v>
      </c>
      <c r="N670" s="832">
        <v>1</v>
      </c>
      <c r="O670" s="832">
        <v>126</v>
      </c>
      <c r="P670" s="849"/>
      <c r="Q670" s="849"/>
      <c r="R670" s="837"/>
      <c r="S670" s="850"/>
    </row>
    <row r="671" spans="1:19" ht="14.4" customHeight="1" x14ac:dyDescent="0.3">
      <c r="A671" s="831" t="s">
        <v>4483</v>
      </c>
      <c r="B671" s="832" t="s">
        <v>4484</v>
      </c>
      <c r="C671" s="832" t="s">
        <v>599</v>
      </c>
      <c r="D671" s="832" t="s">
        <v>2021</v>
      </c>
      <c r="E671" s="832" t="s">
        <v>4480</v>
      </c>
      <c r="F671" s="832" t="s">
        <v>4597</v>
      </c>
      <c r="G671" s="832" t="s">
        <v>4599</v>
      </c>
      <c r="H671" s="849"/>
      <c r="I671" s="849"/>
      <c r="J671" s="832"/>
      <c r="K671" s="832"/>
      <c r="L671" s="849">
        <v>1</v>
      </c>
      <c r="M671" s="849">
        <v>307</v>
      </c>
      <c r="N671" s="832">
        <v>1</v>
      </c>
      <c r="O671" s="832">
        <v>307</v>
      </c>
      <c r="P671" s="849"/>
      <c r="Q671" s="849"/>
      <c r="R671" s="837"/>
      <c r="S671" s="850"/>
    </row>
    <row r="672" spans="1:19" ht="14.4" customHeight="1" x14ac:dyDescent="0.3">
      <c r="A672" s="831" t="s">
        <v>4483</v>
      </c>
      <c r="B672" s="832" t="s">
        <v>4484</v>
      </c>
      <c r="C672" s="832" t="s">
        <v>599</v>
      </c>
      <c r="D672" s="832" t="s">
        <v>2021</v>
      </c>
      <c r="E672" s="832" t="s">
        <v>4480</v>
      </c>
      <c r="F672" s="832" t="s">
        <v>4601</v>
      </c>
      <c r="G672" s="832" t="s">
        <v>4598</v>
      </c>
      <c r="H672" s="849">
        <v>3</v>
      </c>
      <c r="I672" s="849">
        <v>1140</v>
      </c>
      <c r="J672" s="832">
        <v>1</v>
      </c>
      <c r="K672" s="832">
        <v>380</v>
      </c>
      <c r="L672" s="849">
        <v>3</v>
      </c>
      <c r="M672" s="849">
        <v>1140</v>
      </c>
      <c r="N672" s="832">
        <v>1</v>
      </c>
      <c r="O672" s="832">
        <v>380</v>
      </c>
      <c r="P672" s="849"/>
      <c r="Q672" s="849"/>
      <c r="R672" s="837"/>
      <c r="S672" s="850"/>
    </row>
    <row r="673" spans="1:19" ht="14.4" customHeight="1" x14ac:dyDescent="0.3">
      <c r="A673" s="831" t="s">
        <v>4483</v>
      </c>
      <c r="B673" s="832" t="s">
        <v>4484</v>
      </c>
      <c r="C673" s="832" t="s">
        <v>599</v>
      </c>
      <c r="D673" s="832" t="s">
        <v>4448</v>
      </c>
      <c r="E673" s="832" t="s">
        <v>4480</v>
      </c>
      <c r="F673" s="832" t="s">
        <v>4534</v>
      </c>
      <c r="G673" s="832" t="s">
        <v>4535</v>
      </c>
      <c r="H673" s="849"/>
      <c r="I673" s="849"/>
      <c r="J673" s="832"/>
      <c r="K673" s="832"/>
      <c r="L673" s="849"/>
      <c r="M673" s="849"/>
      <c r="N673" s="832"/>
      <c r="O673" s="832"/>
      <c r="P673" s="849">
        <v>4</v>
      </c>
      <c r="Q673" s="849">
        <v>1008</v>
      </c>
      <c r="R673" s="837"/>
      <c r="S673" s="850">
        <v>252</v>
      </c>
    </row>
    <row r="674" spans="1:19" ht="14.4" customHeight="1" x14ac:dyDescent="0.3">
      <c r="A674" s="831" t="s">
        <v>4483</v>
      </c>
      <c r="B674" s="832" t="s">
        <v>4484</v>
      </c>
      <c r="C674" s="832" t="s">
        <v>599</v>
      </c>
      <c r="D674" s="832" t="s">
        <v>4448</v>
      </c>
      <c r="E674" s="832" t="s">
        <v>4480</v>
      </c>
      <c r="F674" s="832" t="s">
        <v>4571</v>
      </c>
      <c r="G674" s="832" t="s">
        <v>4573</v>
      </c>
      <c r="H674" s="849"/>
      <c r="I674" s="849"/>
      <c r="J674" s="832"/>
      <c r="K674" s="832"/>
      <c r="L674" s="849"/>
      <c r="M674" s="849"/>
      <c r="N674" s="832"/>
      <c r="O674" s="832"/>
      <c r="P674" s="849">
        <v>5</v>
      </c>
      <c r="Q674" s="849">
        <v>635</v>
      </c>
      <c r="R674" s="837"/>
      <c r="S674" s="850">
        <v>127</v>
      </c>
    </row>
    <row r="675" spans="1:19" ht="14.4" customHeight="1" x14ac:dyDescent="0.3">
      <c r="A675" s="831" t="s">
        <v>4483</v>
      </c>
      <c r="B675" s="832" t="s">
        <v>4484</v>
      </c>
      <c r="C675" s="832" t="s">
        <v>599</v>
      </c>
      <c r="D675" s="832" t="s">
        <v>4448</v>
      </c>
      <c r="E675" s="832" t="s">
        <v>4480</v>
      </c>
      <c r="F675" s="832" t="s">
        <v>4577</v>
      </c>
      <c r="G675" s="832" t="s">
        <v>4578</v>
      </c>
      <c r="H675" s="849"/>
      <c r="I675" s="849"/>
      <c r="J675" s="832"/>
      <c r="K675" s="832"/>
      <c r="L675" s="849"/>
      <c r="M675" s="849"/>
      <c r="N675" s="832"/>
      <c r="O675" s="832"/>
      <c r="P675" s="849">
        <v>1</v>
      </c>
      <c r="Q675" s="849">
        <v>496</v>
      </c>
      <c r="R675" s="837"/>
      <c r="S675" s="850">
        <v>496</v>
      </c>
    </row>
    <row r="676" spans="1:19" ht="14.4" customHeight="1" x14ac:dyDescent="0.3">
      <c r="A676" s="831" t="s">
        <v>4483</v>
      </c>
      <c r="B676" s="832" t="s">
        <v>4484</v>
      </c>
      <c r="C676" s="832" t="s">
        <v>599</v>
      </c>
      <c r="D676" s="832" t="s">
        <v>4448</v>
      </c>
      <c r="E676" s="832" t="s">
        <v>4480</v>
      </c>
      <c r="F676" s="832" t="s">
        <v>4597</v>
      </c>
      <c r="G676" s="832" t="s">
        <v>4598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308</v>
      </c>
      <c r="R676" s="837"/>
      <c r="S676" s="850">
        <v>308</v>
      </c>
    </row>
    <row r="677" spans="1:19" ht="14.4" customHeight="1" x14ac:dyDescent="0.3">
      <c r="A677" s="831" t="s">
        <v>4483</v>
      </c>
      <c r="B677" s="832" t="s">
        <v>4484</v>
      </c>
      <c r="C677" s="832" t="s">
        <v>599</v>
      </c>
      <c r="D677" s="832" t="s">
        <v>4448</v>
      </c>
      <c r="E677" s="832" t="s">
        <v>4480</v>
      </c>
      <c r="F677" s="832" t="s">
        <v>4601</v>
      </c>
      <c r="G677" s="832" t="s">
        <v>4598</v>
      </c>
      <c r="H677" s="849"/>
      <c r="I677" s="849"/>
      <c r="J677" s="832"/>
      <c r="K677" s="832"/>
      <c r="L677" s="849"/>
      <c r="M677" s="849"/>
      <c r="N677" s="832"/>
      <c r="O677" s="832"/>
      <c r="P677" s="849">
        <v>3</v>
      </c>
      <c r="Q677" s="849">
        <v>1143</v>
      </c>
      <c r="R677" s="837"/>
      <c r="S677" s="850">
        <v>381</v>
      </c>
    </row>
    <row r="678" spans="1:19" ht="14.4" customHeight="1" x14ac:dyDescent="0.3">
      <c r="A678" s="831" t="s">
        <v>4483</v>
      </c>
      <c r="B678" s="832" t="s">
        <v>4484</v>
      </c>
      <c r="C678" s="832" t="s">
        <v>599</v>
      </c>
      <c r="D678" s="832" t="s">
        <v>4449</v>
      </c>
      <c r="E678" s="832" t="s">
        <v>4480</v>
      </c>
      <c r="F678" s="832" t="s">
        <v>4534</v>
      </c>
      <c r="G678" s="832" t="s">
        <v>4536</v>
      </c>
      <c r="H678" s="849">
        <v>5</v>
      </c>
      <c r="I678" s="849">
        <v>1255</v>
      </c>
      <c r="J678" s="832"/>
      <c r="K678" s="832">
        <v>251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 t="s">
        <v>4483</v>
      </c>
      <c r="B679" s="832" t="s">
        <v>4484</v>
      </c>
      <c r="C679" s="832" t="s">
        <v>599</v>
      </c>
      <c r="D679" s="832" t="s">
        <v>4449</v>
      </c>
      <c r="E679" s="832" t="s">
        <v>4480</v>
      </c>
      <c r="F679" s="832" t="s">
        <v>4571</v>
      </c>
      <c r="G679" s="832" t="s">
        <v>4572</v>
      </c>
      <c r="H679" s="849">
        <v>5</v>
      </c>
      <c r="I679" s="849">
        <v>630</v>
      </c>
      <c r="J679" s="832"/>
      <c r="K679" s="832">
        <v>126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4483</v>
      </c>
      <c r="B680" s="832" t="s">
        <v>4484</v>
      </c>
      <c r="C680" s="832" t="s">
        <v>599</v>
      </c>
      <c r="D680" s="832" t="s">
        <v>4449</v>
      </c>
      <c r="E680" s="832" t="s">
        <v>4480</v>
      </c>
      <c r="F680" s="832" t="s">
        <v>4594</v>
      </c>
      <c r="G680" s="832" t="s">
        <v>4595</v>
      </c>
      <c r="H680" s="849">
        <v>2</v>
      </c>
      <c r="I680" s="849">
        <v>170</v>
      </c>
      <c r="J680" s="832"/>
      <c r="K680" s="832">
        <v>85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" customHeight="1" x14ac:dyDescent="0.3">
      <c r="A681" s="831" t="s">
        <v>4483</v>
      </c>
      <c r="B681" s="832" t="s">
        <v>4484</v>
      </c>
      <c r="C681" s="832" t="s">
        <v>599</v>
      </c>
      <c r="D681" s="832" t="s">
        <v>4449</v>
      </c>
      <c r="E681" s="832" t="s">
        <v>4480</v>
      </c>
      <c r="F681" s="832" t="s">
        <v>4597</v>
      </c>
      <c r="G681" s="832" t="s">
        <v>4599</v>
      </c>
      <c r="H681" s="849">
        <v>1</v>
      </c>
      <c r="I681" s="849">
        <v>307</v>
      </c>
      <c r="J681" s="832"/>
      <c r="K681" s="832">
        <v>307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4483</v>
      </c>
      <c r="B682" s="832" t="s">
        <v>4484</v>
      </c>
      <c r="C682" s="832" t="s">
        <v>599</v>
      </c>
      <c r="D682" s="832" t="s">
        <v>4449</v>
      </c>
      <c r="E682" s="832" t="s">
        <v>4480</v>
      </c>
      <c r="F682" s="832" t="s">
        <v>4601</v>
      </c>
      <c r="G682" s="832" t="s">
        <v>4599</v>
      </c>
      <c r="H682" s="849">
        <v>5</v>
      </c>
      <c r="I682" s="849">
        <v>1900</v>
      </c>
      <c r="J682" s="832"/>
      <c r="K682" s="832">
        <v>380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4483</v>
      </c>
      <c r="B683" s="832" t="s">
        <v>4484</v>
      </c>
      <c r="C683" s="832" t="s">
        <v>599</v>
      </c>
      <c r="D683" s="832" t="s">
        <v>4449</v>
      </c>
      <c r="E683" s="832" t="s">
        <v>4480</v>
      </c>
      <c r="F683" s="832" t="s">
        <v>4602</v>
      </c>
      <c r="G683" s="832" t="s">
        <v>4603</v>
      </c>
      <c r="H683" s="849">
        <v>1</v>
      </c>
      <c r="I683" s="849">
        <v>272</v>
      </c>
      <c r="J683" s="832"/>
      <c r="K683" s="832">
        <v>272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4483</v>
      </c>
      <c r="B684" s="832" t="s">
        <v>4484</v>
      </c>
      <c r="C684" s="832" t="s">
        <v>599</v>
      </c>
      <c r="D684" s="832" t="s">
        <v>2022</v>
      </c>
      <c r="E684" s="832" t="s">
        <v>4480</v>
      </c>
      <c r="F684" s="832" t="s">
        <v>4534</v>
      </c>
      <c r="G684" s="832" t="s">
        <v>4535</v>
      </c>
      <c r="H684" s="849">
        <v>1</v>
      </c>
      <c r="I684" s="849">
        <v>251</v>
      </c>
      <c r="J684" s="832">
        <v>1</v>
      </c>
      <c r="K684" s="832">
        <v>251</v>
      </c>
      <c r="L684" s="849">
        <v>1</v>
      </c>
      <c r="M684" s="849">
        <v>251</v>
      </c>
      <c r="N684" s="832">
        <v>1</v>
      </c>
      <c r="O684" s="832">
        <v>251</v>
      </c>
      <c r="P684" s="849"/>
      <c r="Q684" s="849"/>
      <c r="R684" s="837"/>
      <c r="S684" s="850"/>
    </row>
    <row r="685" spans="1:19" ht="14.4" customHeight="1" x14ac:dyDescent="0.3">
      <c r="A685" s="831" t="s">
        <v>4483</v>
      </c>
      <c r="B685" s="832" t="s">
        <v>4484</v>
      </c>
      <c r="C685" s="832" t="s">
        <v>599</v>
      </c>
      <c r="D685" s="832" t="s">
        <v>2022</v>
      </c>
      <c r="E685" s="832" t="s">
        <v>4480</v>
      </c>
      <c r="F685" s="832" t="s">
        <v>4571</v>
      </c>
      <c r="G685" s="832" t="s">
        <v>4573</v>
      </c>
      <c r="H685" s="849">
        <v>7</v>
      </c>
      <c r="I685" s="849">
        <v>882</v>
      </c>
      <c r="J685" s="832">
        <v>7</v>
      </c>
      <c r="K685" s="832">
        <v>126</v>
      </c>
      <c r="L685" s="849">
        <v>1</v>
      </c>
      <c r="M685" s="849">
        <v>126</v>
      </c>
      <c r="N685" s="832">
        <v>1</v>
      </c>
      <c r="O685" s="832">
        <v>126</v>
      </c>
      <c r="P685" s="849"/>
      <c r="Q685" s="849"/>
      <c r="R685" s="837"/>
      <c r="S685" s="850"/>
    </row>
    <row r="686" spans="1:19" ht="14.4" customHeight="1" x14ac:dyDescent="0.3">
      <c r="A686" s="831" t="s">
        <v>4483</v>
      </c>
      <c r="B686" s="832" t="s">
        <v>4484</v>
      </c>
      <c r="C686" s="832" t="s">
        <v>599</v>
      </c>
      <c r="D686" s="832" t="s">
        <v>2022</v>
      </c>
      <c r="E686" s="832" t="s">
        <v>4480</v>
      </c>
      <c r="F686" s="832" t="s">
        <v>4597</v>
      </c>
      <c r="G686" s="832" t="s">
        <v>4598</v>
      </c>
      <c r="H686" s="849">
        <v>2</v>
      </c>
      <c r="I686" s="849">
        <v>614</v>
      </c>
      <c r="J686" s="832">
        <v>2</v>
      </c>
      <c r="K686" s="832">
        <v>307</v>
      </c>
      <c r="L686" s="849">
        <v>1</v>
      </c>
      <c r="M686" s="849">
        <v>307</v>
      </c>
      <c r="N686" s="832">
        <v>1</v>
      </c>
      <c r="O686" s="832">
        <v>307</v>
      </c>
      <c r="P686" s="849"/>
      <c r="Q686" s="849"/>
      <c r="R686" s="837"/>
      <c r="S686" s="850"/>
    </row>
    <row r="687" spans="1:19" ht="14.4" customHeight="1" x14ac:dyDescent="0.3">
      <c r="A687" s="831" t="s">
        <v>4483</v>
      </c>
      <c r="B687" s="832" t="s">
        <v>4484</v>
      </c>
      <c r="C687" s="832" t="s">
        <v>599</v>
      </c>
      <c r="D687" s="832" t="s">
        <v>2022</v>
      </c>
      <c r="E687" s="832" t="s">
        <v>4480</v>
      </c>
      <c r="F687" s="832" t="s">
        <v>4601</v>
      </c>
      <c r="G687" s="832" t="s">
        <v>4599</v>
      </c>
      <c r="H687" s="849">
        <v>1</v>
      </c>
      <c r="I687" s="849">
        <v>380</v>
      </c>
      <c r="J687" s="832"/>
      <c r="K687" s="832">
        <v>380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4483</v>
      </c>
      <c r="B688" s="832" t="s">
        <v>4484</v>
      </c>
      <c r="C688" s="832" t="s">
        <v>599</v>
      </c>
      <c r="D688" s="832" t="s">
        <v>4450</v>
      </c>
      <c r="E688" s="832" t="s">
        <v>4480</v>
      </c>
      <c r="F688" s="832" t="s">
        <v>4534</v>
      </c>
      <c r="G688" s="832" t="s">
        <v>4536</v>
      </c>
      <c r="H688" s="849"/>
      <c r="I688" s="849"/>
      <c r="J688" s="832"/>
      <c r="K688" s="832"/>
      <c r="L688" s="849">
        <v>1</v>
      </c>
      <c r="M688" s="849">
        <v>251</v>
      </c>
      <c r="N688" s="832">
        <v>1</v>
      </c>
      <c r="O688" s="832">
        <v>251</v>
      </c>
      <c r="P688" s="849"/>
      <c r="Q688" s="849"/>
      <c r="R688" s="837"/>
      <c r="S688" s="850"/>
    </row>
    <row r="689" spans="1:19" ht="14.4" customHeight="1" x14ac:dyDescent="0.3">
      <c r="A689" s="831" t="s">
        <v>4483</v>
      </c>
      <c r="B689" s="832" t="s">
        <v>4484</v>
      </c>
      <c r="C689" s="832" t="s">
        <v>599</v>
      </c>
      <c r="D689" s="832" t="s">
        <v>4450</v>
      </c>
      <c r="E689" s="832" t="s">
        <v>4480</v>
      </c>
      <c r="F689" s="832" t="s">
        <v>4571</v>
      </c>
      <c r="G689" s="832" t="s">
        <v>4572</v>
      </c>
      <c r="H689" s="849"/>
      <c r="I689" s="849"/>
      <c r="J689" s="832"/>
      <c r="K689" s="832"/>
      <c r="L689" s="849">
        <v>4</v>
      </c>
      <c r="M689" s="849">
        <v>504</v>
      </c>
      <c r="N689" s="832">
        <v>1</v>
      </c>
      <c r="O689" s="832">
        <v>126</v>
      </c>
      <c r="P689" s="849"/>
      <c r="Q689" s="849"/>
      <c r="R689" s="837"/>
      <c r="S689" s="850"/>
    </row>
    <row r="690" spans="1:19" ht="14.4" customHeight="1" x14ac:dyDescent="0.3">
      <c r="A690" s="831" t="s">
        <v>4483</v>
      </c>
      <c r="B690" s="832" t="s">
        <v>4484</v>
      </c>
      <c r="C690" s="832" t="s">
        <v>599</v>
      </c>
      <c r="D690" s="832" t="s">
        <v>4450</v>
      </c>
      <c r="E690" s="832" t="s">
        <v>4480</v>
      </c>
      <c r="F690" s="832" t="s">
        <v>4597</v>
      </c>
      <c r="G690" s="832" t="s">
        <v>4599</v>
      </c>
      <c r="H690" s="849"/>
      <c r="I690" s="849"/>
      <c r="J690" s="832"/>
      <c r="K690" s="832"/>
      <c r="L690" s="849">
        <v>1</v>
      </c>
      <c r="M690" s="849">
        <v>307</v>
      </c>
      <c r="N690" s="832">
        <v>1</v>
      </c>
      <c r="O690" s="832">
        <v>307</v>
      </c>
      <c r="P690" s="849"/>
      <c r="Q690" s="849"/>
      <c r="R690" s="837"/>
      <c r="S690" s="850"/>
    </row>
    <row r="691" spans="1:19" ht="14.4" customHeight="1" x14ac:dyDescent="0.3">
      <c r="A691" s="831" t="s">
        <v>4483</v>
      </c>
      <c r="B691" s="832" t="s">
        <v>4484</v>
      </c>
      <c r="C691" s="832" t="s">
        <v>599</v>
      </c>
      <c r="D691" s="832" t="s">
        <v>4452</v>
      </c>
      <c r="E691" s="832" t="s">
        <v>4480</v>
      </c>
      <c r="F691" s="832" t="s">
        <v>4534</v>
      </c>
      <c r="G691" s="832" t="s">
        <v>4535</v>
      </c>
      <c r="H691" s="849">
        <v>18</v>
      </c>
      <c r="I691" s="849">
        <v>4518</v>
      </c>
      <c r="J691" s="832">
        <v>1.2857142857142858</v>
      </c>
      <c r="K691" s="832">
        <v>251</v>
      </c>
      <c r="L691" s="849">
        <v>14</v>
      </c>
      <c r="M691" s="849">
        <v>3514</v>
      </c>
      <c r="N691" s="832">
        <v>1</v>
      </c>
      <c r="O691" s="832">
        <v>251</v>
      </c>
      <c r="P691" s="849">
        <v>27</v>
      </c>
      <c r="Q691" s="849">
        <v>6804</v>
      </c>
      <c r="R691" s="837">
        <v>1.9362549800796813</v>
      </c>
      <c r="S691" s="850">
        <v>252</v>
      </c>
    </row>
    <row r="692" spans="1:19" ht="14.4" customHeight="1" x14ac:dyDescent="0.3">
      <c r="A692" s="831" t="s">
        <v>4483</v>
      </c>
      <c r="B692" s="832" t="s">
        <v>4484</v>
      </c>
      <c r="C692" s="832" t="s">
        <v>599</v>
      </c>
      <c r="D692" s="832" t="s">
        <v>4452</v>
      </c>
      <c r="E692" s="832" t="s">
        <v>4480</v>
      </c>
      <c r="F692" s="832" t="s">
        <v>4534</v>
      </c>
      <c r="G692" s="832" t="s">
        <v>4536</v>
      </c>
      <c r="H692" s="849">
        <v>17</v>
      </c>
      <c r="I692" s="849">
        <v>4267</v>
      </c>
      <c r="J692" s="832">
        <v>17</v>
      </c>
      <c r="K692" s="832">
        <v>251</v>
      </c>
      <c r="L692" s="849">
        <v>1</v>
      </c>
      <c r="M692" s="849">
        <v>251</v>
      </c>
      <c r="N692" s="832">
        <v>1</v>
      </c>
      <c r="O692" s="832">
        <v>251</v>
      </c>
      <c r="P692" s="849">
        <v>1</v>
      </c>
      <c r="Q692" s="849">
        <v>252</v>
      </c>
      <c r="R692" s="837">
        <v>1.0039840637450199</v>
      </c>
      <c r="S692" s="850">
        <v>252</v>
      </c>
    </row>
    <row r="693" spans="1:19" ht="14.4" customHeight="1" x14ac:dyDescent="0.3">
      <c r="A693" s="831" t="s">
        <v>4483</v>
      </c>
      <c r="B693" s="832" t="s">
        <v>4484</v>
      </c>
      <c r="C693" s="832" t="s">
        <v>599</v>
      </c>
      <c r="D693" s="832" t="s">
        <v>4452</v>
      </c>
      <c r="E693" s="832" t="s">
        <v>4480</v>
      </c>
      <c r="F693" s="832" t="s">
        <v>4571</v>
      </c>
      <c r="G693" s="832" t="s">
        <v>4572</v>
      </c>
      <c r="H693" s="849">
        <v>19</v>
      </c>
      <c r="I693" s="849">
        <v>2394</v>
      </c>
      <c r="J693" s="832">
        <v>19</v>
      </c>
      <c r="K693" s="832">
        <v>126</v>
      </c>
      <c r="L693" s="849">
        <v>1</v>
      </c>
      <c r="M693" s="849">
        <v>126</v>
      </c>
      <c r="N693" s="832">
        <v>1</v>
      </c>
      <c r="O693" s="832">
        <v>126</v>
      </c>
      <c r="P693" s="849">
        <v>1</v>
      </c>
      <c r="Q693" s="849">
        <v>127</v>
      </c>
      <c r="R693" s="837">
        <v>1.0079365079365079</v>
      </c>
      <c r="S693" s="850">
        <v>127</v>
      </c>
    </row>
    <row r="694" spans="1:19" ht="14.4" customHeight="1" x14ac:dyDescent="0.3">
      <c r="A694" s="831" t="s">
        <v>4483</v>
      </c>
      <c r="B694" s="832" t="s">
        <v>4484</v>
      </c>
      <c r="C694" s="832" t="s">
        <v>599</v>
      </c>
      <c r="D694" s="832" t="s">
        <v>4452</v>
      </c>
      <c r="E694" s="832" t="s">
        <v>4480</v>
      </c>
      <c r="F694" s="832" t="s">
        <v>4571</v>
      </c>
      <c r="G694" s="832" t="s">
        <v>4573</v>
      </c>
      <c r="H694" s="849">
        <v>18</v>
      </c>
      <c r="I694" s="849">
        <v>2268</v>
      </c>
      <c r="J694" s="832">
        <v>0.66666666666666663</v>
      </c>
      <c r="K694" s="832">
        <v>126</v>
      </c>
      <c r="L694" s="849">
        <v>27</v>
      </c>
      <c r="M694" s="849">
        <v>3402</v>
      </c>
      <c r="N694" s="832">
        <v>1</v>
      </c>
      <c r="O694" s="832">
        <v>126</v>
      </c>
      <c r="P694" s="849">
        <v>119</v>
      </c>
      <c r="Q694" s="849">
        <v>15113</v>
      </c>
      <c r="R694" s="837">
        <v>4.4423868312757202</v>
      </c>
      <c r="S694" s="850">
        <v>127</v>
      </c>
    </row>
    <row r="695" spans="1:19" ht="14.4" customHeight="1" x14ac:dyDescent="0.3">
      <c r="A695" s="831" t="s">
        <v>4483</v>
      </c>
      <c r="B695" s="832" t="s">
        <v>4484</v>
      </c>
      <c r="C695" s="832" t="s">
        <v>599</v>
      </c>
      <c r="D695" s="832" t="s">
        <v>4452</v>
      </c>
      <c r="E695" s="832" t="s">
        <v>4480</v>
      </c>
      <c r="F695" s="832" t="s">
        <v>4577</v>
      </c>
      <c r="G695" s="832" t="s">
        <v>4579</v>
      </c>
      <c r="H695" s="849"/>
      <c r="I695" s="849"/>
      <c r="J695" s="832"/>
      <c r="K695" s="832"/>
      <c r="L695" s="849">
        <v>1</v>
      </c>
      <c r="M695" s="849">
        <v>495</v>
      </c>
      <c r="N695" s="832">
        <v>1</v>
      </c>
      <c r="O695" s="832">
        <v>495</v>
      </c>
      <c r="P695" s="849"/>
      <c r="Q695" s="849"/>
      <c r="R695" s="837"/>
      <c r="S695" s="850"/>
    </row>
    <row r="696" spans="1:19" ht="14.4" customHeight="1" x14ac:dyDescent="0.3">
      <c r="A696" s="831" t="s">
        <v>4483</v>
      </c>
      <c r="B696" s="832" t="s">
        <v>4484</v>
      </c>
      <c r="C696" s="832" t="s">
        <v>599</v>
      </c>
      <c r="D696" s="832" t="s">
        <v>4452</v>
      </c>
      <c r="E696" s="832" t="s">
        <v>4480</v>
      </c>
      <c r="F696" s="832" t="s">
        <v>4584</v>
      </c>
      <c r="G696" s="832" t="s">
        <v>4585</v>
      </c>
      <c r="H696" s="849"/>
      <c r="I696" s="849"/>
      <c r="J696" s="832"/>
      <c r="K696" s="832"/>
      <c r="L696" s="849">
        <v>1</v>
      </c>
      <c r="M696" s="849">
        <v>462</v>
      </c>
      <c r="N696" s="832">
        <v>1</v>
      </c>
      <c r="O696" s="832">
        <v>462</v>
      </c>
      <c r="P696" s="849"/>
      <c r="Q696" s="849"/>
      <c r="R696" s="837"/>
      <c r="S696" s="850"/>
    </row>
    <row r="697" spans="1:19" ht="14.4" customHeight="1" x14ac:dyDescent="0.3">
      <c r="A697" s="831" t="s">
        <v>4483</v>
      </c>
      <c r="B697" s="832" t="s">
        <v>4484</v>
      </c>
      <c r="C697" s="832" t="s">
        <v>599</v>
      </c>
      <c r="D697" s="832" t="s">
        <v>4452</v>
      </c>
      <c r="E697" s="832" t="s">
        <v>4480</v>
      </c>
      <c r="F697" s="832" t="s">
        <v>4584</v>
      </c>
      <c r="G697" s="832" t="s">
        <v>4586</v>
      </c>
      <c r="H697" s="849"/>
      <c r="I697" s="849"/>
      <c r="J697" s="832"/>
      <c r="K697" s="832"/>
      <c r="L697" s="849">
        <v>2</v>
      </c>
      <c r="M697" s="849">
        <v>924</v>
      </c>
      <c r="N697" s="832">
        <v>1</v>
      </c>
      <c r="O697" s="832">
        <v>462</v>
      </c>
      <c r="P697" s="849"/>
      <c r="Q697" s="849"/>
      <c r="R697" s="837"/>
      <c r="S697" s="850"/>
    </row>
    <row r="698" spans="1:19" ht="14.4" customHeight="1" x14ac:dyDescent="0.3">
      <c r="A698" s="831" t="s">
        <v>4483</v>
      </c>
      <c r="B698" s="832" t="s">
        <v>4484</v>
      </c>
      <c r="C698" s="832" t="s">
        <v>599</v>
      </c>
      <c r="D698" s="832" t="s">
        <v>4452</v>
      </c>
      <c r="E698" s="832" t="s">
        <v>4480</v>
      </c>
      <c r="F698" s="832" t="s">
        <v>4601</v>
      </c>
      <c r="G698" s="832" t="s">
        <v>4598</v>
      </c>
      <c r="H698" s="849">
        <v>31</v>
      </c>
      <c r="I698" s="849">
        <v>11780</v>
      </c>
      <c r="J698" s="832">
        <v>1.8235294117647058</v>
      </c>
      <c r="K698" s="832">
        <v>380</v>
      </c>
      <c r="L698" s="849">
        <v>17</v>
      </c>
      <c r="M698" s="849">
        <v>6460</v>
      </c>
      <c r="N698" s="832">
        <v>1</v>
      </c>
      <c r="O698" s="832">
        <v>380</v>
      </c>
      <c r="P698" s="849">
        <v>40</v>
      </c>
      <c r="Q698" s="849">
        <v>15240</v>
      </c>
      <c r="R698" s="837">
        <v>2.3591331269349847</v>
      </c>
      <c r="S698" s="850">
        <v>381</v>
      </c>
    </row>
    <row r="699" spans="1:19" ht="14.4" customHeight="1" x14ac:dyDescent="0.3">
      <c r="A699" s="831" t="s">
        <v>4483</v>
      </c>
      <c r="B699" s="832" t="s">
        <v>4484</v>
      </c>
      <c r="C699" s="832" t="s">
        <v>599</v>
      </c>
      <c r="D699" s="832" t="s">
        <v>4452</v>
      </c>
      <c r="E699" s="832" t="s">
        <v>4480</v>
      </c>
      <c r="F699" s="832" t="s">
        <v>4601</v>
      </c>
      <c r="G699" s="832" t="s">
        <v>4599</v>
      </c>
      <c r="H699" s="849">
        <v>32</v>
      </c>
      <c r="I699" s="849">
        <v>12160</v>
      </c>
      <c r="J699" s="832">
        <v>10.666666666666666</v>
      </c>
      <c r="K699" s="832">
        <v>380</v>
      </c>
      <c r="L699" s="849">
        <v>3</v>
      </c>
      <c r="M699" s="849">
        <v>1140</v>
      </c>
      <c r="N699" s="832">
        <v>1</v>
      </c>
      <c r="O699" s="832">
        <v>380</v>
      </c>
      <c r="P699" s="849">
        <v>2</v>
      </c>
      <c r="Q699" s="849">
        <v>762</v>
      </c>
      <c r="R699" s="837">
        <v>0.66842105263157892</v>
      </c>
      <c r="S699" s="850">
        <v>381</v>
      </c>
    </row>
    <row r="700" spans="1:19" ht="14.4" customHeight="1" x14ac:dyDescent="0.3">
      <c r="A700" s="831" t="s">
        <v>4483</v>
      </c>
      <c r="B700" s="832" t="s">
        <v>4484</v>
      </c>
      <c r="C700" s="832" t="s">
        <v>599</v>
      </c>
      <c r="D700" s="832" t="s">
        <v>2023</v>
      </c>
      <c r="E700" s="832" t="s">
        <v>4480</v>
      </c>
      <c r="F700" s="832" t="s">
        <v>4534</v>
      </c>
      <c r="G700" s="832" t="s">
        <v>4535</v>
      </c>
      <c r="H700" s="849">
        <v>15</v>
      </c>
      <c r="I700" s="849">
        <v>3765</v>
      </c>
      <c r="J700" s="832">
        <v>0.68181818181818177</v>
      </c>
      <c r="K700" s="832">
        <v>251</v>
      </c>
      <c r="L700" s="849">
        <v>22</v>
      </c>
      <c r="M700" s="849">
        <v>5522</v>
      </c>
      <c r="N700" s="832">
        <v>1</v>
      </c>
      <c r="O700" s="832">
        <v>251</v>
      </c>
      <c r="P700" s="849">
        <v>2</v>
      </c>
      <c r="Q700" s="849">
        <v>504</v>
      </c>
      <c r="R700" s="837">
        <v>9.127127852227454E-2</v>
      </c>
      <c r="S700" s="850">
        <v>252</v>
      </c>
    </row>
    <row r="701" spans="1:19" ht="14.4" customHeight="1" x14ac:dyDescent="0.3">
      <c r="A701" s="831" t="s">
        <v>4483</v>
      </c>
      <c r="B701" s="832" t="s">
        <v>4484</v>
      </c>
      <c r="C701" s="832" t="s">
        <v>599</v>
      </c>
      <c r="D701" s="832" t="s">
        <v>2023</v>
      </c>
      <c r="E701" s="832" t="s">
        <v>4480</v>
      </c>
      <c r="F701" s="832" t="s">
        <v>4534</v>
      </c>
      <c r="G701" s="832" t="s">
        <v>4536</v>
      </c>
      <c r="H701" s="849"/>
      <c r="I701" s="849"/>
      <c r="J701" s="832"/>
      <c r="K701" s="832"/>
      <c r="L701" s="849">
        <v>3</v>
      </c>
      <c r="M701" s="849">
        <v>753</v>
      </c>
      <c r="N701" s="832">
        <v>1</v>
      </c>
      <c r="O701" s="832">
        <v>251</v>
      </c>
      <c r="P701" s="849"/>
      <c r="Q701" s="849"/>
      <c r="R701" s="837"/>
      <c r="S701" s="850"/>
    </row>
    <row r="702" spans="1:19" ht="14.4" customHeight="1" x14ac:dyDescent="0.3">
      <c r="A702" s="831" t="s">
        <v>4483</v>
      </c>
      <c r="B702" s="832" t="s">
        <v>4484</v>
      </c>
      <c r="C702" s="832" t="s">
        <v>599</v>
      </c>
      <c r="D702" s="832" t="s">
        <v>2023</v>
      </c>
      <c r="E702" s="832" t="s">
        <v>4480</v>
      </c>
      <c r="F702" s="832" t="s">
        <v>4571</v>
      </c>
      <c r="G702" s="832" t="s">
        <v>4572</v>
      </c>
      <c r="H702" s="849"/>
      <c r="I702" s="849"/>
      <c r="J702" s="832"/>
      <c r="K702" s="832"/>
      <c r="L702" s="849">
        <v>9</v>
      </c>
      <c r="M702" s="849">
        <v>1134</v>
      </c>
      <c r="N702" s="832">
        <v>1</v>
      </c>
      <c r="O702" s="832">
        <v>126</v>
      </c>
      <c r="P702" s="849"/>
      <c r="Q702" s="849"/>
      <c r="R702" s="837"/>
      <c r="S702" s="850"/>
    </row>
    <row r="703" spans="1:19" ht="14.4" customHeight="1" x14ac:dyDescent="0.3">
      <c r="A703" s="831" t="s">
        <v>4483</v>
      </c>
      <c r="B703" s="832" t="s">
        <v>4484</v>
      </c>
      <c r="C703" s="832" t="s">
        <v>599</v>
      </c>
      <c r="D703" s="832" t="s">
        <v>2023</v>
      </c>
      <c r="E703" s="832" t="s">
        <v>4480</v>
      </c>
      <c r="F703" s="832" t="s">
        <v>4571</v>
      </c>
      <c r="G703" s="832" t="s">
        <v>4573</v>
      </c>
      <c r="H703" s="849">
        <v>17</v>
      </c>
      <c r="I703" s="849">
        <v>2142</v>
      </c>
      <c r="J703" s="832">
        <v>0.23287671232876711</v>
      </c>
      <c r="K703" s="832">
        <v>126</v>
      </c>
      <c r="L703" s="849">
        <v>73</v>
      </c>
      <c r="M703" s="849">
        <v>9198</v>
      </c>
      <c r="N703" s="832">
        <v>1</v>
      </c>
      <c r="O703" s="832">
        <v>126</v>
      </c>
      <c r="P703" s="849">
        <v>33</v>
      </c>
      <c r="Q703" s="849">
        <v>4191</v>
      </c>
      <c r="R703" s="837">
        <v>0.45564253098499674</v>
      </c>
      <c r="S703" s="850">
        <v>127</v>
      </c>
    </row>
    <row r="704" spans="1:19" ht="14.4" customHeight="1" x14ac:dyDescent="0.3">
      <c r="A704" s="831" t="s">
        <v>4483</v>
      </c>
      <c r="B704" s="832" t="s">
        <v>4484</v>
      </c>
      <c r="C704" s="832" t="s">
        <v>599</v>
      </c>
      <c r="D704" s="832" t="s">
        <v>2023</v>
      </c>
      <c r="E704" s="832" t="s">
        <v>4480</v>
      </c>
      <c r="F704" s="832" t="s">
        <v>4577</v>
      </c>
      <c r="G704" s="832" t="s">
        <v>4578</v>
      </c>
      <c r="H704" s="849"/>
      <c r="I704" s="849"/>
      <c r="J704" s="832"/>
      <c r="K704" s="832"/>
      <c r="L704" s="849">
        <v>3</v>
      </c>
      <c r="M704" s="849">
        <v>1485</v>
      </c>
      <c r="N704" s="832">
        <v>1</v>
      </c>
      <c r="O704" s="832">
        <v>495</v>
      </c>
      <c r="P704" s="849"/>
      <c r="Q704" s="849"/>
      <c r="R704" s="837"/>
      <c r="S704" s="850"/>
    </row>
    <row r="705" spans="1:19" ht="14.4" customHeight="1" x14ac:dyDescent="0.3">
      <c r="A705" s="831" t="s">
        <v>4483</v>
      </c>
      <c r="B705" s="832" t="s">
        <v>4484</v>
      </c>
      <c r="C705" s="832" t="s">
        <v>599</v>
      </c>
      <c r="D705" s="832" t="s">
        <v>2023</v>
      </c>
      <c r="E705" s="832" t="s">
        <v>4480</v>
      </c>
      <c r="F705" s="832" t="s">
        <v>4582</v>
      </c>
      <c r="G705" s="832" t="s">
        <v>4578</v>
      </c>
      <c r="H705" s="849"/>
      <c r="I705" s="849"/>
      <c r="J705" s="832"/>
      <c r="K705" s="832"/>
      <c r="L705" s="849">
        <v>3</v>
      </c>
      <c r="M705" s="849">
        <v>1704</v>
      </c>
      <c r="N705" s="832">
        <v>1</v>
      </c>
      <c r="O705" s="832">
        <v>568</v>
      </c>
      <c r="P705" s="849"/>
      <c r="Q705" s="849"/>
      <c r="R705" s="837"/>
      <c r="S705" s="850"/>
    </row>
    <row r="706" spans="1:19" ht="14.4" customHeight="1" x14ac:dyDescent="0.3">
      <c r="A706" s="831" t="s">
        <v>4483</v>
      </c>
      <c r="B706" s="832" t="s">
        <v>4484</v>
      </c>
      <c r="C706" s="832" t="s">
        <v>599</v>
      </c>
      <c r="D706" s="832" t="s">
        <v>2023</v>
      </c>
      <c r="E706" s="832" t="s">
        <v>4480</v>
      </c>
      <c r="F706" s="832" t="s">
        <v>4582</v>
      </c>
      <c r="G706" s="832" t="s">
        <v>4579</v>
      </c>
      <c r="H706" s="849"/>
      <c r="I706" s="849"/>
      <c r="J706" s="832"/>
      <c r="K706" s="832"/>
      <c r="L706" s="849">
        <v>1</v>
      </c>
      <c r="M706" s="849">
        <v>568</v>
      </c>
      <c r="N706" s="832">
        <v>1</v>
      </c>
      <c r="O706" s="832">
        <v>568</v>
      </c>
      <c r="P706" s="849"/>
      <c r="Q706" s="849"/>
      <c r="R706" s="837"/>
      <c r="S706" s="850"/>
    </row>
    <row r="707" spans="1:19" ht="14.4" customHeight="1" x14ac:dyDescent="0.3">
      <c r="A707" s="831" t="s">
        <v>4483</v>
      </c>
      <c r="B707" s="832" t="s">
        <v>4484</v>
      </c>
      <c r="C707" s="832" t="s">
        <v>599</v>
      </c>
      <c r="D707" s="832" t="s">
        <v>2023</v>
      </c>
      <c r="E707" s="832" t="s">
        <v>4480</v>
      </c>
      <c r="F707" s="832" t="s">
        <v>4584</v>
      </c>
      <c r="G707" s="832" t="s">
        <v>4586</v>
      </c>
      <c r="H707" s="849"/>
      <c r="I707" s="849"/>
      <c r="J707" s="832"/>
      <c r="K707" s="832"/>
      <c r="L707" s="849">
        <v>1</v>
      </c>
      <c r="M707" s="849">
        <v>462</v>
      </c>
      <c r="N707" s="832">
        <v>1</v>
      </c>
      <c r="O707" s="832">
        <v>462</v>
      </c>
      <c r="P707" s="849"/>
      <c r="Q707" s="849"/>
      <c r="R707" s="837"/>
      <c r="S707" s="850"/>
    </row>
    <row r="708" spans="1:19" ht="14.4" customHeight="1" x14ac:dyDescent="0.3">
      <c r="A708" s="831" t="s">
        <v>4483</v>
      </c>
      <c r="B708" s="832" t="s">
        <v>4484</v>
      </c>
      <c r="C708" s="832" t="s">
        <v>599</v>
      </c>
      <c r="D708" s="832" t="s">
        <v>2023</v>
      </c>
      <c r="E708" s="832" t="s">
        <v>4480</v>
      </c>
      <c r="F708" s="832" t="s">
        <v>4594</v>
      </c>
      <c r="G708" s="832" t="s">
        <v>4596</v>
      </c>
      <c r="H708" s="849"/>
      <c r="I708" s="849"/>
      <c r="J708" s="832"/>
      <c r="K708" s="832"/>
      <c r="L708" s="849">
        <v>3</v>
      </c>
      <c r="M708" s="849">
        <v>255</v>
      </c>
      <c r="N708" s="832">
        <v>1</v>
      </c>
      <c r="O708" s="832">
        <v>85</v>
      </c>
      <c r="P708" s="849"/>
      <c r="Q708" s="849"/>
      <c r="R708" s="837"/>
      <c r="S708" s="850"/>
    </row>
    <row r="709" spans="1:19" ht="14.4" customHeight="1" x14ac:dyDescent="0.3">
      <c r="A709" s="831" t="s">
        <v>4483</v>
      </c>
      <c r="B709" s="832" t="s">
        <v>4484</v>
      </c>
      <c r="C709" s="832" t="s">
        <v>599</v>
      </c>
      <c r="D709" s="832" t="s">
        <v>2023</v>
      </c>
      <c r="E709" s="832" t="s">
        <v>4480</v>
      </c>
      <c r="F709" s="832" t="s">
        <v>4597</v>
      </c>
      <c r="G709" s="832" t="s">
        <v>4598</v>
      </c>
      <c r="H709" s="849">
        <v>2</v>
      </c>
      <c r="I709" s="849">
        <v>614</v>
      </c>
      <c r="J709" s="832">
        <v>0.25</v>
      </c>
      <c r="K709" s="832">
        <v>307</v>
      </c>
      <c r="L709" s="849">
        <v>8</v>
      </c>
      <c r="M709" s="849">
        <v>2456</v>
      </c>
      <c r="N709" s="832">
        <v>1</v>
      </c>
      <c r="O709" s="832">
        <v>307</v>
      </c>
      <c r="P709" s="849"/>
      <c r="Q709" s="849"/>
      <c r="R709" s="837"/>
      <c r="S709" s="850"/>
    </row>
    <row r="710" spans="1:19" ht="14.4" customHeight="1" x14ac:dyDescent="0.3">
      <c r="A710" s="831" t="s">
        <v>4483</v>
      </c>
      <c r="B710" s="832" t="s">
        <v>4484</v>
      </c>
      <c r="C710" s="832" t="s">
        <v>599</v>
      </c>
      <c r="D710" s="832" t="s">
        <v>2023</v>
      </c>
      <c r="E710" s="832" t="s">
        <v>4480</v>
      </c>
      <c r="F710" s="832" t="s">
        <v>4597</v>
      </c>
      <c r="G710" s="832" t="s">
        <v>4599</v>
      </c>
      <c r="H710" s="849"/>
      <c r="I710" s="849"/>
      <c r="J710" s="832"/>
      <c r="K710" s="832"/>
      <c r="L710" s="849">
        <v>6</v>
      </c>
      <c r="M710" s="849">
        <v>1842</v>
      </c>
      <c r="N710" s="832">
        <v>1</v>
      </c>
      <c r="O710" s="832">
        <v>307</v>
      </c>
      <c r="P710" s="849"/>
      <c r="Q710" s="849"/>
      <c r="R710" s="837"/>
      <c r="S710" s="850"/>
    </row>
    <row r="711" spans="1:19" ht="14.4" customHeight="1" x14ac:dyDescent="0.3">
      <c r="A711" s="831" t="s">
        <v>4483</v>
      </c>
      <c r="B711" s="832" t="s">
        <v>4484</v>
      </c>
      <c r="C711" s="832" t="s">
        <v>599</v>
      </c>
      <c r="D711" s="832" t="s">
        <v>2023</v>
      </c>
      <c r="E711" s="832" t="s">
        <v>4480</v>
      </c>
      <c r="F711" s="832" t="s">
        <v>4601</v>
      </c>
      <c r="G711" s="832" t="s">
        <v>4598</v>
      </c>
      <c r="H711" s="849">
        <v>15</v>
      </c>
      <c r="I711" s="849">
        <v>5700</v>
      </c>
      <c r="J711" s="832">
        <v>1.1538461538461537</v>
      </c>
      <c r="K711" s="832">
        <v>380</v>
      </c>
      <c r="L711" s="849">
        <v>13</v>
      </c>
      <c r="M711" s="849">
        <v>4940</v>
      </c>
      <c r="N711" s="832">
        <v>1</v>
      </c>
      <c r="O711" s="832">
        <v>380</v>
      </c>
      <c r="P711" s="849">
        <v>11</v>
      </c>
      <c r="Q711" s="849">
        <v>4191</v>
      </c>
      <c r="R711" s="837">
        <v>0.84838056680161944</v>
      </c>
      <c r="S711" s="850">
        <v>381</v>
      </c>
    </row>
    <row r="712" spans="1:19" ht="14.4" customHeight="1" x14ac:dyDescent="0.3">
      <c r="A712" s="831" t="s">
        <v>4483</v>
      </c>
      <c r="B712" s="832" t="s">
        <v>4484</v>
      </c>
      <c r="C712" s="832" t="s">
        <v>599</v>
      </c>
      <c r="D712" s="832" t="s">
        <v>2023</v>
      </c>
      <c r="E712" s="832" t="s">
        <v>4480</v>
      </c>
      <c r="F712" s="832" t="s">
        <v>4602</v>
      </c>
      <c r="G712" s="832" t="s">
        <v>4603</v>
      </c>
      <c r="H712" s="849"/>
      <c r="I712" s="849"/>
      <c r="J712" s="832"/>
      <c r="K712" s="832"/>
      <c r="L712" s="849"/>
      <c r="M712" s="849"/>
      <c r="N712" s="832"/>
      <c r="O712" s="832"/>
      <c r="P712" s="849">
        <v>1</v>
      </c>
      <c r="Q712" s="849">
        <v>273</v>
      </c>
      <c r="R712" s="837"/>
      <c r="S712" s="850">
        <v>273</v>
      </c>
    </row>
    <row r="713" spans="1:19" ht="14.4" customHeight="1" x14ac:dyDescent="0.3">
      <c r="A713" s="831" t="s">
        <v>4483</v>
      </c>
      <c r="B713" s="832" t="s">
        <v>4484</v>
      </c>
      <c r="C713" s="832" t="s">
        <v>599</v>
      </c>
      <c r="D713" s="832" t="s">
        <v>2023</v>
      </c>
      <c r="E713" s="832" t="s">
        <v>4480</v>
      </c>
      <c r="F713" s="832" t="s">
        <v>4605</v>
      </c>
      <c r="G713" s="832" t="s">
        <v>4575</v>
      </c>
      <c r="H713" s="849"/>
      <c r="I713" s="849"/>
      <c r="J713" s="832"/>
      <c r="K713" s="832"/>
      <c r="L713" s="849">
        <v>2</v>
      </c>
      <c r="M713" s="849">
        <v>808</v>
      </c>
      <c r="N713" s="832">
        <v>1</v>
      </c>
      <c r="O713" s="832">
        <v>404</v>
      </c>
      <c r="P713" s="849"/>
      <c r="Q713" s="849"/>
      <c r="R713" s="837"/>
      <c r="S713" s="850"/>
    </row>
    <row r="714" spans="1:19" ht="14.4" customHeight="1" x14ac:dyDescent="0.3">
      <c r="A714" s="831" t="s">
        <v>4483</v>
      </c>
      <c r="B714" s="832" t="s">
        <v>4484</v>
      </c>
      <c r="C714" s="832" t="s">
        <v>599</v>
      </c>
      <c r="D714" s="832" t="s">
        <v>2023</v>
      </c>
      <c r="E714" s="832" t="s">
        <v>4480</v>
      </c>
      <c r="F714" s="832" t="s">
        <v>4605</v>
      </c>
      <c r="G714" s="832" t="s">
        <v>4576</v>
      </c>
      <c r="H714" s="849">
        <v>1</v>
      </c>
      <c r="I714" s="849">
        <v>404</v>
      </c>
      <c r="J714" s="832"/>
      <c r="K714" s="832">
        <v>404</v>
      </c>
      <c r="L714" s="849"/>
      <c r="M714" s="849"/>
      <c r="N714" s="832"/>
      <c r="O714" s="832"/>
      <c r="P714" s="849">
        <v>1</v>
      </c>
      <c r="Q714" s="849">
        <v>405</v>
      </c>
      <c r="R714" s="837"/>
      <c r="S714" s="850">
        <v>405</v>
      </c>
    </row>
    <row r="715" spans="1:19" ht="14.4" customHeight="1" x14ac:dyDescent="0.3">
      <c r="A715" s="831" t="s">
        <v>4483</v>
      </c>
      <c r="B715" s="832" t="s">
        <v>4484</v>
      </c>
      <c r="C715" s="832" t="s">
        <v>599</v>
      </c>
      <c r="D715" s="832" t="s">
        <v>4453</v>
      </c>
      <c r="E715" s="832" t="s">
        <v>4480</v>
      </c>
      <c r="F715" s="832" t="s">
        <v>4534</v>
      </c>
      <c r="G715" s="832" t="s">
        <v>4535</v>
      </c>
      <c r="H715" s="849">
        <v>25</v>
      </c>
      <c r="I715" s="849">
        <v>6275</v>
      </c>
      <c r="J715" s="832">
        <v>1.3157894736842106</v>
      </c>
      <c r="K715" s="832">
        <v>251</v>
      </c>
      <c r="L715" s="849">
        <v>19</v>
      </c>
      <c r="M715" s="849">
        <v>4769</v>
      </c>
      <c r="N715" s="832">
        <v>1</v>
      </c>
      <c r="O715" s="832">
        <v>251</v>
      </c>
      <c r="P715" s="849">
        <v>16</v>
      </c>
      <c r="Q715" s="849">
        <v>4032</v>
      </c>
      <c r="R715" s="837">
        <v>0.84546026420633258</v>
      </c>
      <c r="S715" s="850">
        <v>252</v>
      </c>
    </row>
    <row r="716" spans="1:19" ht="14.4" customHeight="1" x14ac:dyDescent="0.3">
      <c r="A716" s="831" t="s">
        <v>4483</v>
      </c>
      <c r="B716" s="832" t="s">
        <v>4484</v>
      </c>
      <c r="C716" s="832" t="s">
        <v>599</v>
      </c>
      <c r="D716" s="832" t="s">
        <v>4453</v>
      </c>
      <c r="E716" s="832" t="s">
        <v>4480</v>
      </c>
      <c r="F716" s="832" t="s">
        <v>4534</v>
      </c>
      <c r="G716" s="832" t="s">
        <v>4536</v>
      </c>
      <c r="H716" s="849">
        <v>1</v>
      </c>
      <c r="I716" s="849">
        <v>251</v>
      </c>
      <c r="J716" s="832">
        <v>1</v>
      </c>
      <c r="K716" s="832">
        <v>251</v>
      </c>
      <c r="L716" s="849">
        <v>1</v>
      </c>
      <c r="M716" s="849">
        <v>251</v>
      </c>
      <c r="N716" s="832">
        <v>1</v>
      </c>
      <c r="O716" s="832">
        <v>251</v>
      </c>
      <c r="P716" s="849">
        <v>2</v>
      </c>
      <c r="Q716" s="849">
        <v>504</v>
      </c>
      <c r="R716" s="837">
        <v>2.0079681274900398</v>
      </c>
      <c r="S716" s="850">
        <v>252</v>
      </c>
    </row>
    <row r="717" spans="1:19" ht="14.4" customHeight="1" x14ac:dyDescent="0.3">
      <c r="A717" s="831" t="s">
        <v>4483</v>
      </c>
      <c r="B717" s="832" t="s">
        <v>4484</v>
      </c>
      <c r="C717" s="832" t="s">
        <v>599</v>
      </c>
      <c r="D717" s="832" t="s">
        <v>4453</v>
      </c>
      <c r="E717" s="832" t="s">
        <v>4480</v>
      </c>
      <c r="F717" s="832" t="s">
        <v>4571</v>
      </c>
      <c r="G717" s="832" t="s">
        <v>4572</v>
      </c>
      <c r="H717" s="849">
        <v>1</v>
      </c>
      <c r="I717" s="849">
        <v>126</v>
      </c>
      <c r="J717" s="832">
        <v>1</v>
      </c>
      <c r="K717" s="832">
        <v>126</v>
      </c>
      <c r="L717" s="849">
        <v>1</v>
      </c>
      <c r="M717" s="849">
        <v>126</v>
      </c>
      <c r="N717" s="832">
        <v>1</v>
      </c>
      <c r="O717" s="832">
        <v>126</v>
      </c>
      <c r="P717" s="849">
        <v>3</v>
      </c>
      <c r="Q717" s="849">
        <v>381</v>
      </c>
      <c r="R717" s="837">
        <v>3.0238095238095237</v>
      </c>
      <c r="S717" s="850">
        <v>127</v>
      </c>
    </row>
    <row r="718" spans="1:19" ht="14.4" customHeight="1" x14ac:dyDescent="0.3">
      <c r="A718" s="831" t="s">
        <v>4483</v>
      </c>
      <c r="B718" s="832" t="s">
        <v>4484</v>
      </c>
      <c r="C718" s="832" t="s">
        <v>599</v>
      </c>
      <c r="D718" s="832" t="s">
        <v>4453</v>
      </c>
      <c r="E718" s="832" t="s">
        <v>4480</v>
      </c>
      <c r="F718" s="832" t="s">
        <v>4571</v>
      </c>
      <c r="G718" s="832" t="s">
        <v>4573</v>
      </c>
      <c r="H718" s="849">
        <v>28</v>
      </c>
      <c r="I718" s="849">
        <v>3528</v>
      </c>
      <c r="J718" s="832">
        <v>1.2173913043478262</v>
      </c>
      <c r="K718" s="832">
        <v>126</v>
      </c>
      <c r="L718" s="849">
        <v>23</v>
      </c>
      <c r="M718" s="849">
        <v>2898</v>
      </c>
      <c r="N718" s="832">
        <v>1</v>
      </c>
      <c r="O718" s="832">
        <v>126</v>
      </c>
      <c r="P718" s="849">
        <v>17</v>
      </c>
      <c r="Q718" s="849">
        <v>2159</v>
      </c>
      <c r="R718" s="837">
        <v>0.74499654934437542</v>
      </c>
      <c r="S718" s="850">
        <v>127</v>
      </c>
    </row>
    <row r="719" spans="1:19" ht="14.4" customHeight="1" x14ac:dyDescent="0.3">
      <c r="A719" s="831" t="s">
        <v>4483</v>
      </c>
      <c r="B719" s="832" t="s">
        <v>4484</v>
      </c>
      <c r="C719" s="832" t="s">
        <v>599</v>
      </c>
      <c r="D719" s="832" t="s">
        <v>4453</v>
      </c>
      <c r="E719" s="832" t="s">
        <v>4480</v>
      </c>
      <c r="F719" s="832" t="s">
        <v>4577</v>
      </c>
      <c r="G719" s="832" t="s">
        <v>4578</v>
      </c>
      <c r="H719" s="849">
        <v>15</v>
      </c>
      <c r="I719" s="849">
        <v>7425</v>
      </c>
      <c r="J719" s="832">
        <v>0.78947368421052633</v>
      </c>
      <c r="K719" s="832">
        <v>495</v>
      </c>
      <c r="L719" s="849">
        <v>19</v>
      </c>
      <c r="M719" s="849">
        <v>9405</v>
      </c>
      <c r="N719" s="832">
        <v>1</v>
      </c>
      <c r="O719" s="832">
        <v>495</v>
      </c>
      <c r="P719" s="849">
        <v>13</v>
      </c>
      <c r="Q719" s="849">
        <v>6448</v>
      </c>
      <c r="R719" s="837">
        <v>0.68559276980329609</v>
      </c>
      <c r="S719" s="850">
        <v>496</v>
      </c>
    </row>
    <row r="720" spans="1:19" ht="14.4" customHeight="1" x14ac:dyDescent="0.3">
      <c r="A720" s="831" t="s">
        <v>4483</v>
      </c>
      <c r="B720" s="832" t="s">
        <v>4484</v>
      </c>
      <c r="C720" s="832" t="s">
        <v>599</v>
      </c>
      <c r="D720" s="832" t="s">
        <v>4453</v>
      </c>
      <c r="E720" s="832" t="s">
        <v>4480</v>
      </c>
      <c r="F720" s="832" t="s">
        <v>4577</v>
      </c>
      <c r="G720" s="832" t="s">
        <v>4579</v>
      </c>
      <c r="H720" s="849">
        <v>1</v>
      </c>
      <c r="I720" s="849">
        <v>495</v>
      </c>
      <c r="J720" s="832">
        <v>0.5</v>
      </c>
      <c r="K720" s="832">
        <v>495</v>
      </c>
      <c r="L720" s="849">
        <v>2</v>
      </c>
      <c r="M720" s="849">
        <v>990</v>
      </c>
      <c r="N720" s="832">
        <v>1</v>
      </c>
      <c r="O720" s="832">
        <v>495</v>
      </c>
      <c r="P720" s="849">
        <v>1</v>
      </c>
      <c r="Q720" s="849">
        <v>496</v>
      </c>
      <c r="R720" s="837">
        <v>0.50101010101010102</v>
      </c>
      <c r="S720" s="850">
        <v>496</v>
      </c>
    </row>
    <row r="721" spans="1:19" ht="14.4" customHeight="1" x14ac:dyDescent="0.3">
      <c r="A721" s="831" t="s">
        <v>4483</v>
      </c>
      <c r="B721" s="832" t="s">
        <v>4484</v>
      </c>
      <c r="C721" s="832" t="s">
        <v>599</v>
      </c>
      <c r="D721" s="832" t="s">
        <v>4453</v>
      </c>
      <c r="E721" s="832" t="s">
        <v>4480</v>
      </c>
      <c r="F721" s="832" t="s">
        <v>4582</v>
      </c>
      <c r="G721" s="832" t="s">
        <v>4578</v>
      </c>
      <c r="H721" s="849">
        <v>13</v>
      </c>
      <c r="I721" s="849">
        <v>7384</v>
      </c>
      <c r="J721" s="832">
        <v>3.25</v>
      </c>
      <c r="K721" s="832">
        <v>568</v>
      </c>
      <c r="L721" s="849">
        <v>4</v>
      </c>
      <c r="M721" s="849">
        <v>2272</v>
      </c>
      <c r="N721" s="832">
        <v>1</v>
      </c>
      <c r="O721" s="832">
        <v>568</v>
      </c>
      <c r="P721" s="849">
        <v>3</v>
      </c>
      <c r="Q721" s="849">
        <v>1707</v>
      </c>
      <c r="R721" s="837">
        <v>0.75132042253521125</v>
      </c>
      <c r="S721" s="850">
        <v>569</v>
      </c>
    </row>
    <row r="722" spans="1:19" ht="14.4" customHeight="1" x14ac:dyDescent="0.3">
      <c r="A722" s="831" t="s">
        <v>4483</v>
      </c>
      <c r="B722" s="832" t="s">
        <v>4484</v>
      </c>
      <c r="C722" s="832" t="s">
        <v>599</v>
      </c>
      <c r="D722" s="832" t="s">
        <v>4453</v>
      </c>
      <c r="E722" s="832" t="s">
        <v>4480</v>
      </c>
      <c r="F722" s="832" t="s">
        <v>4582</v>
      </c>
      <c r="G722" s="832" t="s">
        <v>4579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569</v>
      </c>
      <c r="R722" s="837"/>
      <c r="S722" s="850">
        <v>569</v>
      </c>
    </row>
    <row r="723" spans="1:19" ht="14.4" customHeight="1" x14ac:dyDescent="0.3">
      <c r="A723" s="831" t="s">
        <v>4483</v>
      </c>
      <c r="B723" s="832" t="s">
        <v>4484</v>
      </c>
      <c r="C723" s="832" t="s">
        <v>599</v>
      </c>
      <c r="D723" s="832" t="s">
        <v>4453</v>
      </c>
      <c r="E723" s="832" t="s">
        <v>4480</v>
      </c>
      <c r="F723" s="832" t="s">
        <v>4597</v>
      </c>
      <c r="G723" s="832" t="s">
        <v>4599</v>
      </c>
      <c r="H723" s="849"/>
      <c r="I723" s="849"/>
      <c r="J723" s="832"/>
      <c r="K723" s="832"/>
      <c r="L723" s="849"/>
      <c r="M723" s="849"/>
      <c r="N723" s="832"/>
      <c r="O723" s="832"/>
      <c r="P723" s="849">
        <v>2</v>
      </c>
      <c r="Q723" s="849">
        <v>616</v>
      </c>
      <c r="R723" s="837"/>
      <c r="S723" s="850">
        <v>308</v>
      </c>
    </row>
    <row r="724" spans="1:19" ht="14.4" customHeight="1" x14ac:dyDescent="0.3">
      <c r="A724" s="831" t="s">
        <v>4483</v>
      </c>
      <c r="B724" s="832" t="s">
        <v>4484</v>
      </c>
      <c r="C724" s="832" t="s">
        <v>599</v>
      </c>
      <c r="D724" s="832" t="s">
        <v>2026</v>
      </c>
      <c r="E724" s="832" t="s">
        <v>4480</v>
      </c>
      <c r="F724" s="832" t="s">
        <v>4534</v>
      </c>
      <c r="G724" s="832" t="s">
        <v>4535</v>
      </c>
      <c r="H724" s="849"/>
      <c r="I724" s="849"/>
      <c r="J724" s="832"/>
      <c r="K724" s="832"/>
      <c r="L724" s="849">
        <v>4</v>
      </c>
      <c r="M724" s="849">
        <v>1004</v>
      </c>
      <c r="N724" s="832">
        <v>1</v>
      </c>
      <c r="O724" s="832">
        <v>251</v>
      </c>
      <c r="P724" s="849">
        <v>5</v>
      </c>
      <c r="Q724" s="849">
        <v>1260</v>
      </c>
      <c r="R724" s="837">
        <v>1.2549800796812749</v>
      </c>
      <c r="S724" s="850">
        <v>252</v>
      </c>
    </row>
    <row r="725" spans="1:19" ht="14.4" customHeight="1" x14ac:dyDescent="0.3">
      <c r="A725" s="831" t="s">
        <v>4483</v>
      </c>
      <c r="B725" s="832" t="s">
        <v>4484</v>
      </c>
      <c r="C725" s="832" t="s">
        <v>599</v>
      </c>
      <c r="D725" s="832" t="s">
        <v>2026</v>
      </c>
      <c r="E725" s="832" t="s">
        <v>4480</v>
      </c>
      <c r="F725" s="832" t="s">
        <v>4534</v>
      </c>
      <c r="G725" s="832" t="s">
        <v>4536</v>
      </c>
      <c r="H725" s="849"/>
      <c r="I725" s="849"/>
      <c r="J725" s="832"/>
      <c r="K725" s="832"/>
      <c r="L725" s="849">
        <v>1</v>
      </c>
      <c r="M725" s="849">
        <v>251</v>
      </c>
      <c r="N725" s="832">
        <v>1</v>
      </c>
      <c r="O725" s="832">
        <v>251</v>
      </c>
      <c r="P725" s="849">
        <v>4</v>
      </c>
      <c r="Q725" s="849">
        <v>1008</v>
      </c>
      <c r="R725" s="837">
        <v>4.0159362549800797</v>
      </c>
      <c r="S725" s="850">
        <v>252</v>
      </c>
    </row>
    <row r="726" spans="1:19" ht="14.4" customHeight="1" x14ac:dyDescent="0.3">
      <c r="A726" s="831" t="s">
        <v>4483</v>
      </c>
      <c r="B726" s="832" t="s">
        <v>4484</v>
      </c>
      <c r="C726" s="832" t="s">
        <v>599</v>
      </c>
      <c r="D726" s="832" t="s">
        <v>2026</v>
      </c>
      <c r="E726" s="832" t="s">
        <v>4480</v>
      </c>
      <c r="F726" s="832" t="s">
        <v>4571</v>
      </c>
      <c r="G726" s="832" t="s">
        <v>4572</v>
      </c>
      <c r="H726" s="849"/>
      <c r="I726" s="849"/>
      <c r="J726" s="832"/>
      <c r="K726" s="832"/>
      <c r="L726" s="849"/>
      <c r="M726" s="849"/>
      <c r="N726" s="832"/>
      <c r="O726" s="832"/>
      <c r="P726" s="849">
        <v>3</v>
      </c>
      <c r="Q726" s="849">
        <v>381</v>
      </c>
      <c r="R726" s="837"/>
      <c r="S726" s="850">
        <v>127</v>
      </c>
    </row>
    <row r="727" spans="1:19" ht="14.4" customHeight="1" x14ac:dyDescent="0.3">
      <c r="A727" s="831" t="s">
        <v>4483</v>
      </c>
      <c r="B727" s="832" t="s">
        <v>4484</v>
      </c>
      <c r="C727" s="832" t="s">
        <v>599</v>
      </c>
      <c r="D727" s="832" t="s">
        <v>2026</v>
      </c>
      <c r="E727" s="832" t="s">
        <v>4480</v>
      </c>
      <c r="F727" s="832" t="s">
        <v>4571</v>
      </c>
      <c r="G727" s="832" t="s">
        <v>4573</v>
      </c>
      <c r="H727" s="849"/>
      <c r="I727" s="849"/>
      <c r="J727" s="832"/>
      <c r="K727" s="832"/>
      <c r="L727" s="849">
        <v>3</v>
      </c>
      <c r="M727" s="849">
        <v>378</v>
      </c>
      <c r="N727" s="832">
        <v>1</v>
      </c>
      <c r="O727" s="832">
        <v>126</v>
      </c>
      <c r="P727" s="849">
        <v>2</v>
      </c>
      <c r="Q727" s="849">
        <v>254</v>
      </c>
      <c r="R727" s="837">
        <v>0.67195767195767198</v>
      </c>
      <c r="S727" s="850">
        <v>127</v>
      </c>
    </row>
    <row r="728" spans="1:19" ht="14.4" customHeight="1" x14ac:dyDescent="0.3">
      <c r="A728" s="831" t="s">
        <v>4483</v>
      </c>
      <c r="B728" s="832" t="s">
        <v>4484</v>
      </c>
      <c r="C728" s="832" t="s">
        <v>599</v>
      </c>
      <c r="D728" s="832" t="s">
        <v>2026</v>
      </c>
      <c r="E728" s="832" t="s">
        <v>4480</v>
      </c>
      <c r="F728" s="832" t="s">
        <v>4577</v>
      </c>
      <c r="G728" s="832" t="s">
        <v>4578</v>
      </c>
      <c r="H728" s="849"/>
      <c r="I728" s="849"/>
      <c r="J728" s="832"/>
      <c r="K728" s="832"/>
      <c r="L728" s="849">
        <v>3</v>
      </c>
      <c r="M728" s="849">
        <v>1485</v>
      </c>
      <c r="N728" s="832">
        <v>1</v>
      </c>
      <c r="O728" s="832">
        <v>495</v>
      </c>
      <c r="P728" s="849">
        <v>2</v>
      </c>
      <c r="Q728" s="849">
        <v>992</v>
      </c>
      <c r="R728" s="837">
        <v>0.66801346801346806</v>
      </c>
      <c r="S728" s="850">
        <v>496</v>
      </c>
    </row>
    <row r="729" spans="1:19" ht="14.4" customHeight="1" x14ac:dyDescent="0.3">
      <c r="A729" s="831" t="s">
        <v>4483</v>
      </c>
      <c r="B729" s="832" t="s">
        <v>4484</v>
      </c>
      <c r="C729" s="832" t="s">
        <v>599</v>
      </c>
      <c r="D729" s="832" t="s">
        <v>2026</v>
      </c>
      <c r="E729" s="832" t="s">
        <v>4480</v>
      </c>
      <c r="F729" s="832" t="s">
        <v>4597</v>
      </c>
      <c r="G729" s="832" t="s">
        <v>4598</v>
      </c>
      <c r="H729" s="849"/>
      <c r="I729" s="849"/>
      <c r="J729" s="832"/>
      <c r="K729" s="832"/>
      <c r="L729" s="849">
        <v>2</v>
      </c>
      <c r="M729" s="849">
        <v>614</v>
      </c>
      <c r="N729" s="832">
        <v>1</v>
      </c>
      <c r="O729" s="832">
        <v>307</v>
      </c>
      <c r="P729" s="849">
        <v>3</v>
      </c>
      <c r="Q729" s="849">
        <v>924</v>
      </c>
      <c r="R729" s="837">
        <v>1.504885993485342</v>
      </c>
      <c r="S729" s="850">
        <v>308</v>
      </c>
    </row>
    <row r="730" spans="1:19" ht="14.4" customHeight="1" x14ac:dyDescent="0.3">
      <c r="A730" s="831" t="s">
        <v>4483</v>
      </c>
      <c r="B730" s="832" t="s">
        <v>4484</v>
      </c>
      <c r="C730" s="832" t="s">
        <v>599</v>
      </c>
      <c r="D730" s="832" t="s">
        <v>2026</v>
      </c>
      <c r="E730" s="832" t="s">
        <v>4480</v>
      </c>
      <c r="F730" s="832" t="s">
        <v>4597</v>
      </c>
      <c r="G730" s="832" t="s">
        <v>4599</v>
      </c>
      <c r="H730" s="849"/>
      <c r="I730" s="849"/>
      <c r="J730" s="832"/>
      <c r="K730" s="832"/>
      <c r="L730" s="849"/>
      <c r="M730" s="849"/>
      <c r="N730" s="832"/>
      <c r="O730" s="832"/>
      <c r="P730" s="849">
        <v>3</v>
      </c>
      <c r="Q730" s="849">
        <v>924</v>
      </c>
      <c r="R730" s="837"/>
      <c r="S730" s="850">
        <v>308</v>
      </c>
    </row>
    <row r="731" spans="1:19" ht="14.4" customHeight="1" x14ac:dyDescent="0.3">
      <c r="A731" s="831" t="s">
        <v>4483</v>
      </c>
      <c r="B731" s="832" t="s">
        <v>4484</v>
      </c>
      <c r="C731" s="832" t="s">
        <v>599</v>
      </c>
      <c r="D731" s="832" t="s">
        <v>2026</v>
      </c>
      <c r="E731" s="832" t="s">
        <v>4480</v>
      </c>
      <c r="F731" s="832" t="s">
        <v>4601</v>
      </c>
      <c r="G731" s="832" t="s">
        <v>4598</v>
      </c>
      <c r="H731" s="849"/>
      <c r="I731" s="849"/>
      <c r="J731" s="832"/>
      <c r="K731" s="832"/>
      <c r="L731" s="849">
        <v>1</v>
      </c>
      <c r="M731" s="849">
        <v>380</v>
      </c>
      <c r="N731" s="832">
        <v>1</v>
      </c>
      <c r="O731" s="832">
        <v>380</v>
      </c>
      <c r="P731" s="849"/>
      <c r="Q731" s="849"/>
      <c r="R731" s="837"/>
      <c r="S731" s="850"/>
    </row>
    <row r="732" spans="1:19" ht="14.4" customHeight="1" x14ac:dyDescent="0.3">
      <c r="A732" s="831" t="s">
        <v>4483</v>
      </c>
      <c r="B732" s="832" t="s">
        <v>4484</v>
      </c>
      <c r="C732" s="832" t="s">
        <v>599</v>
      </c>
      <c r="D732" s="832" t="s">
        <v>2026</v>
      </c>
      <c r="E732" s="832" t="s">
        <v>4480</v>
      </c>
      <c r="F732" s="832" t="s">
        <v>4601</v>
      </c>
      <c r="G732" s="832" t="s">
        <v>4599</v>
      </c>
      <c r="H732" s="849"/>
      <c r="I732" s="849"/>
      <c r="J732" s="832"/>
      <c r="K732" s="832"/>
      <c r="L732" s="849">
        <v>1</v>
      </c>
      <c r="M732" s="849">
        <v>380</v>
      </c>
      <c r="N732" s="832">
        <v>1</v>
      </c>
      <c r="O732" s="832">
        <v>380</v>
      </c>
      <c r="P732" s="849">
        <v>1</v>
      </c>
      <c r="Q732" s="849">
        <v>381</v>
      </c>
      <c r="R732" s="837">
        <v>1.0026315789473683</v>
      </c>
      <c r="S732" s="850">
        <v>381</v>
      </c>
    </row>
    <row r="733" spans="1:19" ht="14.4" customHeight="1" x14ac:dyDescent="0.3">
      <c r="A733" s="831" t="s">
        <v>4483</v>
      </c>
      <c r="B733" s="832" t="s">
        <v>4484</v>
      </c>
      <c r="C733" s="832" t="s">
        <v>599</v>
      </c>
      <c r="D733" s="832" t="s">
        <v>2027</v>
      </c>
      <c r="E733" s="832" t="s">
        <v>4480</v>
      </c>
      <c r="F733" s="832" t="s">
        <v>4534</v>
      </c>
      <c r="G733" s="832" t="s">
        <v>4535</v>
      </c>
      <c r="H733" s="849"/>
      <c r="I733" s="849"/>
      <c r="J733" s="832"/>
      <c r="K733" s="832"/>
      <c r="L733" s="849">
        <v>1</v>
      </c>
      <c r="M733" s="849">
        <v>251</v>
      </c>
      <c r="N733" s="832">
        <v>1</v>
      </c>
      <c r="O733" s="832">
        <v>251</v>
      </c>
      <c r="P733" s="849"/>
      <c r="Q733" s="849"/>
      <c r="R733" s="837"/>
      <c r="S733" s="850"/>
    </row>
    <row r="734" spans="1:19" ht="14.4" customHeight="1" x14ac:dyDescent="0.3">
      <c r="A734" s="831" t="s">
        <v>4483</v>
      </c>
      <c r="B734" s="832" t="s">
        <v>4484</v>
      </c>
      <c r="C734" s="832" t="s">
        <v>599</v>
      </c>
      <c r="D734" s="832" t="s">
        <v>2027</v>
      </c>
      <c r="E734" s="832" t="s">
        <v>4480</v>
      </c>
      <c r="F734" s="832" t="s">
        <v>4534</v>
      </c>
      <c r="G734" s="832" t="s">
        <v>4536</v>
      </c>
      <c r="H734" s="849">
        <v>7</v>
      </c>
      <c r="I734" s="849">
        <v>1757</v>
      </c>
      <c r="J734" s="832">
        <v>7</v>
      </c>
      <c r="K734" s="832">
        <v>251</v>
      </c>
      <c r="L734" s="849">
        <v>1</v>
      </c>
      <c r="M734" s="849">
        <v>251</v>
      </c>
      <c r="N734" s="832">
        <v>1</v>
      </c>
      <c r="O734" s="832">
        <v>251</v>
      </c>
      <c r="P734" s="849"/>
      <c r="Q734" s="849"/>
      <c r="R734" s="837"/>
      <c r="S734" s="850"/>
    </row>
    <row r="735" spans="1:19" ht="14.4" customHeight="1" x14ac:dyDescent="0.3">
      <c r="A735" s="831" t="s">
        <v>4483</v>
      </c>
      <c r="B735" s="832" t="s">
        <v>4484</v>
      </c>
      <c r="C735" s="832" t="s">
        <v>599</v>
      </c>
      <c r="D735" s="832" t="s">
        <v>2027</v>
      </c>
      <c r="E735" s="832" t="s">
        <v>4480</v>
      </c>
      <c r="F735" s="832" t="s">
        <v>4571</v>
      </c>
      <c r="G735" s="832" t="s">
        <v>4572</v>
      </c>
      <c r="H735" s="849">
        <v>2</v>
      </c>
      <c r="I735" s="849">
        <v>252</v>
      </c>
      <c r="J735" s="832">
        <v>2</v>
      </c>
      <c r="K735" s="832">
        <v>126</v>
      </c>
      <c r="L735" s="849">
        <v>1</v>
      </c>
      <c r="M735" s="849">
        <v>126</v>
      </c>
      <c r="N735" s="832">
        <v>1</v>
      </c>
      <c r="O735" s="832">
        <v>126</v>
      </c>
      <c r="P735" s="849"/>
      <c r="Q735" s="849"/>
      <c r="R735" s="837"/>
      <c r="S735" s="850"/>
    </row>
    <row r="736" spans="1:19" ht="14.4" customHeight="1" x14ac:dyDescent="0.3">
      <c r="A736" s="831" t="s">
        <v>4483</v>
      </c>
      <c r="B736" s="832" t="s">
        <v>4484</v>
      </c>
      <c r="C736" s="832" t="s">
        <v>599</v>
      </c>
      <c r="D736" s="832" t="s">
        <v>2027</v>
      </c>
      <c r="E736" s="832" t="s">
        <v>4480</v>
      </c>
      <c r="F736" s="832" t="s">
        <v>4571</v>
      </c>
      <c r="G736" s="832" t="s">
        <v>4573</v>
      </c>
      <c r="H736" s="849"/>
      <c r="I736" s="849"/>
      <c r="J736" s="832"/>
      <c r="K736" s="832"/>
      <c r="L736" s="849">
        <v>5</v>
      </c>
      <c r="M736" s="849">
        <v>630</v>
      </c>
      <c r="N736" s="832">
        <v>1</v>
      </c>
      <c r="O736" s="832">
        <v>126</v>
      </c>
      <c r="P736" s="849"/>
      <c r="Q736" s="849"/>
      <c r="R736" s="837"/>
      <c r="S736" s="850"/>
    </row>
    <row r="737" spans="1:19" ht="14.4" customHeight="1" x14ac:dyDescent="0.3">
      <c r="A737" s="831" t="s">
        <v>4483</v>
      </c>
      <c r="B737" s="832" t="s">
        <v>4484</v>
      </c>
      <c r="C737" s="832" t="s">
        <v>599</v>
      </c>
      <c r="D737" s="832" t="s">
        <v>2027</v>
      </c>
      <c r="E737" s="832" t="s">
        <v>4480</v>
      </c>
      <c r="F737" s="832" t="s">
        <v>4577</v>
      </c>
      <c r="G737" s="832" t="s">
        <v>4578</v>
      </c>
      <c r="H737" s="849"/>
      <c r="I737" s="849"/>
      <c r="J737" s="832"/>
      <c r="K737" s="832"/>
      <c r="L737" s="849">
        <v>1</v>
      </c>
      <c r="M737" s="849">
        <v>495</v>
      </c>
      <c r="N737" s="832">
        <v>1</v>
      </c>
      <c r="O737" s="832">
        <v>495</v>
      </c>
      <c r="P737" s="849"/>
      <c r="Q737" s="849"/>
      <c r="R737" s="837"/>
      <c r="S737" s="850"/>
    </row>
    <row r="738" spans="1:19" ht="14.4" customHeight="1" x14ac:dyDescent="0.3">
      <c r="A738" s="831" t="s">
        <v>4483</v>
      </c>
      <c r="B738" s="832" t="s">
        <v>4484</v>
      </c>
      <c r="C738" s="832" t="s">
        <v>599</v>
      </c>
      <c r="D738" s="832" t="s">
        <v>2027</v>
      </c>
      <c r="E738" s="832" t="s">
        <v>4480</v>
      </c>
      <c r="F738" s="832" t="s">
        <v>4577</v>
      </c>
      <c r="G738" s="832" t="s">
        <v>4579</v>
      </c>
      <c r="H738" s="849">
        <v>1</v>
      </c>
      <c r="I738" s="849">
        <v>495</v>
      </c>
      <c r="J738" s="832"/>
      <c r="K738" s="832">
        <v>495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" customHeight="1" x14ac:dyDescent="0.3">
      <c r="A739" s="831" t="s">
        <v>4483</v>
      </c>
      <c r="B739" s="832" t="s">
        <v>4484</v>
      </c>
      <c r="C739" s="832" t="s">
        <v>599</v>
      </c>
      <c r="D739" s="832" t="s">
        <v>2027</v>
      </c>
      <c r="E739" s="832" t="s">
        <v>4480</v>
      </c>
      <c r="F739" s="832" t="s">
        <v>4582</v>
      </c>
      <c r="G739" s="832" t="s">
        <v>4579</v>
      </c>
      <c r="H739" s="849">
        <v>1</v>
      </c>
      <c r="I739" s="849">
        <v>568</v>
      </c>
      <c r="J739" s="832"/>
      <c r="K739" s="832">
        <v>568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4483</v>
      </c>
      <c r="B740" s="832" t="s">
        <v>4484</v>
      </c>
      <c r="C740" s="832" t="s">
        <v>599</v>
      </c>
      <c r="D740" s="832" t="s">
        <v>2027</v>
      </c>
      <c r="E740" s="832" t="s">
        <v>4480</v>
      </c>
      <c r="F740" s="832" t="s">
        <v>4597</v>
      </c>
      <c r="G740" s="832" t="s">
        <v>4598</v>
      </c>
      <c r="H740" s="849"/>
      <c r="I740" s="849"/>
      <c r="J740" s="832"/>
      <c r="K740" s="832"/>
      <c r="L740" s="849">
        <v>5</v>
      </c>
      <c r="M740" s="849">
        <v>1535</v>
      </c>
      <c r="N740" s="832">
        <v>1</v>
      </c>
      <c r="O740" s="832">
        <v>307</v>
      </c>
      <c r="P740" s="849"/>
      <c r="Q740" s="849"/>
      <c r="R740" s="837"/>
      <c r="S740" s="850"/>
    </row>
    <row r="741" spans="1:19" ht="14.4" customHeight="1" x14ac:dyDescent="0.3">
      <c r="A741" s="831" t="s">
        <v>4483</v>
      </c>
      <c r="B741" s="832" t="s">
        <v>4484</v>
      </c>
      <c r="C741" s="832" t="s">
        <v>599</v>
      </c>
      <c r="D741" s="832" t="s">
        <v>2027</v>
      </c>
      <c r="E741" s="832" t="s">
        <v>4480</v>
      </c>
      <c r="F741" s="832" t="s">
        <v>4597</v>
      </c>
      <c r="G741" s="832" t="s">
        <v>4599</v>
      </c>
      <c r="H741" s="849">
        <v>5</v>
      </c>
      <c r="I741" s="849">
        <v>1535</v>
      </c>
      <c r="J741" s="832">
        <v>5</v>
      </c>
      <c r="K741" s="832">
        <v>307</v>
      </c>
      <c r="L741" s="849">
        <v>1</v>
      </c>
      <c r="M741" s="849">
        <v>307</v>
      </c>
      <c r="N741" s="832">
        <v>1</v>
      </c>
      <c r="O741" s="832">
        <v>307</v>
      </c>
      <c r="P741" s="849"/>
      <c r="Q741" s="849"/>
      <c r="R741" s="837"/>
      <c r="S741" s="850"/>
    </row>
    <row r="742" spans="1:19" ht="14.4" customHeight="1" x14ac:dyDescent="0.3">
      <c r="A742" s="831" t="s">
        <v>4483</v>
      </c>
      <c r="B742" s="832" t="s">
        <v>4484</v>
      </c>
      <c r="C742" s="832" t="s">
        <v>599</v>
      </c>
      <c r="D742" s="832" t="s">
        <v>2027</v>
      </c>
      <c r="E742" s="832" t="s">
        <v>4480</v>
      </c>
      <c r="F742" s="832" t="s">
        <v>4601</v>
      </c>
      <c r="G742" s="832" t="s">
        <v>4599</v>
      </c>
      <c r="H742" s="849">
        <v>1</v>
      </c>
      <c r="I742" s="849">
        <v>380</v>
      </c>
      <c r="J742" s="832"/>
      <c r="K742" s="832">
        <v>380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4483</v>
      </c>
      <c r="B743" s="832" t="s">
        <v>4484</v>
      </c>
      <c r="C743" s="832" t="s">
        <v>599</v>
      </c>
      <c r="D743" s="832" t="s">
        <v>2027</v>
      </c>
      <c r="E743" s="832" t="s">
        <v>4480</v>
      </c>
      <c r="F743" s="832" t="s">
        <v>4606</v>
      </c>
      <c r="G743" s="832" t="s">
        <v>4608</v>
      </c>
      <c r="H743" s="849"/>
      <c r="I743" s="849"/>
      <c r="J743" s="832"/>
      <c r="K743" s="832"/>
      <c r="L743" s="849">
        <v>1</v>
      </c>
      <c r="M743" s="849">
        <v>449</v>
      </c>
      <c r="N743" s="832">
        <v>1</v>
      </c>
      <c r="O743" s="832">
        <v>449</v>
      </c>
      <c r="P743" s="849"/>
      <c r="Q743" s="849"/>
      <c r="R743" s="837"/>
      <c r="S743" s="850"/>
    </row>
    <row r="744" spans="1:19" ht="14.4" customHeight="1" x14ac:dyDescent="0.3">
      <c r="A744" s="831" t="s">
        <v>4483</v>
      </c>
      <c r="B744" s="832" t="s">
        <v>4484</v>
      </c>
      <c r="C744" s="832" t="s">
        <v>599</v>
      </c>
      <c r="D744" s="832" t="s">
        <v>2028</v>
      </c>
      <c r="E744" s="832" t="s">
        <v>4480</v>
      </c>
      <c r="F744" s="832" t="s">
        <v>4534</v>
      </c>
      <c r="G744" s="832" t="s">
        <v>4535</v>
      </c>
      <c r="H744" s="849"/>
      <c r="I744" s="849"/>
      <c r="J744" s="832"/>
      <c r="K744" s="832"/>
      <c r="L744" s="849">
        <v>2</v>
      </c>
      <c r="M744" s="849">
        <v>502</v>
      </c>
      <c r="N744" s="832">
        <v>1</v>
      </c>
      <c r="O744" s="832">
        <v>251</v>
      </c>
      <c r="P744" s="849">
        <v>10</v>
      </c>
      <c r="Q744" s="849">
        <v>2520</v>
      </c>
      <c r="R744" s="837">
        <v>5.0199203187250996</v>
      </c>
      <c r="S744" s="850">
        <v>252</v>
      </c>
    </row>
    <row r="745" spans="1:19" ht="14.4" customHeight="1" x14ac:dyDescent="0.3">
      <c r="A745" s="831" t="s">
        <v>4483</v>
      </c>
      <c r="B745" s="832" t="s">
        <v>4484</v>
      </c>
      <c r="C745" s="832" t="s">
        <v>599</v>
      </c>
      <c r="D745" s="832" t="s">
        <v>2028</v>
      </c>
      <c r="E745" s="832" t="s">
        <v>4480</v>
      </c>
      <c r="F745" s="832" t="s">
        <v>4534</v>
      </c>
      <c r="G745" s="832" t="s">
        <v>4536</v>
      </c>
      <c r="H745" s="849">
        <v>2</v>
      </c>
      <c r="I745" s="849">
        <v>502</v>
      </c>
      <c r="J745" s="832">
        <v>0.2857142857142857</v>
      </c>
      <c r="K745" s="832">
        <v>251</v>
      </c>
      <c r="L745" s="849">
        <v>7</v>
      </c>
      <c r="M745" s="849">
        <v>1757</v>
      </c>
      <c r="N745" s="832">
        <v>1</v>
      </c>
      <c r="O745" s="832">
        <v>251</v>
      </c>
      <c r="P745" s="849"/>
      <c r="Q745" s="849"/>
      <c r="R745" s="837"/>
      <c r="S745" s="850"/>
    </row>
    <row r="746" spans="1:19" ht="14.4" customHeight="1" x14ac:dyDescent="0.3">
      <c r="A746" s="831" t="s">
        <v>4483</v>
      </c>
      <c r="B746" s="832" t="s">
        <v>4484</v>
      </c>
      <c r="C746" s="832" t="s">
        <v>599</v>
      </c>
      <c r="D746" s="832" t="s">
        <v>2028</v>
      </c>
      <c r="E746" s="832" t="s">
        <v>4480</v>
      </c>
      <c r="F746" s="832" t="s">
        <v>4571</v>
      </c>
      <c r="G746" s="832" t="s">
        <v>4572</v>
      </c>
      <c r="H746" s="849">
        <v>1</v>
      </c>
      <c r="I746" s="849">
        <v>126</v>
      </c>
      <c r="J746" s="832">
        <v>3.4482758620689655E-2</v>
      </c>
      <c r="K746" s="832">
        <v>126</v>
      </c>
      <c r="L746" s="849">
        <v>29</v>
      </c>
      <c r="M746" s="849">
        <v>3654</v>
      </c>
      <c r="N746" s="832">
        <v>1</v>
      </c>
      <c r="O746" s="832">
        <v>126</v>
      </c>
      <c r="P746" s="849"/>
      <c r="Q746" s="849"/>
      <c r="R746" s="837"/>
      <c r="S746" s="850"/>
    </row>
    <row r="747" spans="1:19" ht="14.4" customHeight="1" x14ac:dyDescent="0.3">
      <c r="A747" s="831" t="s">
        <v>4483</v>
      </c>
      <c r="B747" s="832" t="s">
        <v>4484</v>
      </c>
      <c r="C747" s="832" t="s">
        <v>599</v>
      </c>
      <c r="D747" s="832" t="s">
        <v>2028</v>
      </c>
      <c r="E747" s="832" t="s">
        <v>4480</v>
      </c>
      <c r="F747" s="832" t="s">
        <v>4571</v>
      </c>
      <c r="G747" s="832" t="s">
        <v>4573</v>
      </c>
      <c r="H747" s="849">
        <v>2</v>
      </c>
      <c r="I747" s="849">
        <v>252</v>
      </c>
      <c r="J747" s="832">
        <v>1</v>
      </c>
      <c r="K747" s="832">
        <v>126</v>
      </c>
      <c r="L747" s="849">
        <v>2</v>
      </c>
      <c r="M747" s="849">
        <v>252</v>
      </c>
      <c r="N747" s="832">
        <v>1</v>
      </c>
      <c r="O747" s="832">
        <v>126</v>
      </c>
      <c r="P747" s="849">
        <v>44</v>
      </c>
      <c r="Q747" s="849">
        <v>5588</v>
      </c>
      <c r="R747" s="837">
        <v>22.174603174603174</v>
      </c>
      <c r="S747" s="850">
        <v>127</v>
      </c>
    </row>
    <row r="748" spans="1:19" ht="14.4" customHeight="1" x14ac:dyDescent="0.3">
      <c r="A748" s="831" t="s">
        <v>4483</v>
      </c>
      <c r="B748" s="832" t="s">
        <v>4484</v>
      </c>
      <c r="C748" s="832" t="s">
        <v>599</v>
      </c>
      <c r="D748" s="832" t="s">
        <v>2028</v>
      </c>
      <c r="E748" s="832" t="s">
        <v>4480</v>
      </c>
      <c r="F748" s="832" t="s">
        <v>4583</v>
      </c>
      <c r="G748" s="832" t="s">
        <v>4581</v>
      </c>
      <c r="H748" s="849"/>
      <c r="I748" s="849"/>
      <c r="J748" s="832"/>
      <c r="K748" s="832"/>
      <c r="L748" s="849">
        <v>4</v>
      </c>
      <c r="M748" s="849">
        <v>3044</v>
      </c>
      <c r="N748" s="832">
        <v>1</v>
      </c>
      <c r="O748" s="832">
        <v>761</v>
      </c>
      <c r="P748" s="849"/>
      <c r="Q748" s="849"/>
      <c r="R748" s="837"/>
      <c r="S748" s="850"/>
    </row>
    <row r="749" spans="1:19" ht="14.4" customHeight="1" x14ac:dyDescent="0.3">
      <c r="A749" s="831" t="s">
        <v>4483</v>
      </c>
      <c r="B749" s="832" t="s">
        <v>4484</v>
      </c>
      <c r="C749" s="832" t="s">
        <v>599</v>
      </c>
      <c r="D749" s="832" t="s">
        <v>2028</v>
      </c>
      <c r="E749" s="832" t="s">
        <v>4480</v>
      </c>
      <c r="F749" s="832" t="s">
        <v>4591</v>
      </c>
      <c r="G749" s="832" t="s">
        <v>4592</v>
      </c>
      <c r="H749" s="849"/>
      <c r="I749" s="849"/>
      <c r="J749" s="832"/>
      <c r="K749" s="832"/>
      <c r="L749" s="849">
        <v>1</v>
      </c>
      <c r="M749" s="849">
        <v>215</v>
      </c>
      <c r="N749" s="832">
        <v>1</v>
      </c>
      <c r="O749" s="832">
        <v>215</v>
      </c>
      <c r="P749" s="849"/>
      <c r="Q749" s="849"/>
      <c r="R749" s="837"/>
      <c r="S749" s="850"/>
    </row>
    <row r="750" spans="1:19" ht="14.4" customHeight="1" x14ac:dyDescent="0.3">
      <c r="A750" s="831" t="s">
        <v>4483</v>
      </c>
      <c r="B750" s="832" t="s">
        <v>4484</v>
      </c>
      <c r="C750" s="832" t="s">
        <v>599</v>
      </c>
      <c r="D750" s="832" t="s">
        <v>2028</v>
      </c>
      <c r="E750" s="832" t="s">
        <v>4480</v>
      </c>
      <c r="F750" s="832" t="s">
        <v>4594</v>
      </c>
      <c r="G750" s="832" t="s">
        <v>4596</v>
      </c>
      <c r="H750" s="849"/>
      <c r="I750" s="849"/>
      <c r="J750" s="832"/>
      <c r="K750" s="832"/>
      <c r="L750" s="849">
        <v>4</v>
      </c>
      <c r="M750" s="849">
        <v>340</v>
      </c>
      <c r="N750" s="832">
        <v>1</v>
      </c>
      <c r="O750" s="832">
        <v>85</v>
      </c>
      <c r="P750" s="849"/>
      <c r="Q750" s="849"/>
      <c r="R750" s="837"/>
      <c r="S750" s="850"/>
    </row>
    <row r="751" spans="1:19" ht="14.4" customHeight="1" x14ac:dyDescent="0.3">
      <c r="A751" s="831" t="s">
        <v>4483</v>
      </c>
      <c r="B751" s="832" t="s">
        <v>4484</v>
      </c>
      <c r="C751" s="832" t="s">
        <v>599</v>
      </c>
      <c r="D751" s="832" t="s">
        <v>2028</v>
      </c>
      <c r="E751" s="832" t="s">
        <v>4480</v>
      </c>
      <c r="F751" s="832" t="s">
        <v>4597</v>
      </c>
      <c r="G751" s="832" t="s">
        <v>4598</v>
      </c>
      <c r="H751" s="849"/>
      <c r="I751" s="849"/>
      <c r="J751" s="832"/>
      <c r="K751" s="832"/>
      <c r="L751" s="849">
        <v>3</v>
      </c>
      <c r="M751" s="849">
        <v>921</v>
      </c>
      <c r="N751" s="832">
        <v>1</v>
      </c>
      <c r="O751" s="832">
        <v>307</v>
      </c>
      <c r="P751" s="849">
        <v>12</v>
      </c>
      <c r="Q751" s="849">
        <v>3696</v>
      </c>
      <c r="R751" s="837">
        <v>4.0130293159609121</v>
      </c>
      <c r="S751" s="850">
        <v>308</v>
      </c>
    </row>
    <row r="752" spans="1:19" ht="14.4" customHeight="1" x14ac:dyDescent="0.3">
      <c r="A752" s="831" t="s">
        <v>4483</v>
      </c>
      <c r="B752" s="832" t="s">
        <v>4484</v>
      </c>
      <c r="C752" s="832" t="s">
        <v>599</v>
      </c>
      <c r="D752" s="832" t="s">
        <v>2028</v>
      </c>
      <c r="E752" s="832" t="s">
        <v>4480</v>
      </c>
      <c r="F752" s="832" t="s">
        <v>4597</v>
      </c>
      <c r="G752" s="832" t="s">
        <v>4599</v>
      </c>
      <c r="H752" s="849"/>
      <c r="I752" s="849"/>
      <c r="J752" s="832"/>
      <c r="K752" s="832"/>
      <c r="L752" s="849">
        <v>10</v>
      </c>
      <c r="M752" s="849">
        <v>3070</v>
      </c>
      <c r="N752" s="832">
        <v>1</v>
      </c>
      <c r="O752" s="832">
        <v>307</v>
      </c>
      <c r="P752" s="849"/>
      <c r="Q752" s="849"/>
      <c r="R752" s="837"/>
      <c r="S752" s="850"/>
    </row>
    <row r="753" spans="1:19" ht="14.4" customHeight="1" x14ac:dyDescent="0.3">
      <c r="A753" s="831" t="s">
        <v>4483</v>
      </c>
      <c r="B753" s="832" t="s">
        <v>4484</v>
      </c>
      <c r="C753" s="832" t="s">
        <v>599</v>
      </c>
      <c r="D753" s="832" t="s">
        <v>2028</v>
      </c>
      <c r="E753" s="832" t="s">
        <v>4480</v>
      </c>
      <c r="F753" s="832" t="s">
        <v>4601</v>
      </c>
      <c r="G753" s="832" t="s">
        <v>4598</v>
      </c>
      <c r="H753" s="849">
        <v>2</v>
      </c>
      <c r="I753" s="849">
        <v>760</v>
      </c>
      <c r="J753" s="832"/>
      <c r="K753" s="832">
        <v>380</v>
      </c>
      <c r="L753" s="849"/>
      <c r="M753" s="849"/>
      <c r="N753" s="832"/>
      <c r="O753" s="832"/>
      <c r="P753" s="849">
        <v>1</v>
      </c>
      <c r="Q753" s="849">
        <v>381</v>
      </c>
      <c r="R753" s="837"/>
      <c r="S753" s="850">
        <v>381</v>
      </c>
    </row>
    <row r="754" spans="1:19" ht="14.4" customHeight="1" x14ac:dyDescent="0.3">
      <c r="A754" s="831" t="s">
        <v>4483</v>
      </c>
      <c r="B754" s="832" t="s">
        <v>4484</v>
      </c>
      <c r="C754" s="832" t="s">
        <v>599</v>
      </c>
      <c r="D754" s="832" t="s">
        <v>2028</v>
      </c>
      <c r="E754" s="832" t="s">
        <v>4480</v>
      </c>
      <c r="F754" s="832" t="s">
        <v>4601</v>
      </c>
      <c r="G754" s="832" t="s">
        <v>4599</v>
      </c>
      <c r="H754" s="849">
        <v>2</v>
      </c>
      <c r="I754" s="849">
        <v>760</v>
      </c>
      <c r="J754" s="832"/>
      <c r="K754" s="832">
        <v>380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4483</v>
      </c>
      <c r="B755" s="832" t="s">
        <v>4484</v>
      </c>
      <c r="C755" s="832" t="s">
        <v>599</v>
      </c>
      <c r="D755" s="832" t="s">
        <v>2029</v>
      </c>
      <c r="E755" s="832" t="s">
        <v>4480</v>
      </c>
      <c r="F755" s="832" t="s">
        <v>4534</v>
      </c>
      <c r="G755" s="832" t="s">
        <v>4535</v>
      </c>
      <c r="H755" s="849">
        <v>1</v>
      </c>
      <c r="I755" s="849">
        <v>251</v>
      </c>
      <c r="J755" s="832"/>
      <c r="K755" s="832">
        <v>251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 t="s">
        <v>4483</v>
      </c>
      <c r="B756" s="832" t="s">
        <v>4484</v>
      </c>
      <c r="C756" s="832" t="s">
        <v>599</v>
      </c>
      <c r="D756" s="832" t="s">
        <v>2029</v>
      </c>
      <c r="E756" s="832" t="s">
        <v>4480</v>
      </c>
      <c r="F756" s="832" t="s">
        <v>4534</v>
      </c>
      <c r="G756" s="832" t="s">
        <v>4536</v>
      </c>
      <c r="H756" s="849"/>
      <c r="I756" s="849"/>
      <c r="J756" s="832"/>
      <c r="K756" s="832"/>
      <c r="L756" s="849">
        <v>3</v>
      </c>
      <c r="M756" s="849">
        <v>753</v>
      </c>
      <c r="N756" s="832">
        <v>1</v>
      </c>
      <c r="O756" s="832">
        <v>251</v>
      </c>
      <c r="P756" s="849">
        <v>2</v>
      </c>
      <c r="Q756" s="849">
        <v>504</v>
      </c>
      <c r="R756" s="837">
        <v>0.66932270916334657</v>
      </c>
      <c r="S756" s="850">
        <v>252</v>
      </c>
    </row>
    <row r="757" spans="1:19" ht="14.4" customHeight="1" x14ac:dyDescent="0.3">
      <c r="A757" s="831" t="s">
        <v>4483</v>
      </c>
      <c r="B757" s="832" t="s">
        <v>4484</v>
      </c>
      <c r="C757" s="832" t="s">
        <v>599</v>
      </c>
      <c r="D757" s="832" t="s">
        <v>2029</v>
      </c>
      <c r="E757" s="832" t="s">
        <v>4480</v>
      </c>
      <c r="F757" s="832" t="s">
        <v>4571</v>
      </c>
      <c r="G757" s="832" t="s">
        <v>4572</v>
      </c>
      <c r="H757" s="849"/>
      <c r="I757" s="849"/>
      <c r="J757" s="832"/>
      <c r="K757" s="832"/>
      <c r="L757" s="849">
        <v>3</v>
      </c>
      <c r="M757" s="849">
        <v>378</v>
      </c>
      <c r="N757" s="832">
        <v>1</v>
      </c>
      <c r="O757" s="832">
        <v>126</v>
      </c>
      <c r="P757" s="849">
        <v>3</v>
      </c>
      <c r="Q757" s="849">
        <v>381</v>
      </c>
      <c r="R757" s="837">
        <v>1.0079365079365079</v>
      </c>
      <c r="S757" s="850">
        <v>127</v>
      </c>
    </row>
    <row r="758" spans="1:19" ht="14.4" customHeight="1" x14ac:dyDescent="0.3">
      <c r="A758" s="831" t="s">
        <v>4483</v>
      </c>
      <c r="B758" s="832" t="s">
        <v>4484</v>
      </c>
      <c r="C758" s="832" t="s">
        <v>599</v>
      </c>
      <c r="D758" s="832" t="s">
        <v>2029</v>
      </c>
      <c r="E758" s="832" t="s">
        <v>4480</v>
      </c>
      <c r="F758" s="832" t="s">
        <v>4577</v>
      </c>
      <c r="G758" s="832" t="s">
        <v>4579</v>
      </c>
      <c r="H758" s="849"/>
      <c r="I758" s="849"/>
      <c r="J758" s="832"/>
      <c r="K758" s="832"/>
      <c r="L758" s="849">
        <v>5</v>
      </c>
      <c r="M758" s="849">
        <v>2475</v>
      </c>
      <c r="N758" s="832">
        <v>1</v>
      </c>
      <c r="O758" s="832">
        <v>495</v>
      </c>
      <c r="P758" s="849"/>
      <c r="Q758" s="849"/>
      <c r="R758" s="837"/>
      <c r="S758" s="850"/>
    </row>
    <row r="759" spans="1:19" ht="14.4" customHeight="1" x14ac:dyDescent="0.3">
      <c r="A759" s="831" t="s">
        <v>4483</v>
      </c>
      <c r="B759" s="832" t="s">
        <v>4484</v>
      </c>
      <c r="C759" s="832" t="s">
        <v>599</v>
      </c>
      <c r="D759" s="832" t="s">
        <v>2029</v>
      </c>
      <c r="E759" s="832" t="s">
        <v>4480</v>
      </c>
      <c r="F759" s="832" t="s">
        <v>4582</v>
      </c>
      <c r="G759" s="832" t="s">
        <v>4579</v>
      </c>
      <c r="H759" s="849"/>
      <c r="I759" s="849"/>
      <c r="J759" s="832"/>
      <c r="K759" s="832"/>
      <c r="L759" s="849">
        <v>1</v>
      </c>
      <c r="M759" s="849">
        <v>568</v>
      </c>
      <c r="N759" s="832">
        <v>1</v>
      </c>
      <c r="O759" s="832">
        <v>568</v>
      </c>
      <c r="P759" s="849"/>
      <c r="Q759" s="849"/>
      <c r="R759" s="837"/>
      <c r="S759" s="850"/>
    </row>
    <row r="760" spans="1:19" ht="14.4" customHeight="1" x14ac:dyDescent="0.3">
      <c r="A760" s="831" t="s">
        <v>4483</v>
      </c>
      <c r="B760" s="832" t="s">
        <v>4484</v>
      </c>
      <c r="C760" s="832" t="s">
        <v>599</v>
      </c>
      <c r="D760" s="832" t="s">
        <v>2029</v>
      </c>
      <c r="E760" s="832" t="s">
        <v>4480</v>
      </c>
      <c r="F760" s="832" t="s">
        <v>4597</v>
      </c>
      <c r="G760" s="832" t="s">
        <v>4598</v>
      </c>
      <c r="H760" s="849">
        <v>1</v>
      </c>
      <c r="I760" s="849">
        <v>307</v>
      </c>
      <c r="J760" s="832"/>
      <c r="K760" s="832">
        <v>307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4483</v>
      </c>
      <c r="B761" s="832" t="s">
        <v>4484</v>
      </c>
      <c r="C761" s="832" t="s">
        <v>599</v>
      </c>
      <c r="D761" s="832" t="s">
        <v>2029</v>
      </c>
      <c r="E761" s="832" t="s">
        <v>4480</v>
      </c>
      <c r="F761" s="832" t="s">
        <v>4601</v>
      </c>
      <c r="G761" s="832" t="s">
        <v>4599</v>
      </c>
      <c r="H761" s="849"/>
      <c r="I761" s="849"/>
      <c r="J761" s="832"/>
      <c r="K761" s="832"/>
      <c r="L761" s="849"/>
      <c r="M761" s="849"/>
      <c r="N761" s="832"/>
      <c r="O761" s="832"/>
      <c r="P761" s="849">
        <v>3</v>
      </c>
      <c r="Q761" s="849">
        <v>1143</v>
      </c>
      <c r="R761" s="837"/>
      <c r="S761" s="850">
        <v>381</v>
      </c>
    </row>
    <row r="762" spans="1:19" ht="14.4" customHeight="1" x14ac:dyDescent="0.3">
      <c r="A762" s="831" t="s">
        <v>4483</v>
      </c>
      <c r="B762" s="832" t="s">
        <v>4484</v>
      </c>
      <c r="C762" s="832" t="s">
        <v>599</v>
      </c>
      <c r="D762" s="832" t="s">
        <v>4457</v>
      </c>
      <c r="E762" s="832" t="s">
        <v>4480</v>
      </c>
      <c r="F762" s="832" t="s">
        <v>4534</v>
      </c>
      <c r="G762" s="832" t="s">
        <v>4536</v>
      </c>
      <c r="H762" s="849"/>
      <c r="I762" s="849"/>
      <c r="J762" s="832"/>
      <c r="K762" s="832"/>
      <c r="L762" s="849">
        <v>1</v>
      </c>
      <c r="M762" s="849">
        <v>251</v>
      </c>
      <c r="N762" s="832">
        <v>1</v>
      </c>
      <c r="O762" s="832">
        <v>251</v>
      </c>
      <c r="P762" s="849"/>
      <c r="Q762" s="849"/>
      <c r="R762" s="837"/>
      <c r="S762" s="850"/>
    </row>
    <row r="763" spans="1:19" ht="14.4" customHeight="1" x14ac:dyDescent="0.3">
      <c r="A763" s="831" t="s">
        <v>4483</v>
      </c>
      <c r="B763" s="832" t="s">
        <v>4484</v>
      </c>
      <c r="C763" s="832" t="s">
        <v>599</v>
      </c>
      <c r="D763" s="832" t="s">
        <v>4457</v>
      </c>
      <c r="E763" s="832" t="s">
        <v>4480</v>
      </c>
      <c r="F763" s="832" t="s">
        <v>4571</v>
      </c>
      <c r="G763" s="832" t="s">
        <v>4572</v>
      </c>
      <c r="H763" s="849"/>
      <c r="I763" s="849"/>
      <c r="J763" s="832"/>
      <c r="K763" s="832"/>
      <c r="L763" s="849">
        <v>4</v>
      </c>
      <c r="M763" s="849">
        <v>504</v>
      </c>
      <c r="N763" s="832">
        <v>1</v>
      </c>
      <c r="O763" s="832">
        <v>126</v>
      </c>
      <c r="P763" s="849"/>
      <c r="Q763" s="849"/>
      <c r="R763" s="837"/>
      <c r="S763" s="850"/>
    </row>
    <row r="764" spans="1:19" ht="14.4" customHeight="1" x14ac:dyDescent="0.3">
      <c r="A764" s="831" t="s">
        <v>4483</v>
      </c>
      <c r="B764" s="832" t="s">
        <v>4484</v>
      </c>
      <c r="C764" s="832" t="s">
        <v>599</v>
      </c>
      <c r="D764" s="832" t="s">
        <v>4457</v>
      </c>
      <c r="E764" s="832" t="s">
        <v>4480</v>
      </c>
      <c r="F764" s="832" t="s">
        <v>4597</v>
      </c>
      <c r="G764" s="832" t="s">
        <v>4599</v>
      </c>
      <c r="H764" s="849"/>
      <c r="I764" s="849"/>
      <c r="J764" s="832"/>
      <c r="K764" s="832"/>
      <c r="L764" s="849">
        <v>1</v>
      </c>
      <c r="M764" s="849">
        <v>307</v>
      </c>
      <c r="N764" s="832">
        <v>1</v>
      </c>
      <c r="O764" s="832">
        <v>307</v>
      </c>
      <c r="P764" s="849"/>
      <c r="Q764" s="849"/>
      <c r="R764" s="837"/>
      <c r="S764" s="850"/>
    </row>
    <row r="765" spans="1:19" ht="14.4" customHeight="1" x14ac:dyDescent="0.3">
      <c r="A765" s="831" t="s">
        <v>4483</v>
      </c>
      <c r="B765" s="832" t="s">
        <v>4484</v>
      </c>
      <c r="C765" s="832" t="s">
        <v>599</v>
      </c>
      <c r="D765" s="832" t="s">
        <v>2031</v>
      </c>
      <c r="E765" s="832" t="s">
        <v>4480</v>
      </c>
      <c r="F765" s="832" t="s">
        <v>4534</v>
      </c>
      <c r="G765" s="832" t="s">
        <v>4535</v>
      </c>
      <c r="H765" s="849">
        <v>0</v>
      </c>
      <c r="I765" s="849">
        <v>0</v>
      </c>
      <c r="J765" s="832"/>
      <c r="K765" s="832"/>
      <c r="L765" s="849"/>
      <c r="M765" s="849"/>
      <c r="N765" s="832"/>
      <c r="O765" s="832"/>
      <c r="P765" s="849">
        <v>4</v>
      </c>
      <c r="Q765" s="849">
        <v>1008</v>
      </c>
      <c r="R765" s="837"/>
      <c r="S765" s="850">
        <v>252</v>
      </c>
    </row>
    <row r="766" spans="1:19" ht="14.4" customHeight="1" x14ac:dyDescent="0.3">
      <c r="A766" s="831" t="s">
        <v>4483</v>
      </c>
      <c r="B766" s="832" t="s">
        <v>4484</v>
      </c>
      <c r="C766" s="832" t="s">
        <v>599</v>
      </c>
      <c r="D766" s="832" t="s">
        <v>2031</v>
      </c>
      <c r="E766" s="832" t="s">
        <v>4480</v>
      </c>
      <c r="F766" s="832" t="s">
        <v>4534</v>
      </c>
      <c r="G766" s="832" t="s">
        <v>4536</v>
      </c>
      <c r="H766" s="849">
        <v>1</v>
      </c>
      <c r="I766" s="849">
        <v>251</v>
      </c>
      <c r="J766" s="832"/>
      <c r="K766" s="832">
        <v>251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4483</v>
      </c>
      <c r="B767" s="832" t="s">
        <v>4484</v>
      </c>
      <c r="C767" s="832" t="s">
        <v>599</v>
      </c>
      <c r="D767" s="832" t="s">
        <v>2031</v>
      </c>
      <c r="E767" s="832" t="s">
        <v>4480</v>
      </c>
      <c r="F767" s="832" t="s">
        <v>4571</v>
      </c>
      <c r="G767" s="832" t="s">
        <v>4573</v>
      </c>
      <c r="H767" s="849"/>
      <c r="I767" s="849"/>
      <c r="J767" s="832"/>
      <c r="K767" s="832"/>
      <c r="L767" s="849"/>
      <c r="M767" s="849"/>
      <c r="N767" s="832"/>
      <c r="O767" s="832"/>
      <c r="P767" s="849">
        <v>28</v>
      </c>
      <c r="Q767" s="849">
        <v>3556</v>
      </c>
      <c r="R767" s="837"/>
      <c r="S767" s="850">
        <v>127</v>
      </c>
    </row>
    <row r="768" spans="1:19" ht="14.4" customHeight="1" x14ac:dyDescent="0.3">
      <c r="A768" s="831" t="s">
        <v>4483</v>
      </c>
      <c r="B768" s="832" t="s">
        <v>4484</v>
      </c>
      <c r="C768" s="832" t="s">
        <v>599</v>
      </c>
      <c r="D768" s="832" t="s">
        <v>2031</v>
      </c>
      <c r="E768" s="832" t="s">
        <v>4480</v>
      </c>
      <c r="F768" s="832" t="s">
        <v>4584</v>
      </c>
      <c r="G768" s="832" t="s">
        <v>4585</v>
      </c>
      <c r="H768" s="849"/>
      <c r="I768" s="849"/>
      <c r="J768" s="832"/>
      <c r="K768" s="832"/>
      <c r="L768" s="849"/>
      <c r="M768" s="849"/>
      <c r="N768" s="832"/>
      <c r="O768" s="832"/>
      <c r="P768" s="849">
        <v>2</v>
      </c>
      <c r="Q768" s="849">
        <v>928</v>
      </c>
      <c r="R768" s="837"/>
      <c r="S768" s="850">
        <v>464</v>
      </c>
    </row>
    <row r="769" spans="1:19" ht="14.4" customHeight="1" x14ac:dyDescent="0.3">
      <c r="A769" s="831" t="s">
        <v>4483</v>
      </c>
      <c r="B769" s="832" t="s">
        <v>4484</v>
      </c>
      <c r="C769" s="832" t="s">
        <v>599</v>
      </c>
      <c r="D769" s="832" t="s">
        <v>2031</v>
      </c>
      <c r="E769" s="832" t="s">
        <v>4480</v>
      </c>
      <c r="F769" s="832" t="s">
        <v>4587</v>
      </c>
      <c r="G769" s="832" t="s">
        <v>4563</v>
      </c>
      <c r="H769" s="849"/>
      <c r="I769" s="849"/>
      <c r="J769" s="832"/>
      <c r="K769" s="832"/>
      <c r="L769" s="849"/>
      <c r="M769" s="849"/>
      <c r="N769" s="832"/>
      <c r="O769" s="832"/>
      <c r="P769" s="849">
        <v>4</v>
      </c>
      <c r="Q769" s="849">
        <v>1788</v>
      </c>
      <c r="R769" s="837"/>
      <c r="S769" s="850">
        <v>447</v>
      </c>
    </row>
    <row r="770" spans="1:19" ht="14.4" customHeight="1" x14ac:dyDescent="0.3">
      <c r="A770" s="831" t="s">
        <v>4483</v>
      </c>
      <c r="B770" s="832" t="s">
        <v>4484</v>
      </c>
      <c r="C770" s="832" t="s">
        <v>599</v>
      </c>
      <c r="D770" s="832" t="s">
        <v>2031</v>
      </c>
      <c r="E770" s="832" t="s">
        <v>4480</v>
      </c>
      <c r="F770" s="832" t="s">
        <v>4594</v>
      </c>
      <c r="G770" s="832" t="s">
        <v>4596</v>
      </c>
      <c r="H770" s="849"/>
      <c r="I770" s="849"/>
      <c r="J770" s="832"/>
      <c r="K770" s="832"/>
      <c r="L770" s="849"/>
      <c r="M770" s="849"/>
      <c r="N770" s="832"/>
      <c r="O770" s="832"/>
      <c r="P770" s="849">
        <v>0</v>
      </c>
      <c r="Q770" s="849">
        <v>0</v>
      </c>
      <c r="R770" s="837"/>
      <c r="S770" s="850"/>
    </row>
    <row r="771" spans="1:19" ht="14.4" customHeight="1" x14ac:dyDescent="0.3">
      <c r="A771" s="831" t="s">
        <v>4483</v>
      </c>
      <c r="B771" s="832" t="s">
        <v>4484</v>
      </c>
      <c r="C771" s="832" t="s">
        <v>599</v>
      </c>
      <c r="D771" s="832" t="s">
        <v>2031</v>
      </c>
      <c r="E771" s="832" t="s">
        <v>4480</v>
      </c>
      <c r="F771" s="832" t="s">
        <v>4601</v>
      </c>
      <c r="G771" s="832" t="s">
        <v>4598</v>
      </c>
      <c r="H771" s="849"/>
      <c r="I771" s="849"/>
      <c r="J771" s="832"/>
      <c r="K771" s="832"/>
      <c r="L771" s="849"/>
      <c r="M771" s="849"/>
      <c r="N771" s="832"/>
      <c r="O771" s="832"/>
      <c r="P771" s="849">
        <v>3</v>
      </c>
      <c r="Q771" s="849">
        <v>1143</v>
      </c>
      <c r="R771" s="837"/>
      <c r="S771" s="850">
        <v>381</v>
      </c>
    </row>
    <row r="772" spans="1:19" ht="14.4" customHeight="1" x14ac:dyDescent="0.3">
      <c r="A772" s="831" t="s">
        <v>4483</v>
      </c>
      <c r="B772" s="832" t="s">
        <v>4484</v>
      </c>
      <c r="C772" s="832" t="s">
        <v>599</v>
      </c>
      <c r="D772" s="832" t="s">
        <v>2031</v>
      </c>
      <c r="E772" s="832" t="s">
        <v>4480</v>
      </c>
      <c r="F772" s="832" t="s">
        <v>4605</v>
      </c>
      <c r="G772" s="832" t="s">
        <v>4575</v>
      </c>
      <c r="H772" s="849">
        <v>1</v>
      </c>
      <c r="I772" s="849">
        <v>404</v>
      </c>
      <c r="J772" s="832"/>
      <c r="K772" s="832">
        <v>404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4483</v>
      </c>
      <c r="B773" s="832" t="s">
        <v>4484</v>
      </c>
      <c r="C773" s="832" t="s">
        <v>599</v>
      </c>
      <c r="D773" s="832" t="s">
        <v>2031</v>
      </c>
      <c r="E773" s="832" t="s">
        <v>4480</v>
      </c>
      <c r="F773" s="832" t="s">
        <v>4605</v>
      </c>
      <c r="G773" s="832" t="s">
        <v>4576</v>
      </c>
      <c r="H773" s="849">
        <v>0</v>
      </c>
      <c r="I773" s="849">
        <v>0</v>
      </c>
      <c r="J773" s="832"/>
      <c r="K773" s="832"/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4483</v>
      </c>
      <c r="B774" s="832" t="s">
        <v>4484</v>
      </c>
      <c r="C774" s="832" t="s">
        <v>599</v>
      </c>
      <c r="D774" s="832" t="s">
        <v>4460</v>
      </c>
      <c r="E774" s="832" t="s">
        <v>4480</v>
      </c>
      <c r="F774" s="832" t="s">
        <v>4534</v>
      </c>
      <c r="G774" s="832" t="s">
        <v>4535</v>
      </c>
      <c r="H774" s="849">
        <v>1</v>
      </c>
      <c r="I774" s="849">
        <v>251</v>
      </c>
      <c r="J774" s="832">
        <v>8.3333333333333329E-2</v>
      </c>
      <c r="K774" s="832">
        <v>251</v>
      </c>
      <c r="L774" s="849">
        <v>12</v>
      </c>
      <c r="M774" s="849">
        <v>3012</v>
      </c>
      <c r="N774" s="832">
        <v>1</v>
      </c>
      <c r="O774" s="832">
        <v>251</v>
      </c>
      <c r="P774" s="849">
        <v>4</v>
      </c>
      <c r="Q774" s="849">
        <v>1008</v>
      </c>
      <c r="R774" s="837">
        <v>0.33466135458167329</v>
      </c>
      <c r="S774" s="850">
        <v>252</v>
      </c>
    </row>
    <row r="775" spans="1:19" ht="14.4" customHeight="1" x14ac:dyDescent="0.3">
      <c r="A775" s="831" t="s">
        <v>4483</v>
      </c>
      <c r="B775" s="832" t="s">
        <v>4484</v>
      </c>
      <c r="C775" s="832" t="s">
        <v>599</v>
      </c>
      <c r="D775" s="832" t="s">
        <v>4460</v>
      </c>
      <c r="E775" s="832" t="s">
        <v>4480</v>
      </c>
      <c r="F775" s="832" t="s">
        <v>4534</v>
      </c>
      <c r="G775" s="832" t="s">
        <v>4536</v>
      </c>
      <c r="H775" s="849">
        <v>5</v>
      </c>
      <c r="I775" s="849">
        <v>1255</v>
      </c>
      <c r="J775" s="832"/>
      <c r="K775" s="832">
        <v>251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" customHeight="1" x14ac:dyDescent="0.3">
      <c r="A776" s="831" t="s">
        <v>4483</v>
      </c>
      <c r="B776" s="832" t="s">
        <v>4484</v>
      </c>
      <c r="C776" s="832" t="s">
        <v>599</v>
      </c>
      <c r="D776" s="832" t="s">
        <v>4460</v>
      </c>
      <c r="E776" s="832" t="s">
        <v>4480</v>
      </c>
      <c r="F776" s="832" t="s">
        <v>4571</v>
      </c>
      <c r="G776" s="832" t="s">
        <v>4572</v>
      </c>
      <c r="H776" s="849">
        <v>4</v>
      </c>
      <c r="I776" s="849">
        <v>504</v>
      </c>
      <c r="J776" s="832"/>
      <c r="K776" s="832">
        <v>126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4483</v>
      </c>
      <c r="B777" s="832" t="s">
        <v>4484</v>
      </c>
      <c r="C777" s="832" t="s">
        <v>599</v>
      </c>
      <c r="D777" s="832" t="s">
        <v>4460</v>
      </c>
      <c r="E777" s="832" t="s">
        <v>4480</v>
      </c>
      <c r="F777" s="832" t="s">
        <v>4571</v>
      </c>
      <c r="G777" s="832" t="s">
        <v>4573</v>
      </c>
      <c r="H777" s="849">
        <v>2</v>
      </c>
      <c r="I777" s="849">
        <v>252</v>
      </c>
      <c r="J777" s="832">
        <v>3.5087719298245612E-2</v>
      </c>
      <c r="K777" s="832">
        <v>126</v>
      </c>
      <c r="L777" s="849">
        <v>57</v>
      </c>
      <c r="M777" s="849">
        <v>7182</v>
      </c>
      <c r="N777" s="832">
        <v>1</v>
      </c>
      <c r="O777" s="832">
        <v>126</v>
      </c>
      <c r="P777" s="849">
        <v>18</v>
      </c>
      <c r="Q777" s="849">
        <v>2286</v>
      </c>
      <c r="R777" s="837">
        <v>0.31829573934837091</v>
      </c>
      <c r="S777" s="850">
        <v>127</v>
      </c>
    </row>
    <row r="778" spans="1:19" ht="14.4" customHeight="1" x14ac:dyDescent="0.3">
      <c r="A778" s="831" t="s">
        <v>4483</v>
      </c>
      <c r="B778" s="832" t="s">
        <v>4484</v>
      </c>
      <c r="C778" s="832" t="s">
        <v>599</v>
      </c>
      <c r="D778" s="832" t="s">
        <v>4460</v>
      </c>
      <c r="E778" s="832" t="s">
        <v>4480</v>
      </c>
      <c r="F778" s="832" t="s">
        <v>4582</v>
      </c>
      <c r="G778" s="832" t="s">
        <v>4578</v>
      </c>
      <c r="H778" s="849">
        <v>2</v>
      </c>
      <c r="I778" s="849">
        <v>1136</v>
      </c>
      <c r="J778" s="832"/>
      <c r="K778" s="832">
        <v>568</v>
      </c>
      <c r="L778" s="849"/>
      <c r="M778" s="849"/>
      <c r="N778" s="832"/>
      <c r="O778" s="832"/>
      <c r="P778" s="849">
        <v>2</v>
      </c>
      <c r="Q778" s="849">
        <v>1138</v>
      </c>
      <c r="R778" s="837"/>
      <c r="S778" s="850">
        <v>569</v>
      </c>
    </row>
    <row r="779" spans="1:19" ht="14.4" customHeight="1" x14ac:dyDescent="0.3">
      <c r="A779" s="831" t="s">
        <v>4483</v>
      </c>
      <c r="B779" s="832" t="s">
        <v>4484</v>
      </c>
      <c r="C779" s="832" t="s">
        <v>599</v>
      </c>
      <c r="D779" s="832" t="s">
        <v>4460</v>
      </c>
      <c r="E779" s="832" t="s">
        <v>4480</v>
      </c>
      <c r="F779" s="832" t="s">
        <v>4597</v>
      </c>
      <c r="G779" s="832" t="s">
        <v>4599</v>
      </c>
      <c r="H779" s="849">
        <v>5</v>
      </c>
      <c r="I779" s="849">
        <v>1535</v>
      </c>
      <c r="J779" s="832"/>
      <c r="K779" s="832">
        <v>307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4483</v>
      </c>
      <c r="B780" s="832" t="s">
        <v>4484</v>
      </c>
      <c r="C780" s="832" t="s">
        <v>599</v>
      </c>
      <c r="D780" s="832" t="s">
        <v>4460</v>
      </c>
      <c r="E780" s="832" t="s">
        <v>4480</v>
      </c>
      <c r="F780" s="832" t="s">
        <v>4601</v>
      </c>
      <c r="G780" s="832" t="s">
        <v>4598</v>
      </c>
      <c r="H780" s="849"/>
      <c r="I780" s="849"/>
      <c r="J780" s="832"/>
      <c r="K780" s="832"/>
      <c r="L780" s="849">
        <v>26</v>
      </c>
      <c r="M780" s="849">
        <v>9880</v>
      </c>
      <c r="N780" s="832">
        <v>1</v>
      </c>
      <c r="O780" s="832">
        <v>380</v>
      </c>
      <c r="P780" s="849">
        <v>11</v>
      </c>
      <c r="Q780" s="849">
        <v>4191</v>
      </c>
      <c r="R780" s="837">
        <v>0.42419028340080972</v>
      </c>
      <c r="S780" s="850">
        <v>381</v>
      </c>
    </row>
    <row r="781" spans="1:19" ht="14.4" customHeight="1" x14ac:dyDescent="0.3">
      <c r="A781" s="831" t="s">
        <v>4483</v>
      </c>
      <c r="B781" s="832" t="s">
        <v>4484</v>
      </c>
      <c r="C781" s="832" t="s">
        <v>599</v>
      </c>
      <c r="D781" s="832" t="s">
        <v>4461</v>
      </c>
      <c r="E781" s="832" t="s">
        <v>4480</v>
      </c>
      <c r="F781" s="832" t="s">
        <v>4534</v>
      </c>
      <c r="G781" s="832" t="s">
        <v>4535</v>
      </c>
      <c r="H781" s="849">
        <v>17</v>
      </c>
      <c r="I781" s="849">
        <v>4267</v>
      </c>
      <c r="J781" s="832">
        <v>0.5</v>
      </c>
      <c r="K781" s="832">
        <v>251</v>
      </c>
      <c r="L781" s="849">
        <v>34</v>
      </c>
      <c r="M781" s="849">
        <v>8534</v>
      </c>
      <c r="N781" s="832">
        <v>1</v>
      </c>
      <c r="O781" s="832">
        <v>251</v>
      </c>
      <c r="P781" s="849"/>
      <c r="Q781" s="849"/>
      <c r="R781" s="837"/>
      <c r="S781" s="850"/>
    </row>
    <row r="782" spans="1:19" ht="14.4" customHeight="1" x14ac:dyDescent="0.3">
      <c r="A782" s="831" t="s">
        <v>4483</v>
      </c>
      <c r="B782" s="832" t="s">
        <v>4484</v>
      </c>
      <c r="C782" s="832" t="s">
        <v>599</v>
      </c>
      <c r="D782" s="832" t="s">
        <v>4461</v>
      </c>
      <c r="E782" s="832" t="s">
        <v>4480</v>
      </c>
      <c r="F782" s="832" t="s">
        <v>4534</v>
      </c>
      <c r="G782" s="832" t="s">
        <v>4536</v>
      </c>
      <c r="H782" s="849">
        <v>2</v>
      </c>
      <c r="I782" s="849">
        <v>502</v>
      </c>
      <c r="J782" s="832">
        <v>0.66666666666666663</v>
      </c>
      <c r="K782" s="832">
        <v>251</v>
      </c>
      <c r="L782" s="849">
        <v>3</v>
      </c>
      <c r="M782" s="849">
        <v>753</v>
      </c>
      <c r="N782" s="832">
        <v>1</v>
      </c>
      <c r="O782" s="832">
        <v>251</v>
      </c>
      <c r="P782" s="849"/>
      <c r="Q782" s="849"/>
      <c r="R782" s="837"/>
      <c r="S782" s="850"/>
    </row>
    <row r="783" spans="1:19" ht="14.4" customHeight="1" x14ac:dyDescent="0.3">
      <c r="A783" s="831" t="s">
        <v>4483</v>
      </c>
      <c r="B783" s="832" t="s">
        <v>4484</v>
      </c>
      <c r="C783" s="832" t="s">
        <v>599</v>
      </c>
      <c r="D783" s="832" t="s">
        <v>4461</v>
      </c>
      <c r="E783" s="832" t="s">
        <v>4480</v>
      </c>
      <c r="F783" s="832" t="s">
        <v>4571</v>
      </c>
      <c r="G783" s="832" t="s">
        <v>4572</v>
      </c>
      <c r="H783" s="849">
        <v>1</v>
      </c>
      <c r="I783" s="849">
        <v>126</v>
      </c>
      <c r="J783" s="832">
        <v>9.0909090909090912E-2</v>
      </c>
      <c r="K783" s="832">
        <v>126</v>
      </c>
      <c r="L783" s="849">
        <v>11</v>
      </c>
      <c r="M783" s="849">
        <v>1386</v>
      </c>
      <c r="N783" s="832">
        <v>1</v>
      </c>
      <c r="O783" s="832">
        <v>126</v>
      </c>
      <c r="P783" s="849"/>
      <c r="Q783" s="849"/>
      <c r="R783" s="837"/>
      <c r="S783" s="850"/>
    </row>
    <row r="784" spans="1:19" ht="14.4" customHeight="1" x14ac:dyDescent="0.3">
      <c r="A784" s="831" t="s">
        <v>4483</v>
      </c>
      <c r="B784" s="832" t="s">
        <v>4484</v>
      </c>
      <c r="C784" s="832" t="s">
        <v>599</v>
      </c>
      <c r="D784" s="832" t="s">
        <v>4461</v>
      </c>
      <c r="E784" s="832" t="s">
        <v>4480</v>
      </c>
      <c r="F784" s="832" t="s">
        <v>4571</v>
      </c>
      <c r="G784" s="832" t="s">
        <v>4573</v>
      </c>
      <c r="H784" s="849">
        <v>1</v>
      </c>
      <c r="I784" s="849">
        <v>126</v>
      </c>
      <c r="J784" s="832">
        <v>6.8027210884353739E-3</v>
      </c>
      <c r="K784" s="832">
        <v>126</v>
      </c>
      <c r="L784" s="849">
        <v>147</v>
      </c>
      <c r="M784" s="849">
        <v>18522</v>
      </c>
      <c r="N784" s="832">
        <v>1</v>
      </c>
      <c r="O784" s="832">
        <v>126</v>
      </c>
      <c r="P784" s="849"/>
      <c r="Q784" s="849"/>
      <c r="R784" s="837"/>
      <c r="S784" s="850"/>
    </row>
    <row r="785" spans="1:19" ht="14.4" customHeight="1" x14ac:dyDescent="0.3">
      <c r="A785" s="831" t="s">
        <v>4483</v>
      </c>
      <c r="B785" s="832" t="s">
        <v>4484</v>
      </c>
      <c r="C785" s="832" t="s">
        <v>599</v>
      </c>
      <c r="D785" s="832" t="s">
        <v>4461</v>
      </c>
      <c r="E785" s="832" t="s">
        <v>4480</v>
      </c>
      <c r="F785" s="832" t="s">
        <v>4574</v>
      </c>
      <c r="G785" s="832" t="s">
        <v>4575</v>
      </c>
      <c r="H785" s="849">
        <v>1</v>
      </c>
      <c r="I785" s="849">
        <v>331</v>
      </c>
      <c r="J785" s="832">
        <v>1</v>
      </c>
      <c r="K785" s="832">
        <v>331</v>
      </c>
      <c r="L785" s="849">
        <v>1</v>
      </c>
      <c r="M785" s="849">
        <v>331</v>
      </c>
      <c r="N785" s="832">
        <v>1</v>
      </c>
      <c r="O785" s="832">
        <v>331</v>
      </c>
      <c r="P785" s="849"/>
      <c r="Q785" s="849"/>
      <c r="R785" s="837"/>
      <c r="S785" s="850"/>
    </row>
    <row r="786" spans="1:19" ht="14.4" customHeight="1" x14ac:dyDescent="0.3">
      <c r="A786" s="831" t="s">
        <v>4483</v>
      </c>
      <c r="B786" s="832" t="s">
        <v>4484</v>
      </c>
      <c r="C786" s="832" t="s">
        <v>599</v>
      </c>
      <c r="D786" s="832" t="s">
        <v>4461</v>
      </c>
      <c r="E786" s="832" t="s">
        <v>4480</v>
      </c>
      <c r="F786" s="832" t="s">
        <v>4577</v>
      </c>
      <c r="G786" s="832" t="s">
        <v>4578</v>
      </c>
      <c r="H786" s="849">
        <v>19</v>
      </c>
      <c r="I786" s="849">
        <v>9405</v>
      </c>
      <c r="J786" s="832">
        <v>0.47499999999999998</v>
      </c>
      <c r="K786" s="832">
        <v>495</v>
      </c>
      <c r="L786" s="849">
        <v>40</v>
      </c>
      <c r="M786" s="849">
        <v>19800</v>
      </c>
      <c r="N786" s="832">
        <v>1</v>
      </c>
      <c r="O786" s="832">
        <v>495</v>
      </c>
      <c r="P786" s="849"/>
      <c r="Q786" s="849"/>
      <c r="R786" s="837"/>
      <c r="S786" s="850"/>
    </row>
    <row r="787" spans="1:19" ht="14.4" customHeight="1" x14ac:dyDescent="0.3">
      <c r="A787" s="831" t="s">
        <v>4483</v>
      </c>
      <c r="B787" s="832" t="s">
        <v>4484</v>
      </c>
      <c r="C787" s="832" t="s">
        <v>599</v>
      </c>
      <c r="D787" s="832" t="s">
        <v>4461</v>
      </c>
      <c r="E787" s="832" t="s">
        <v>4480</v>
      </c>
      <c r="F787" s="832" t="s">
        <v>4577</v>
      </c>
      <c r="G787" s="832" t="s">
        <v>4579</v>
      </c>
      <c r="H787" s="849"/>
      <c r="I787" s="849"/>
      <c r="J787" s="832"/>
      <c r="K787" s="832"/>
      <c r="L787" s="849">
        <v>3</v>
      </c>
      <c r="M787" s="849">
        <v>1485</v>
      </c>
      <c r="N787" s="832">
        <v>1</v>
      </c>
      <c r="O787" s="832">
        <v>495</v>
      </c>
      <c r="P787" s="849"/>
      <c r="Q787" s="849"/>
      <c r="R787" s="837"/>
      <c r="S787" s="850"/>
    </row>
    <row r="788" spans="1:19" ht="14.4" customHeight="1" x14ac:dyDescent="0.3">
      <c r="A788" s="831" t="s">
        <v>4483</v>
      </c>
      <c r="B788" s="832" t="s">
        <v>4484</v>
      </c>
      <c r="C788" s="832" t="s">
        <v>599</v>
      </c>
      <c r="D788" s="832" t="s">
        <v>4461</v>
      </c>
      <c r="E788" s="832" t="s">
        <v>4480</v>
      </c>
      <c r="F788" s="832" t="s">
        <v>4582</v>
      </c>
      <c r="G788" s="832" t="s">
        <v>4578</v>
      </c>
      <c r="H788" s="849">
        <v>1</v>
      </c>
      <c r="I788" s="849">
        <v>568</v>
      </c>
      <c r="J788" s="832">
        <v>0.5</v>
      </c>
      <c r="K788" s="832">
        <v>568</v>
      </c>
      <c r="L788" s="849">
        <v>2</v>
      </c>
      <c r="M788" s="849">
        <v>1136</v>
      </c>
      <c r="N788" s="832">
        <v>1</v>
      </c>
      <c r="O788" s="832">
        <v>568</v>
      </c>
      <c r="P788" s="849"/>
      <c r="Q788" s="849"/>
      <c r="R788" s="837"/>
      <c r="S788" s="850"/>
    </row>
    <row r="789" spans="1:19" ht="14.4" customHeight="1" x14ac:dyDescent="0.3">
      <c r="A789" s="831" t="s">
        <v>4483</v>
      </c>
      <c r="B789" s="832" t="s">
        <v>4484</v>
      </c>
      <c r="C789" s="832" t="s">
        <v>599</v>
      </c>
      <c r="D789" s="832" t="s">
        <v>4461</v>
      </c>
      <c r="E789" s="832" t="s">
        <v>4480</v>
      </c>
      <c r="F789" s="832" t="s">
        <v>4584</v>
      </c>
      <c r="G789" s="832" t="s">
        <v>4586</v>
      </c>
      <c r="H789" s="849">
        <v>1</v>
      </c>
      <c r="I789" s="849">
        <v>462</v>
      </c>
      <c r="J789" s="832"/>
      <c r="K789" s="832">
        <v>462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4483</v>
      </c>
      <c r="B790" s="832" t="s">
        <v>4484</v>
      </c>
      <c r="C790" s="832" t="s">
        <v>599</v>
      </c>
      <c r="D790" s="832" t="s">
        <v>4461</v>
      </c>
      <c r="E790" s="832" t="s">
        <v>4480</v>
      </c>
      <c r="F790" s="832" t="s">
        <v>4591</v>
      </c>
      <c r="G790" s="832" t="s">
        <v>4592</v>
      </c>
      <c r="H790" s="849"/>
      <c r="I790" s="849"/>
      <c r="J790" s="832"/>
      <c r="K790" s="832"/>
      <c r="L790" s="849">
        <v>1</v>
      </c>
      <c r="M790" s="849">
        <v>215</v>
      </c>
      <c r="N790" s="832">
        <v>1</v>
      </c>
      <c r="O790" s="832">
        <v>215</v>
      </c>
      <c r="P790" s="849"/>
      <c r="Q790" s="849"/>
      <c r="R790" s="837"/>
      <c r="S790" s="850"/>
    </row>
    <row r="791" spans="1:19" ht="14.4" customHeight="1" x14ac:dyDescent="0.3">
      <c r="A791" s="831" t="s">
        <v>4483</v>
      </c>
      <c r="B791" s="832" t="s">
        <v>4484</v>
      </c>
      <c r="C791" s="832" t="s">
        <v>599</v>
      </c>
      <c r="D791" s="832" t="s">
        <v>4461</v>
      </c>
      <c r="E791" s="832" t="s">
        <v>4480</v>
      </c>
      <c r="F791" s="832" t="s">
        <v>4594</v>
      </c>
      <c r="G791" s="832" t="s">
        <v>4596</v>
      </c>
      <c r="H791" s="849"/>
      <c r="I791" s="849"/>
      <c r="J791" s="832"/>
      <c r="K791" s="832"/>
      <c r="L791" s="849">
        <v>2</v>
      </c>
      <c r="M791" s="849">
        <v>170</v>
      </c>
      <c r="N791" s="832">
        <v>1</v>
      </c>
      <c r="O791" s="832">
        <v>85</v>
      </c>
      <c r="P791" s="849"/>
      <c r="Q791" s="849"/>
      <c r="R791" s="837"/>
      <c r="S791" s="850"/>
    </row>
    <row r="792" spans="1:19" ht="14.4" customHeight="1" x14ac:dyDescent="0.3">
      <c r="A792" s="831" t="s">
        <v>4483</v>
      </c>
      <c r="B792" s="832" t="s">
        <v>4484</v>
      </c>
      <c r="C792" s="832" t="s">
        <v>599</v>
      </c>
      <c r="D792" s="832" t="s">
        <v>4461</v>
      </c>
      <c r="E792" s="832" t="s">
        <v>4480</v>
      </c>
      <c r="F792" s="832" t="s">
        <v>4597</v>
      </c>
      <c r="G792" s="832" t="s">
        <v>4599</v>
      </c>
      <c r="H792" s="849"/>
      <c r="I792" s="849"/>
      <c r="J792" s="832"/>
      <c r="K792" s="832"/>
      <c r="L792" s="849">
        <v>1</v>
      </c>
      <c r="M792" s="849">
        <v>307</v>
      </c>
      <c r="N792" s="832">
        <v>1</v>
      </c>
      <c r="O792" s="832">
        <v>307</v>
      </c>
      <c r="P792" s="849"/>
      <c r="Q792" s="849"/>
      <c r="R792" s="837"/>
      <c r="S792" s="850"/>
    </row>
    <row r="793" spans="1:19" ht="14.4" customHeight="1" x14ac:dyDescent="0.3">
      <c r="A793" s="831" t="s">
        <v>4483</v>
      </c>
      <c r="B793" s="832" t="s">
        <v>4484</v>
      </c>
      <c r="C793" s="832" t="s">
        <v>599</v>
      </c>
      <c r="D793" s="832" t="s">
        <v>4462</v>
      </c>
      <c r="E793" s="832" t="s">
        <v>4480</v>
      </c>
      <c r="F793" s="832" t="s">
        <v>4534</v>
      </c>
      <c r="G793" s="832" t="s">
        <v>4535</v>
      </c>
      <c r="H793" s="849"/>
      <c r="I793" s="849"/>
      <c r="J793" s="832"/>
      <c r="K793" s="832"/>
      <c r="L793" s="849">
        <v>1</v>
      </c>
      <c r="M793" s="849">
        <v>251</v>
      </c>
      <c r="N793" s="832">
        <v>1</v>
      </c>
      <c r="O793" s="832">
        <v>251</v>
      </c>
      <c r="P793" s="849">
        <v>1</v>
      </c>
      <c r="Q793" s="849">
        <v>252</v>
      </c>
      <c r="R793" s="837">
        <v>1.0039840637450199</v>
      </c>
      <c r="S793" s="850">
        <v>252</v>
      </c>
    </row>
    <row r="794" spans="1:19" ht="14.4" customHeight="1" x14ac:dyDescent="0.3">
      <c r="A794" s="831" t="s">
        <v>4483</v>
      </c>
      <c r="B794" s="832" t="s">
        <v>4484</v>
      </c>
      <c r="C794" s="832" t="s">
        <v>599</v>
      </c>
      <c r="D794" s="832" t="s">
        <v>4462</v>
      </c>
      <c r="E794" s="832" t="s">
        <v>4480</v>
      </c>
      <c r="F794" s="832" t="s">
        <v>4534</v>
      </c>
      <c r="G794" s="832" t="s">
        <v>4536</v>
      </c>
      <c r="H794" s="849"/>
      <c r="I794" s="849"/>
      <c r="J794" s="832"/>
      <c r="K794" s="832"/>
      <c r="L794" s="849"/>
      <c r="M794" s="849"/>
      <c r="N794" s="832"/>
      <c r="O794" s="832"/>
      <c r="P794" s="849">
        <v>1</v>
      </c>
      <c r="Q794" s="849">
        <v>252</v>
      </c>
      <c r="R794" s="837"/>
      <c r="S794" s="850">
        <v>252</v>
      </c>
    </row>
    <row r="795" spans="1:19" ht="14.4" customHeight="1" x14ac:dyDescent="0.3">
      <c r="A795" s="831" t="s">
        <v>4483</v>
      </c>
      <c r="B795" s="832" t="s">
        <v>4484</v>
      </c>
      <c r="C795" s="832" t="s">
        <v>599</v>
      </c>
      <c r="D795" s="832" t="s">
        <v>4462</v>
      </c>
      <c r="E795" s="832" t="s">
        <v>4480</v>
      </c>
      <c r="F795" s="832" t="s">
        <v>4571</v>
      </c>
      <c r="G795" s="832" t="s">
        <v>4572</v>
      </c>
      <c r="H795" s="849"/>
      <c r="I795" s="849"/>
      <c r="J795" s="832"/>
      <c r="K795" s="832"/>
      <c r="L795" s="849"/>
      <c r="M795" s="849"/>
      <c r="N795" s="832"/>
      <c r="O795" s="832"/>
      <c r="P795" s="849">
        <v>1</v>
      </c>
      <c r="Q795" s="849">
        <v>127</v>
      </c>
      <c r="R795" s="837"/>
      <c r="S795" s="850">
        <v>127</v>
      </c>
    </row>
    <row r="796" spans="1:19" ht="14.4" customHeight="1" x14ac:dyDescent="0.3">
      <c r="A796" s="831" t="s">
        <v>4483</v>
      </c>
      <c r="B796" s="832" t="s">
        <v>4484</v>
      </c>
      <c r="C796" s="832" t="s">
        <v>599</v>
      </c>
      <c r="D796" s="832" t="s">
        <v>4462</v>
      </c>
      <c r="E796" s="832" t="s">
        <v>4480</v>
      </c>
      <c r="F796" s="832" t="s">
        <v>4571</v>
      </c>
      <c r="G796" s="832" t="s">
        <v>4573</v>
      </c>
      <c r="H796" s="849"/>
      <c r="I796" s="849"/>
      <c r="J796" s="832"/>
      <c r="K796" s="832"/>
      <c r="L796" s="849">
        <v>4</v>
      </c>
      <c r="M796" s="849">
        <v>504</v>
      </c>
      <c r="N796" s="832">
        <v>1</v>
      </c>
      <c r="O796" s="832">
        <v>126</v>
      </c>
      <c r="P796" s="849">
        <v>0</v>
      </c>
      <c r="Q796" s="849">
        <v>0</v>
      </c>
      <c r="R796" s="837">
        <v>0</v>
      </c>
      <c r="S796" s="850"/>
    </row>
    <row r="797" spans="1:19" ht="14.4" customHeight="1" x14ac:dyDescent="0.3">
      <c r="A797" s="831" t="s">
        <v>4483</v>
      </c>
      <c r="B797" s="832" t="s">
        <v>4484</v>
      </c>
      <c r="C797" s="832" t="s">
        <v>599</v>
      </c>
      <c r="D797" s="832" t="s">
        <v>4462</v>
      </c>
      <c r="E797" s="832" t="s">
        <v>4480</v>
      </c>
      <c r="F797" s="832" t="s">
        <v>4582</v>
      </c>
      <c r="G797" s="832" t="s">
        <v>4578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569</v>
      </c>
      <c r="R797" s="837"/>
      <c r="S797" s="850">
        <v>569</v>
      </c>
    </row>
    <row r="798" spans="1:19" ht="14.4" customHeight="1" x14ac:dyDescent="0.3">
      <c r="A798" s="831" t="s">
        <v>4483</v>
      </c>
      <c r="B798" s="832" t="s">
        <v>4484</v>
      </c>
      <c r="C798" s="832" t="s">
        <v>599</v>
      </c>
      <c r="D798" s="832" t="s">
        <v>4462</v>
      </c>
      <c r="E798" s="832" t="s">
        <v>4480</v>
      </c>
      <c r="F798" s="832" t="s">
        <v>4597</v>
      </c>
      <c r="G798" s="832" t="s">
        <v>4598</v>
      </c>
      <c r="H798" s="849"/>
      <c r="I798" s="849"/>
      <c r="J798" s="832"/>
      <c r="K798" s="832"/>
      <c r="L798" s="849">
        <v>1</v>
      </c>
      <c r="M798" s="849">
        <v>307</v>
      </c>
      <c r="N798" s="832">
        <v>1</v>
      </c>
      <c r="O798" s="832">
        <v>307</v>
      </c>
      <c r="P798" s="849"/>
      <c r="Q798" s="849"/>
      <c r="R798" s="837"/>
      <c r="S798" s="850"/>
    </row>
    <row r="799" spans="1:19" ht="14.4" customHeight="1" x14ac:dyDescent="0.3">
      <c r="A799" s="831" t="s">
        <v>4483</v>
      </c>
      <c r="B799" s="832" t="s">
        <v>4484</v>
      </c>
      <c r="C799" s="832" t="s">
        <v>599</v>
      </c>
      <c r="D799" s="832" t="s">
        <v>4462</v>
      </c>
      <c r="E799" s="832" t="s">
        <v>4480</v>
      </c>
      <c r="F799" s="832" t="s">
        <v>4601</v>
      </c>
      <c r="G799" s="832" t="s">
        <v>4599</v>
      </c>
      <c r="H799" s="849"/>
      <c r="I799" s="849"/>
      <c r="J799" s="832"/>
      <c r="K799" s="832"/>
      <c r="L799" s="849"/>
      <c r="M799" s="849"/>
      <c r="N799" s="832"/>
      <c r="O799" s="832"/>
      <c r="P799" s="849">
        <v>1</v>
      </c>
      <c r="Q799" s="849">
        <v>381</v>
      </c>
      <c r="R799" s="837"/>
      <c r="S799" s="850">
        <v>381</v>
      </c>
    </row>
    <row r="800" spans="1:19" ht="14.4" customHeight="1" x14ac:dyDescent="0.3">
      <c r="A800" s="831" t="s">
        <v>4483</v>
      </c>
      <c r="B800" s="832" t="s">
        <v>4484</v>
      </c>
      <c r="C800" s="832" t="s">
        <v>599</v>
      </c>
      <c r="D800" s="832" t="s">
        <v>4463</v>
      </c>
      <c r="E800" s="832" t="s">
        <v>4480</v>
      </c>
      <c r="F800" s="832" t="s">
        <v>4534</v>
      </c>
      <c r="G800" s="832" t="s">
        <v>4535</v>
      </c>
      <c r="H800" s="849">
        <v>3</v>
      </c>
      <c r="I800" s="849">
        <v>753</v>
      </c>
      <c r="J800" s="832"/>
      <c r="K800" s="832">
        <v>251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 t="s">
        <v>4483</v>
      </c>
      <c r="B801" s="832" t="s">
        <v>4484</v>
      </c>
      <c r="C801" s="832" t="s">
        <v>599</v>
      </c>
      <c r="D801" s="832" t="s">
        <v>4463</v>
      </c>
      <c r="E801" s="832" t="s">
        <v>4480</v>
      </c>
      <c r="F801" s="832" t="s">
        <v>4571</v>
      </c>
      <c r="G801" s="832" t="s">
        <v>4573</v>
      </c>
      <c r="H801" s="849">
        <v>3</v>
      </c>
      <c r="I801" s="849">
        <v>378</v>
      </c>
      <c r="J801" s="832"/>
      <c r="K801" s="832">
        <v>126</v>
      </c>
      <c r="L801" s="849"/>
      <c r="M801" s="849"/>
      <c r="N801" s="832"/>
      <c r="O801" s="832"/>
      <c r="P801" s="849"/>
      <c r="Q801" s="849"/>
      <c r="R801" s="837"/>
      <c r="S801" s="850"/>
    </row>
    <row r="802" spans="1:19" ht="14.4" customHeight="1" x14ac:dyDescent="0.3">
      <c r="A802" s="831" t="s">
        <v>4483</v>
      </c>
      <c r="B802" s="832" t="s">
        <v>4484</v>
      </c>
      <c r="C802" s="832" t="s">
        <v>599</v>
      </c>
      <c r="D802" s="832" t="s">
        <v>4463</v>
      </c>
      <c r="E802" s="832" t="s">
        <v>4480</v>
      </c>
      <c r="F802" s="832" t="s">
        <v>4577</v>
      </c>
      <c r="G802" s="832" t="s">
        <v>4578</v>
      </c>
      <c r="H802" s="849">
        <v>3</v>
      </c>
      <c r="I802" s="849">
        <v>1485</v>
      </c>
      <c r="J802" s="832"/>
      <c r="K802" s="832">
        <v>495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" customHeight="1" x14ac:dyDescent="0.3">
      <c r="A803" s="831" t="s">
        <v>4483</v>
      </c>
      <c r="B803" s="832" t="s">
        <v>4484</v>
      </c>
      <c r="C803" s="832" t="s">
        <v>599</v>
      </c>
      <c r="D803" s="832" t="s">
        <v>4463</v>
      </c>
      <c r="E803" s="832" t="s">
        <v>4480</v>
      </c>
      <c r="F803" s="832" t="s">
        <v>4583</v>
      </c>
      <c r="G803" s="832" t="s">
        <v>4581</v>
      </c>
      <c r="H803" s="849">
        <v>4</v>
      </c>
      <c r="I803" s="849">
        <v>3044</v>
      </c>
      <c r="J803" s="832"/>
      <c r="K803" s="832">
        <v>761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" customHeight="1" x14ac:dyDescent="0.3">
      <c r="A804" s="831" t="s">
        <v>4483</v>
      </c>
      <c r="B804" s="832" t="s">
        <v>4484</v>
      </c>
      <c r="C804" s="832" t="s">
        <v>599</v>
      </c>
      <c r="D804" s="832" t="s">
        <v>4463</v>
      </c>
      <c r="E804" s="832" t="s">
        <v>4480</v>
      </c>
      <c r="F804" s="832" t="s">
        <v>4591</v>
      </c>
      <c r="G804" s="832" t="s">
        <v>4592</v>
      </c>
      <c r="H804" s="849">
        <v>1</v>
      </c>
      <c r="I804" s="849">
        <v>215</v>
      </c>
      <c r="J804" s="832"/>
      <c r="K804" s="832">
        <v>215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4483</v>
      </c>
      <c r="B805" s="832" t="s">
        <v>4484</v>
      </c>
      <c r="C805" s="832" t="s">
        <v>599</v>
      </c>
      <c r="D805" s="832" t="s">
        <v>4463</v>
      </c>
      <c r="E805" s="832" t="s">
        <v>4480</v>
      </c>
      <c r="F805" s="832" t="s">
        <v>4594</v>
      </c>
      <c r="G805" s="832" t="s">
        <v>4596</v>
      </c>
      <c r="H805" s="849">
        <v>4</v>
      </c>
      <c r="I805" s="849">
        <v>340</v>
      </c>
      <c r="J805" s="832"/>
      <c r="K805" s="832">
        <v>85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4483</v>
      </c>
      <c r="B806" s="832" t="s">
        <v>4484</v>
      </c>
      <c r="C806" s="832" t="s">
        <v>599</v>
      </c>
      <c r="D806" s="832" t="s">
        <v>2032</v>
      </c>
      <c r="E806" s="832" t="s">
        <v>4480</v>
      </c>
      <c r="F806" s="832" t="s">
        <v>4534</v>
      </c>
      <c r="G806" s="832" t="s">
        <v>4535</v>
      </c>
      <c r="H806" s="849">
        <v>2</v>
      </c>
      <c r="I806" s="849">
        <v>502</v>
      </c>
      <c r="J806" s="832">
        <v>0.08</v>
      </c>
      <c r="K806" s="832">
        <v>251</v>
      </c>
      <c r="L806" s="849">
        <v>25</v>
      </c>
      <c r="M806" s="849">
        <v>6275</v>
      </c>
      <c r="N806" s="832">
        <v>1</v>
      </c>
      <c r="O806" s="832">
        <v>251</v>
      </c>
      <c r="P806" s="849">
        <v>10</v>
      </c>
      <c r="Q806" s="849">
        <v>2520</v>
      </c>
      <c r="R806" s="837">
        <v>0.40159362549800798</v>
      </c>
      <c r="S806" s="850">
        <v>252</v>
      </c>
    </row>
    <row r="807" spans="1:19" ht="14.4" customHeight="1" x14ac:dyDescent="0.3">
      <c r="A807" s="831" t="s">
        <v>4483</v>
      </c>
      <c r="B807" s="832" t="s">
        <v>4484</v>
      </c>
      <c r="C807" s="832" t="s">
        <v>599</v>
      </c>
      <c r="D807" s="832" t="s">
        <v>2032</v>
      </c>
      <c r="E807" s="832" t="s">
        <v>4480</v>
      </c>
      <c r="F807" s="832" t="s">
        <v>4534</v>
      </c>
      <c r="G807" s="832" t="s">
        <v>4536</v>
      </c>
      <c r="H807" s="849"/>
      <c r="I807" s="849"/>
      <c r="J807" s="832"/>
      <c r="K807" s="832"/>
      <c r="L807" s="849"/>
      <c r="M807" s="849"/>
      <c r="N807" s="832"/>
      <c r="O807" s="832"/>
      <c r="P807" s="849">
        <v>3</v>
      </c>
      <c r="Q807" s="849">
        <v>756</v>
      </c>
      <c r="R807" s="837"/>
      <c r="S807" s="850">
        <v>252</v>
      </c>
    </row>
    <row r="808" spans="1:19" ht="14.4" customHeight="1" x14ac:dyDescent="0.3">
      <c r="A808" s="831" t="s">
        <v>4483</v>
      </c>
      <c r="B808" s="832" t="s">
        <v>4484</v>
      </c>
      <c r="C808" s="832" t="s">
        <v>599</v>
      </c>
      <c r="D808" s="832" t="s">
        <v>2032</v>
      </c>
      <c r="E808" s="832" t="s">
        <v>4480</v>
      </c>
      <c r="F808" s="832" t="s">
        <v>4571</v>
      </c>
      <c r="G808" s="832" t="s">
        <v>4572</v>
      </c>
      <c r="H808" s="849"/>
      <c r="I808" s="849"/>
      <c r="J808" s="832"/>
      <c r="K808" s="832"/>
      <c r="L808" s="849"/>
      <c r="M808" s="849"/>
      <c r="N808" s="832"/>
      <c r="O808" s="832"/>
      <c r="P808" s="849">
        <v>3</v>
      </c>
      <c r="Q808" s="849">
        <v>381</v>
      </c>
      <c r="R808" s="837"/>
      <c r="S808" s="850">
        <v>127</v>
      </c>
    </row>
    <row r="809" spans="1:19" ht="14.4" customHeight="1" x14ac:dyDescent="0.3">
      <c r="A809" s="831" t="s">
        <v>4483</v>
      </c>
      <c r="B809" s="832" t="s">
        <v>4484</v>
      </c>
      <c r="C809" s="832" t="s">
        <v>599</v>
      </c>
      <c r="D809" s="832" t="s">
        <v>2032</v>
      </c>
      <c r="E809" s="832" t="s">
        <v>4480</v>
      </c>
      <c r="F809" s="832" t="s">
        <v>4571</v>
      </c>
      <c r="G809" s="832" t="s">
        <v>4573</v>
      </c>
      <c r="H809" s="849">
        <v>2</v>
      </c>
      <c r="I809" s="849">
        <v>252</v>
      </c>
      <c r="J809" s="832">
        <v>2.1052631578947368E-2</v>
      </c>
      <c r="K809" s="832">
        <v>126</v>
      </c>
      <c r="L809" s="849">
        <v>95</v>
      </c>
      <c r="M809" s="849">
        <v>11970</v>
      </c>
      <c r="N809" s="832">
        <v>1</v>
      </c>
      <c r="O809" s="832">
        <v>126</v>
      </c>
      <c r="P809" s="849">
        <v>56</v>
      </c>
      <c r="Q809" s="849">
        <v>7112</v>
      </c>
      <c r="R809" s="837">
        <v>0.59415204678362576</v>
      </c>
      <c r="S809" s="850">
        <v>127</v>
      </c>
    </row>
    <row r="810" spans="1:19" ht="14.4" customHeight="1" x14ac:dyDescent="0.3">
      <c r="A810" s="831" t="s">
        <v>4483</v>
      </c>
      <c r="B810" s="832" t="s">
        <v>4484</v>
      </c>
      <c r="C810" s="832" t="s">
        <v>599</v>
      </c>
      <c r="D810" s="832" t="s">
        <v>2032</v>
      </c>
      <c r="E810" s="832" t="s">
        <v>4480</v>
      </c>
      <c r="F810" s="832" t="s">
        <v>4577</v>
      </c>
      <c r="G810" s="832" t="s">
        <v>4578</v>
      </c>
      <c r="H810" s="849">
        <v>1</v>
      </c>
      <c r="I810" s="849">
        <v>495</v>
      </c>
      <c r="J810" s="832"/>
      <c r="K810" s="832">
        <v>495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4483</v>
      </c>
      <c r="B811" s="832" t="s">
        <v>4484</v>
      </c>
      <c r="C811" s="832" t="s">
        <v>599</v>
      </c>
      <c r="D811" s="832" t="s">
        <v>2032</v>
      </c>
      <c r="E811" s="832" t="s">
        <v>4480</v>
      </c>
      <c r="F811" s="832" t="s">
        <v>4582</v>
      </c>
      <c r="G811" s="832" t="s">
        <v>4578</v>
      </c>
      <c r="H811" s="849">
        <v>1</v>
      </c>
      <c r="I811" s="849">
        <v>568</v>
      </c>
      <c r="J811" s="832">
        <v>0.5</v>
      </c>
      <c r="K811" s="832">
        <v>568</v>
      </c>
      <c r="L811" s="849">
        <v>2</v>
      </c>
      <c r="M811" s="849">
        <v>1136</v>
      </c>
      <c r="N811" s="832">
        <v>1</v>
      </c>
      <c r="O811" s="832">
        <v>568</v>
      </c>
      <c r="P811" s="849"/>
      <c r="Q811" s="849"/>
      <c r="R811" s="837"/>
      <c r="S811" s="850"/>
    </row>
    <row r="812" spans="1:19" ht="14.4" customHeight="1" x14ac:dyDescent="0.3">
      <c r="A812" s="831" t="s">
        <v>4483</v>
      </c>
      <c r="B812" s="832" t="s">
        <v>4484</v>
      </c>
      <c r="C812" s="832" t="s">
        <v>599</v>
      </c>
      <c r="D812" s="832" t="s">
        <v>2032</v>
      </c>
      <c r="E812" s="832" t="s">
        <v>4480</v>
      </c>
      <c r="F812" s="832" t="s">
        <v>4582</v>
      </c>
      <c r="G812" s="832" t="s">
        <v>4579</v>
      </c>
      <c r="H812" s="849"/>
      <c r="I812" s="849"/>
      <c r="J812" s="832"/>
      <c r="K812" s="832"/>
      <c r="L812" s="849"/>
      <c r="M812" s="849"/>
      <c r="N812" s="832"/>
      <c r="O812" s="832"/>
      <c r="P812" s="849">
        <v>3</v>
      </c>
      <c r="Q812" s="849">
        <v>1707</v>
      </c>
      <c r="R812" s="837"/>
      <c r="S812" s="850">
        <v>569</v>
      </c>
    </row>
    <row r="813" spans="1:19" ht="14.4" customHeight="1" x14ac:dyDescent="0.3">
      <c r="A813" s="831" t="s">
        <v>4483</v>
      </c>
      <c r="B813" s="832" t="s">
        <v>4484</v>
      </c>
      <c r="C813" s="832" t="s">
        <v>599</v>
      </c>
      <c r="D813" s="832" t="s">
        <v>2032</v>
      </c>
      <c r="E813" s="832" t="s">
        <v>4480</v>
      </c>
      <c r="F813" s="832" t="s">
        <v>4583</v>
      </c>
      <c r="G813" s="832" t="s">
        <v>4581</v>
      </c>
      <c r="H813" s="849"/>
      <c r="I813" s="849"/>
      <c r="J813" s="832"/>
      <c r="K813" s="832"/>
      <c r="L813" s="849">
        <v>1</v>
      </c>
      <c r="M813" s="849">
        <v>761</v>
      </c>
      <c r="N813" s="832">
        <v>1</v>
      </c>
      <c r="O813" s="832">
        <v>761</v>
      </c>
      <c r="P813" s="849"/>
      <c r="Q813" s="849"/>
      <c r="R813" s="837"/>
      <c r="S813" s="850"/>
    </row>
    <row r="814" spans="1:19" ht="14.4" customHeight="1" x14ac:dyDescent="0.3">
      <c r="A814" s="831" t="s">
        <v>4483</v>
      </c>
      <c r="B814" s="832" t="s">
        <v>4484</v>
      </c>
      <c r="C814" s="832" t="s">
        <v>599</v>
      </c>
      <c r="D814" s="832" t="s">
        <v>2032</v>
      </c>
      <c r="E814" s="832" t="s">
        <v>4480</v>
      </c>
      <c r="F814" s="832" t="s">
        <v>4597</v>
      </c>
      <c r="G814" s="832" t="s">
        <v>4598</v>
      </c>
      <c r="H814" s="849">
        <v>1</v>
      </c>
      <c r="I814" s="849">
        <v>307</v>
      </c>
      <c r="J814" s="832">
        <v>8.3333333333333329E-2</v>
      </c>
      <c r="K814" s="832">
        <v>307</v>
      </c>
      <c r="L814" s="849">
        <v>12</v>
      </c>
      <c r="M814" s="849">
        <v>3684</v>
      </c>
      <c r="N814" s="832">
        <v>1</v>
      </c>
      <c r="O814" s="832">
        <v>307</v>
      </c>
      <c r="P814" s="849"/>
      <c r="Q814" s="849"/>
      <c r="R814" s="837"/>
      <c r="S814" s="850"/>
    </row>
    <row r="815" spans="1:19" ht="14.4" customHeight="1" x14ac:dyDescent="0.3">
      <c r="A815" s="831" t="s">
        <v>4483</v>
      </c>
      <c r="B815" s="832" t="s">
        <v>4484</v>
      </c>
      <c r="C815" s="832" t="s">
        <v>599</v>
      </c>
      <c r="D815" s="832" t="s">
        <v>2032</v>
      </c>
      <c r="E815" s="832" t="s">
        <v>4480</v>
      </c>
      <c r="F815" s="832" t="s">
        <v>4601</v>
      </c>
      <c r="G815" s="832" t="s">
        <v>4598</v>
      </c>
      <c r="H815" s="849"/>
      <c r="I815" s="849"/>
      <c r="J815" s="832"/>
      <c r="K815" s="832"/>
      <c r="L815" s="849">
        <v>11</v>
      </c>
      <c r="M815" s="849">
        <v>4180</v>
      </c>
      <c r="N815" s="832">
        <v>1</v>
      </c>
      <c r="O815" s="832">
        <v>380</v>
      </c>
      <c r="P815" s="849">
        <v>14</v>
      </c>
      <c r="Q815" s="849">
        <v>5334</v>
      </c>
      <c r="R815" s="837">
        <v>1.2760765550239235</v>
      </c>
      <c r="S815" s="850">
        <v>381</v>
      </c>
    </row>
    <row r="816" spans="1:19" ht="14.4" customHeight="1" x14ac:dyDescent="0.3">
      <c r="A816" s="831" t="s">
        <v>4483</v>
      </c>
      <c r="B816" s="832" t="s">
        <v>4484</v>
      </c>
      <c r="C816" s="832" t="s">
        <v>599</v>
      </c>
      <c r="D816" s="832" t="s">
        <v>2033</v>
      </c>
      <c r="E816" s="832" t="s">
        <v>4480</v>
      </c>
      <c r="F816" s="832" t="s">
        <v>4534</v>
      </c>
      <c r="G816" s="832" t="s">
        <v>4535</v>
      </c>
      <c r="H816" s="849"/>
      <c r="I816" s="849"/>
      <c r="J816" s="832"/>
      <c r="K816" s="832"/>
      <c r="L816" s="849">
        <v>6</v>
      </c>
      <c r="M816" s="849">
        <v>1506</v>
      </c>
      <c r="N816" s="832">
        <v>1</v>
      </c>
      <c r="O816" s="832">
        <v>251</v>
      </c>
      <c r="P816" s="849"/>
      <c r="Q816" s="849"/>
      <c r="R816" s="837"/>
      <c r="S816" s="850"/>
    </row>
    <row r="817" spans="1:19" ht="14.4" customHeight="1" x14ac:dyDescent="0.3">
      <c r="A817" s="831" t="s">
        <v>4483</v>
      </c>
      <c r="B817" s="832" t="s">
        <v>4484</v>
      </c>
      <c r="C817" s="832" t="s">
        <v>599</v>
      </c>
      <c r="D817" s="832" t="s">
        <v>2033</v>
      </c>
      <c r="E817" s="832" t="s">
        <v>4480</v>
      </c>
      <c r="F817" s="832" t="s">
        <v>4571</v>
      </c>
      <c r="G817" s="832" t="s">
        <v>4572</v>
      </c>
      <c r="H817" s="849"/>
      <c r="I817" s="849"/>
      <c r="J817" s="832"/>
      <c r="K817" s="832"/>
      <c r="L817" s="849">
        <v>1</v>
      </c>
      <c r="M817" s="849">
        <v>126</v>
      </c>
      <c r="N817" s="832">
        <v>1</v>
      </c>
      <c r="O817" s="832">
        <v>126</v>
      </c>
      <c r="P817" s="849"/>
      <c r="Q817" s="849"/>
      <c r="R817" s="837"/>
      <c r="S817" s="850"/>
    </row>
    <row r="818" spans="1:19" ht="14.4" customHeight="1" x14ac:dyDescent="0.3">
      <c r="A818" s="831" t="s">
        <v>4483</v>
      </c>
      <c r="B818" s="832" t="s">
        <v>4484</v>
      </c>
      <c r="C818" s="832" t="s">
        <v>599</v>
      </c>
      <c r="D818" s="832" t="s">
        <v>2033</v>
      </c>
      <c r="E818" s="832" t="s">
        <v>4480</v>
      </c>
      <c r="F818" s="832" t="s">
        <v>4571</v>
      </c>
      <c r="G818" s="832" t="s">
        <v>4573</v>
      </c>
      <c r="H818" s="849">
        <v>2</v>
      </c>
      <c r="I818" s="849">
        <v>252</v>
      </c>
      <c r="J818" s="832">
        <v>0.33333333333333331</v>
      </c>
      <c r="K818" s="832">
        <v>126</v>
      </c>
      <c r="L818" s="849">
        <v>6</v>
      </c>
      <c r="M818" s="849">
        <v>756</v>
      </c>
      <c r="N818" s="832">
        <v>1</v>
      </c>
      <c r="O818" s="832">
        <v>126</v>
      </c>
      <c r="P818" s="849"/>
      <c r="Q818" s="849"/>
      <c r="R818" s="837"/>
      <c r="S818" s="850"/>
    </row>
    <row r="819" spans="1:19" ht="14.4" customHeight="1" x14ac:dyDescent="0.3">
      <c r="A819" s="831" t="s">
        <v>4483</v>
      </c>
      <c r="B819" s="832" t="s">
        <v>4484</v>
      </c>
      <c r="C819" s="832" t="s">
        <v>599</v>
      </c>
      <c r="D819" s="832" t="s">
        <v>2033</v>
      </c>
      <c r="E819" s="832" t="s">
        <v>4480</v>
      </c>
      <c r="F819" s="832" t="s">
        <v>4597</v>
      </c>
      <c r="G819" s="832" t="s">
        <v>4598</v>
      </c>
      <c r="H819" s="849">
        <v>3</v>
      </c>
      <c r="I819" s="849">
        <v>921</v>
      </c>
      <c r="J819" s="832">
        <v>0.6</v>
      </c>
      <c r="K819" s="832">
        <v>307</v>
      </c>
      <c r="L819" s="849">
        <v>5</v>
      </c>
      <c r="M819" s="849">
        <v>1535</v>
      </c>
      <c r="N819" s="832">
        <v>1</v>
      </c>
      <c r="O819" s="832">
        <v>307</v>
      </c>
      <c r="P819" s="849"/>
      <c r="Q819" s="849"/>
      <c r="R819" s="837"/>
      <c r="S819" s="850"/>
    </row>
    <row r="820" spans="1:19" ht="14.4" customHeight="1" x14ac:dyDescent="0.3">
      <c r="A820" s="831" t="s">
        <v>4483</v>
      </c>
      <c r="B820" s="832" t="s">
        <v>4484</v>
      </c>
      <c r="C820" s="832" t="s">
        <v>599</v>
      </c>
      <c r="D820" s="832" t="s">
        <v>2033</v>
      </c>
      <c r="E820" s="832" t="s">
        <v>4480</v>
      </c>
      <c r="F820" s="832" t="s">
        <v>4597</v>
      </c>
      <c r="G820" s="832" t="s">
        <v>4599</v>
      </c>
      <c r="H820" s="849"/>
      <c r="I820" s="849"/>
      <c r="J820" s="832"/>
      <c r="K820" s="832"/>
      <c r="L820" s="849">
        <v>2</v>
      </c>
      <c r="M820" s="849">
        <v>614</v>
      </c>
      <c r="N820" s="832">
        <v>1</v>
      </c>
      <c r="O820" s="832">
        <v>307</v>
      </c>
      <c r="P820" s="849"/>
      <c r="Q820" s="849"/>
      <c r="R820" s="837"/>
      <c r="S820" s="850"/>
    </row>
    <row r="821" spans="1:19" ht="14.4" customHeight="1" x14ac:dyDescent="0.3">
      <c r="A821" s="831" t="s">
        <v>4483</v>
      </c>
      <c r="B821" s="832" t="s">
        <v>4484</v>
      </c>
      <c r="C821" s="832" t="s">
        <v>599</v>
      </c>
      <c r="D821" s="832" t="s">
        <v>2033</v>
      </c>
      <c r="E821" s="832" t="s">
        <v>4480</v>
      </c>
      <c r="F821" s="832" t="s">
        <v>4601</v>
      </c>
      <c r="G821" s="832" t="s">
        <v>4598</v>
      </c>
      <c r="H821" s="849">
        <v>2</v>
      </c>
      <c r="I821" s="849">
        <v>760</v>
      </c>
      <c r="J821" s="832">
        <v>2</v>
      </c>
      <c r="K821" s="832">
        <v>380</v>
      </c>
      <c r="L821" s="849">
        <v>1</v>
      </c>
      <c r="M821" s="849">
        <v>380</v>
      </c>
      <c r="N821" s="832">
        <v>1</v>
      </c>
      <c r="O821" s="832">
        <v>380</v>
      </c>
      <c r="P821" s="849"/>
      <c r="Q821" s="849"/>
      <c r="R821" s="837"/>
      <c r="S821" s="850"/>
    </row>
    <row r="822" spans="1:19" ht="14.4" customHeight="1" x14ac:dyDescent="0.3">
      <c r="A822" s="831" t="s">
        <v>4483</v>
      </c>
      <c r="B822" s="832" t="s">
        <v>4484</v>
      </c>
      <c r="C822" s="832" t="s">
        <v>599</v>
      </c>
      <c r="D822" s="832" t="s">
        <v>2034</v>
      </c>
      <c r="E822" s="832" t="s">
        <v>4480</v>
      </c>
      <c r="F822" s="832" t="s">
        <v>4534</v>
      </c>
      <c r="G822" s="832" t="s">
        <v>4535</v>
      </c>
      <c r="H822" s="849">
        <v>13</v>
      </c>
      <c r="I822" s="849">
        <v>3263</v>
      </c>
      <c r="J822" s="832">
        <v>4.333333333333333</v>
      </c>
      <c r="K822" s="832">
        <v>251</v>
      </c>
      <c r="L822" s="849">
        <v>3</v>
      </c>
      <c r="M822" s="849">
        <v>753</v>
      </c>
      <c r="N822" s="832">
        <v>1</v>
      </c>
      <c r="O822" s="832">
        <v>251</v>
      </c>
      <c r="P822" s="849">
        <v>25</v>
      </c>
      <c r="Q822" s="849">
        <v>6300</v>
      </c>
      <c r="R822" s="837">
        <v>8.3665338645418323</v>
      </c>
      <c r="S822" s="850">
        <v>252</v>
      </c>
    </row>
    <row r="823" spans="1:19" ht="14.4" customHeight="1" x14ac:dyDescent="0.3">
      <c r="A823" s="831" t="s">
        <v>4483</v>
      </c>
      <c r="B823" s="832" t="s">
        <v>4484</v>
      </c>
      <c r="C823" s="832" t="s">
        <v>599</v>
      </c>
      <c r="D823" s="832" t="s">
        <v>2034</v>
      </c>
      <c r="E823" s="832" t="s">
        <v>4480</v>
      </c>
      <c r="F823" s="832" t="s">
        <v>4534</v>
      </c>
      <c r="G823" s="832" t="s">
        <v>4536</v>
      </c>
      <c r="H823" s="849">
        <v>1</v>
      </c>
      <c r="I823" s="849">
        <v>251</v>
      </c>
      <c r="J823" s="832"/>
      <c r="K823" s="832">
        <v>251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 t="s">
        <v>4483</v>
      </c>
      <c r="B824" s="832" t="s">
        <v>4484</v>
      </c>
      <c r="C824" s="832" t="s">
        <v>599</v>
      </c>
      <c r="D824" s="832" t="s">
        <v>2034</v>
      </c>
      <c r="E824" s="832" t="s">
        <v>4480</v>
      </c>
      <c r="F824" s="832" t="s">
        <v>4571</v>
      </c>
      <c r="G824" s="832" t="s">
        <v>4573</v>
      </c>
      <c r="H824" s="849">
        <v>35</v>
      </c>
      <c r="I824" s="849">
        <v>4410</v>
      </c>
      <c r="J824" s="832">
        <v>0.32710280373831774</v>
      </c>
      <c r="K824" s="832">
        <v>126</v>
      </c>
      <c r="L824" s="849">
        <v>107</v>
      </c>
      <c r="M824" s="849">
        <v>13482</v>
      </c>
      <c r="N824" s="832">
        <v>1</v>
      </c>
      <c r="O824" s="832">
        <v>126</v>
      </c>
      <c r="P824" s="849">
        <v>118</v>
      </c>
      <c r="Q824" s="849">
        <v>14986</v>
      </c>
      <c r="R824" s="837">
        <v>1.1115561489393264</v>
      </c>
      <c r="S824" s="850">
        <v>127</v>
      </c>
    </row>
    <row r="825" spans="1:19" ht="14.4" customHeight="1" x14ac:dyDescent="0.3">
      <c r="A825" s="831" t="s">
        <v>4483</v>
      </c>
      <c r="B825" s="832" t="s">
        <v>4484</v>
      </c>
      <c r="C825" s="832" t="s">
        <v>599</v>
      </c>
      <c r="D825" s="832" t="s">
        <v>2034</v>
      </c>
      <c r="E825" s="832" t="s">
        <v>4480</v>
      </c>
      <c r="F825" s="832" t="s">
        <v>4577</v>
      </c>
      <c r="G825" s="832" t="s">
        <v>4578</v>
      </c>
      <c r="H825" s="849"/>
      <c r="I825" s="849"/>
      <c r="J825" s="832"/>
      <c r="K825" s="832"/>
      <c r="L825" s="849">
        <v>1</v>
      </c>
      <c r="M825" s="849">
        <v>495</v>
      </c>
      <c r="N825" s="832">
        <v>1</v>
      </c>
      <c r="O825" s="832">
        <v>495</v>
      </c>
      <c r="P825" s="849"/>
      <c r="Q825" s="849"/>
      <c r="R825" s="837"/>
      <c r="S825" s="850"/>
    </row>
    <row r="826" spans="1:19" ht="14.4" customHeight="1" x14ac:dyDescent="0.3">
      <c r="A826" s="831" t="s">
        <v>4483</v>
      </c>
      <c r="B826" s="832" t="s">
        <v>4484</v>
      </c>
      <c r="C826" s="832" t="s">
        <v>599</v>
      </c>
      <c r="D826" s="832" t="s">
        <v>2034</v>
      </c>
      <c r="E826" s="832" t="s">
        <v>4480</v>
      </c>
      <c r="F826" s="832" t="s">
        <v>4582</v>
      </c>
      <c r="G826" s="832" t="s">
        <v>4578</v>
      </c>
      <c r="H826" s="849">
        <v>2</v>
      </c>
      <c r="I826" s="849">
        <v>1136</v>
      </c>
      <c r="J826" s="832">
        <v>0.4</v>
      </c>
      <c r="K826" s="832">
        <v>568</v>
      </c>
      <c r="L826" s="849">
        <v>5</v>
      </c>
      <c r="M826" s="849">
        <v>2840</v>
      </c>
      <c r="N826" s="832">
        <v>1</v>
      </c>
      <c r="O826" s="832">
        <v>568</v>
      </c>
      <c r="P826" s="849">
        <v>2</v>
      </c>
      <c r="Q826" s="849">
        <v>1138</v>
      </c>
      <c r="R826" s="837">
        <v>0.4007042253521127</v>
      </c>
      <c r="S826" s="850">
        <v>569</v>
      </c>
    </row>
    <row r="827" spans="1:19" ht="14.4" customHeight="1" x14ac:dyDescent="0.3">
      <c r="A827" s="831" t="s">
        <v>4483</v>
      </c>
      <c r="B827" s="832" t="s">
        <v>4484</v>
      </c>
      <c r="C827" s="832" t="s">
        <v>599</v>
      </c>
      <c r="D827" s="832" t="s">
        <v>2034</v>
      </c>
      <c r="E827" s="832" t="s">
        <v>4480</v>
      </c>
      <c r="F827" s="832" t="s">
        <v>4582</v>
      </c>
      <c r="G827" s="832" t="s">
        <v>4579</v>
      </c>
      <c r="H827" s="849">
        <v>2</v>
      </c>
      <c r="I827" s="849">
        <v>1136</v>
      </c>
      <c r="J827" s="832"/>
      <c r="K827" s="832">
        <v>568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4483</v>
      </c>
      <c r="B828" s="832" t="s">
        <v>4484</v>
      </c>
      <c r="C828" s="832" t="s">
        <v>599</v>
      </c>
      <c r="D828" s="832" t="s">
        <v>2034</v>
      </c>
      <c r="E828" s="832" t="s">
        <v>4480</v>
      </c>
      <c r="F828" s="832" t="s">
        <v>4584</v>
      </c>
      <c r="G828" s="832" t="s">
        <v>4585</v>
      </c>
      <c r="H828" s="849"/>
      <c r="I828" s="849"/>
      <c r="J828" s="832"/>
      <c r="K828" s="832"/>
      <c r="L828" s="849"/>
      <c r="M828" s="849"/>
      <c r="N828" s="832"/>
      <c r="O828" s="832"/>
      <c r="P828" s="849">
        <v>1</v>
      </c>
      <c r="Q828" s="849">
        <v>464</v>
      </c>
      <c r="R828" s="837"/>
      <c r="S828" s="850">
        <v>464</v>
      </c>
    </row>
    <row r="829" spans="1:19" ht="14.4" customHeight="1" x14ac:dyDescent="0.3">
      <c r="A829" s="831" t="s">
        <v>4483</v>
      </c>
      <c r="B829" s="832" t="s">
        <v>4484</v>
      </c>
      <c r="C829" s="832" t="s">
        <v>599</v>
      </c>
      <c r="D829" s="832" t="s">
        <v>2034</v>
      </c>
      <c r="E829" s="832" t="s">
        <v>4480</v>
      </c>
      <c r="F829" s="832" t="s">
        <v>4597</v>
      </c>
      <c r="G829" s="832" t="s">
        <v>4598</v>
      </c>
      <c r="H829" s="849">
        <v>2</v>
      </c>
      <c r="I829" s="849">
        <v>614</v>
      </c>
      <c r="J829" s="832"/>
      <c r="K829" s="832">
        <v>307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4483</v>
      </c>
      <c r="B830" s="832" t="s">
        <v>4484</v>
      </c>
      <c r="C830" s="832" t="s">
        <v>599</v>
      </c>
      <c r="D830" s="832" t="s">
        <v>2034</v>
      </c>
      <c r="E830" s="832" t="s">
        <v>4480</v>
      </c>
      <c r="F830" s="832" t="s">
        <v>4601</v>
      </c>
      <c r="G830" s="832" t="s">
        <v>4598</v>
      </c>
      <c r="H830" s="849">
        <v>32</v>
      </c>
      <c r="I830" s="849">
        <v>12160</v>
      </c>
      <c r="J830" s="832">
        <v>1.1851851851851851</v>
      </c>
      <c r="K830" s="832">
        <v>380</v>
      </c>
      <c r="L830" s="849">
        <v>27</v>
      </c>
      <c r="M830" s="849">
        <v>10260</v>
      </c>
      <c r="N830" s="832">
        <v>1</v>
      </c>
      <c r="O830" s="832">
        <v>380</v>
      </c>
      <c r="P830" s="849">
        <v>30</v>
      </c>
      <c r="Q830" s="849">
        <v>11430</v>
      </c>
      <c r="R830" s="837">
        <v>1.1140350877192982</v>
      </c>
      <c r="S830" s="850">
        <v>381</v>
      </c>
    </row>
    <row r="831" spans="1:19" ht="14.4" customHeight="1" x14ac:dyDescent="0.3">
      <c r="A831" s="831" t="s">
        <v>4483</v>
      </c>
      <c r="B831" s="832" t="s">
        <v>4484</v>
      </c>
      <c r="C831" s="832" t="s">
        <v>599</v>
      </c>
      <c r="D831" s="832" t="s">
        <v>2034</v>
      </c>
      <c r="E831" s="832" t="s">
        <v>4480</v>
      </c>
      <c r="F831" s="832" t="s">
        <v>4602</v>
      </c>
      <c r="G831" s="832" t="s">
        <v>4603</v>
      </c>
      <c r="H831" s="849"/>
      <c r="I831" s="849"/>
      <c r="J831" s="832"/>
      <c r="K831" s="832"/>
      <c r="L831" s="849">
        <v>3</v>
      </c>
      <c r="M831" s="849">
        <v>816</v>
      </c>
      <c r="N831" s="832">
        <v>1</v>
      </c>
      <c r="O831" s="832">
        <v>272</v>
      </c>
      <c r="P831" s="849"/>
      <c r="Q831" s="849"/>
      <c r="R831" s="837"/>
      <c r="S831" s="850"/>
    </row>
    <row r="832" spans="1:19" ht="14.4" customHeight="1" x14ac:dyDescent="0.3">
      <c r="A832" s="831" t="s">
        <v>4483</v>
      </c>
      <c r="B832" s="832" t="s">
        <v>4484</v>
      </c>
      <c r="C832" s="832" t="s">
        <v>599</v>
      </c>
      <c r="D832" s="832" t="s">
        <v>2034</v>
      </c>
      <c r="E832" s="832" t="s">
        <v>4480</v>
      </c>
      <c r="F832" s="832" t="s">
        <v>4605</v>
      </c>
      <c r="G832" s="832" t="s">
        <v>4575</v>
      </c>
      <c r="H832" s="849">
        <v>1</v>
      </c>
      <c r="I832" s="849">
        <v>404</v>
      </c>
      <c r="J832" s="832">
        <v>1</v>
      </c>
      <c r="K832" s="832">
        <v>404</v>
      </c>
      <c r="L832" s="849">
        <v>1</v>
      </c>
      <c r="M832" s="849">
        <v>404</v>
      </c>
      <c r="N832" s="832">
        <v>1</v>
      </c>
      <c r="O832" s="832">
        <v>404</v>
      </c>
      <c r="P832" s="849"/>
      <c r="Q832" s="849"/>
      <c r="R832" s="837"/>
      <c r="S832" s="850"/>
    </row>
    <row r="833" spans="1:19" ht="14.4" customHeight="1" x14ac:dyDescent="0.3">
      <c r="A833" s="831" t="s">
        <v>4483</v>
      </c>
      <c r="B833" s="832" t="s">
        <v>4484</v>
      </c>
      <c r="C833" s="832" t="s">
        <v>599</v>
      </c>
      <c r="D833" s="832" t="s">
        <v>4464</v>
      </c>
      <c r="E833" s="832" t="s">
        <v>4480</v>
      </c>
      <c r="F833" s="832" t="s">
        <v>4534</v>
      </c>
      <c r="G833" s="832" t="s">
        <v>4535</v>
      </c>
      <c r="H833" s="849"/>
      <c r="I833" s="849"/>
      <c r="J833" s="832"/>
      <c r="K833" s="832"/>
      <c r="L833" s="849">
        <v>7</v>
      </c>
      <c r="M833" s="849">
        <v>1757</v>
      </c>
      <c r="N833" s="832">
        <v>1</v>
      </c>
      <c r="O833" s="832">
        <v>251</v>
      </c>
      <c r="P833" s="849">
        <v>18</v>
      </c>
      <c r="Q833" s="849">
        <v>4536</v>
      </c>
      <c r="R833" s="837">
        <v>2.5816733067729083</v>
      </c>
      <c r="S833" s="850">
        <v>252</v>
      </c>
    </row>
    <row r="834" spans="1:19" ht="14.4" customHeight="1" x14ac:dyDescent="0.3">
      <c r="A834" s="831" t="s">
        <v>4483</v>
      </c>
      <c r="B834" s="832" t="s">
        <v>4484</v>
      </c>
      <c r="C834" s="832" t="s">
        <v>599</v>
      </c>
      <c r="D834" s="832" t="s">
        <v>4464</v>
      </c>
      <c r="E834" s="832" t="s">
        <v>4480</v>
      </c>
      <c r="F834" s="832" t="s">
        <v>4534</v>
      </c>
      <c r="G834" s="832" t="s">
        <v>4536</v>
      </c>
      <c r="H834" s="849"/>
      <c r="I834" s="849"/>
      <c r="J834" s="832"/>
      <c r="K834" s="832"/>
      <c r="L834" s="849">
        <v>7</v>
      </c>
      <c r="M834" s="849">
        <v>1757</v>
      </c>
      <c r="N834" s="832">
        <v>1</v>
      </c>
      <c r="O834" s="832">
        <v>251</v>
      </c>
      <c r="P834" s="849"/>
      <c r="Q834" s="849"/>
      <c r="R834" s="837"/>
      <c r="S834" s="850"/>
    </row>
    <row r="835" spans="1:19" ht="14.4" customHeight="1" x14ac:dyDescent="0.3">
      <c r="A835" s="831" t="s">
        <v>4483</v>
      </c>
      <c r="B835" s="832" t="s">
        <v>4484</v>
      </c>
      <c r="C835" s="832" t="s">
        <v>599</v>
      </c>
      <c r="D835" s="832" t="s">
        <v>4464</v>
      </c>
      <c r="E835" s="832" t="s">
        <v>4480</v>
      </c>
      <c r="F835" s="832" t="s">
        <v>4571</v>
      </c>
      <c r="G835" s="832" t="s">
        <v>4572</v>
      </c>
      <c r="H835" s="849"/>
      <c r="I835" s="849"/>
      <c r="J835" s="832"/>
      <c r="K835" s="832"/>
      <c r="L835" s="849">
        <v>32</v>
      </c>
      <c r="M835" s="849">
        <v>4032</v>
      </c>
      <c r="N835" s="832">
        <v>1</v>
      </c>
      <c r="O835" s="832">
        <v>126</v>
      </c>
      <c r="P835" s="849"/>
      <c r="Q835" s="849"/>
      <c r="R835" s="837"/>
      <c r="S835" s="850"/>
    </row>
    <row r="836" spans="1:19" ht="14.4" customHeight="1" x14ac:dyDescent="0.3">
      <c r="A836" s="831" t="s">
        <v>4483</v>
      </c>
      <c r="B836" s="832" t="s">
        <v>4484</v>
      </c>
      <c r="C836" s="832" t="s">
        <v>599</v>
      </c>
      <c r="D836" s="832" t="s">
        <v>4464</v>
      </c>
      <c r="E836" s="832" t="s">
        <v>4480</v>
      </c>
      <c r="F836" s="832" t="s">
        <v>4571</v>
      </c>
      <c r="G836" s="832" t="s">
        <v>4573</v>
      </c>
      <c r="H836" s="849"/>
      <c r="I836" s="849"/>
      <c r="J836" s="832"/>
      <c r="K836" s="832"/>
      <c r="L836" s="849">
        <v>8</v>
      </c>
      <c r="M836" s="849">
        <v>1008</v>
      </c>
      <c r="N836" s="832">
        <v>1</v>
      </c>
      <c r="O836" s="832">
        <v>126</v>
      </c>
      <c r="P836" s="849">
        <v>50</v>
      </c>
      <c r="Q836" s="849">
        <v>6350</v>
      </c>
      <c r="R836" s="837">
        <v>6.2996031746031749</v>
      </c>
      <c r="S836" s="850">
        <v>127</v>
      </c>
    </row>
    <row r="837" spans="1:19" ht="14.4" customHeight="1" x14ac:dyDescent="0.3">
      <c r="A837" s="831" t="s">
        <v>4483</v>
      </c>
      <c r="B837" s="832" t="s">
        <v>4484</v>
      </c>
      <c r="C837" s="832" t="s">
        <v>599</v>
      </c>
      <c r="D837" s="832" t="s">
        <v>4464</v>
      </c>
      <c r="E837" s="832" t="s">
        <v>4480</v>
      </c>
      <c r="F837" s="832" t="s">
        <v>4577</v>
      </c>
      <c r="G837" s="832" t="s">
        <v>4578</v>
      </c>
      <c r="H837" s="849"/>
      <c r="I837" s="849"/>
      <c r="J837" s="832"/>
      <c r="K837" s="832"/>
      <c r="L837" s="849"/>
      <c r="M837" s="849"/>
      <c r="N837" s="832"/>
      <c r="O837" s="832"/>
      <c r="P837" s="849">
        <v>1</v>
      </c>
      <c r="Q837" s="849">
        <v>496</v>
      </c>
      <c r="R837" s="837"/>
      <c r="S837" s="850">
        <v>496</v>
      </c>
    </row>
    <row r="838" spans="1:19" ht="14.4" customHeight="1" x14ac:dyDescent="0.3">
      <c r="A838" s="831" t="s">
        <v>4483</v>
      </c>
      <c r="B838" s="832" t="s">
        <v>4484</v>
      </c>
      <c r="C838" s="832" t="s">
        <v>599</v>
      </c>
      <c r="D838" s="832" t="s">
        <v>4464</v>
      </c>
      <c r="E838" s="832" t="s">
        <v>4480</v>
      </c>
      <c r="F838" s="832" t="s">
        <v>4582</v>
      </c>
      <c r="G838" s="832" t="s">
        <v>4578</v>
      </c>
      <c r="H838" s="849"/>
      <c r="I838" s="849"/>
      <c r="J838" s="832"/>
      <c r="K838" s="832"/>
      <c r="L838" s="849"/>
      <c r="M838" s="849"/>
      <c r="N838" s="832"/>
      <c r="O838" s="832"/>
      <c r="P838" s="849">
        <v>2</v>
      </c>
      <c r="Q838" s="849">
        <v>1138</v>
      </c>
      <c r="R838" s="837"/>
      <c r="S838" s="850">
        <v>569</v>
      </c>
    </row>
    <row r="839" spans="1:19" ht="14.4" customHeight="1" x14ac:dyDescent="0.3">
      <c r="A839" s="831" t="s">
        <v>4483</v>
      </c>
      <c r="B839" s="832" t="s">
        <v>4484</v>
      </c>
      <c r="C839" s="832" t="s">
        <v>599</v>
      </c>
      <c r="D839" s="832" t="s">
        <v>4464</v>
      </c>
      <c r="E839" s="832" t="s">
        <v>4480</v>
      </c>
      <c r="F839" s="832" t="s">
        <v>4582</v>
      </c>
      <c r="G839" s="832" t="s">
        <v>4579</v>
      </c>
      <c r="H839" s="849"/>
      <c r="I839" s="849"/>
      <c r="J839" s="832"/>
      <c r="K839" s="832"/>
      <c r="L839" s="849">
        <v>7</v>
      </c>
      <c r="M839" s="849">
        <v>3976</v>
      </c>
      <c r="N839" s="832">
        <v>1</v>
      </c>
      <c r="O839" s="832">
        <v>568</v>
      </c>
      <c r="P839" s="849"/>
      <c r="Q839" s="849"/>
      <c r="R839" s="837"/>
      <c r="S839" s="850"/>
    </row>
    <row r="840" spans="1:19" ht="14.4" customHeight="1" x14ac:dyDescent="0.3">
      <c r="A840" s="831" t="s">
        <v>4483</v>
      </c>
      <c r="B840" s="832" t="s">
        <v>4484</v>
      </c>
      <c r="C840" s="832" t="s">
        <v>599</v>
      </c>
      <c r="D840" s="832" t="s">
        <v>4464</v>
      </c>
      <c r="E840" s="832" t="s">
        <v>4480</v>
      </c>
      <c r="F840" s="832" t="s">
        <v>4584</v>
      </c>
      <c r="G840" s="832" t="s">
        <v>4585</v>
      </c>
      <c r="H840" s="849"/>
      <c r="I840" s="849"/>
      <c r="J840" s="832"/>
      <c r="K840" s="832"/>
      <c r="L840" s="849">
        <v>1</v>
      </c>
      <c r="M840" s="849">
        <v>462</v>
      </c>
      <c r="N840" s="832">
        <v>1</v>
      </c>
      <c r="O840" s="832">
        <v>462</v>
      </c>
      <c r="P840" s="849"/>
      <c r="Q840" s="849"/>
      <c r="R840" s="837"/>
      <c r="S840" s="850"/>
    </row>
    <row r="841" spans="1:19" ht="14.4" customHeight="1" x14ac:dyDescent="0.3">
      <c r="A841" s="831" t="s">
        <v>4483</v>
      </c>
      <c r="B841" s="832" t="s">
        <v>4484</v>
      </c>
      <c r="C841" s="832" t="s">
        <v>599</v>
      </c>
      <c r="D841" s="832" t="s">
        <v>4464</v>
      </c>
      <c r="E841" s="832" t="s">
        <v>4480</v>
      </c>
      <c r="F841" s="832" t="s">
        <v>4584</v>
      </c>
      <c r="G841" s="832" t="s">
        <v>4586</v>
      </c>
      <c r="H841" s="849"/>
      <c r="I841" s="849"/>
      <c r="J841" s="832"/>
      <c r="K841" s="832"/>
      <c r="L841" s="849">
        <v>1</v>
      </c>
      <c r="M841" s="849">
        <v>462</v>
      </c>
      <c r="N841" s="832">
        <v>1</v>
      </c>
      <c r="O841" s="832">
        <v>462</v>
      </c>
      <c r="P841" s="849"/>
      <c r="Q841" s="849"/>
      <c r="R841" s="837"/>
      <c r="S841" s="850"/>
    </row>
    <row r="842" spans="1:19" ht="14.4" customHeight="1" x14ac:dyDescent="0.3">
      <c r="A842" s="831" t="s">
        <v>4483</v>
      </c>
      <c r="B842" s="832" t="s">
        <v>4484</v>
      </c>
      <c r="C842" s="832" t="s">
        <v>599</v>
      </c>
      <c r="D842" s="832" t="s">
        <v>4464</v>
      </c>
      <c r="E842" s="832" t="s">
        <v>4480</v>
      </c>
      <c r="F842" s="832" t="s">
        <v>4597</v>
      </c>
      <c r="G842" s="832" t="s">
        <v>4598</v>
      </c>
      <c r="H842" s="849"/>
      <c r="I842" s="849"/>
      <c r="J842" s="832"/>
      <c r="K842" s="832"/>
      <c r="L842" s="849">
        <v>1</v>
      </c>
      <c r="M842" s="849">
        <v>307</v>
      </c>
      <c r="N842" s="832">
        <v>1</v>
      </c>
      <c r="O842" s="832">
        <v>307</v>
      </c>
      <c r="P842" s="849">
        <v>16</v>
      </c>
      <c r="Q842" s="849">
        <v>4928</v>
      </c>
      <c r="R842" s="837">
        <v>16.052117263843648</v>
      </c>
      <c r="S842" s="850">
        <v>308</v>
      </c>
    </row>
    <row r="843" spans="1:19" ht="14.4" customHeight="1" x14ac:dyDescent="0.3">
      <c r="A843" s="831" t="s">
        <v>4483</v>
      </c>
      <c r="B843" s="832" t="s">
        <v>4484</v>
      </c>
      <c r="C843" s="832" t="s">
        <v>599</v>
      </c>
      <c r="D843" s="832" t="s">
        <v>4464</v>
      </c>
      <c r="E843" s="832" t="s">
        <v>4480</v>
      </c>
      <c r="F843" s="832" t="s">
        <v>4601</v>
      </c>
      <c r="G843" s="832" t="s">
        <v>4598</v>
      </c>
      <c r="H843" s="849"/>
      <c r="I843" s="849"/>
      <c r="J843" s="832"/>
      <c r="K843" s="832"/>
      <c r="L843" s="849">
        <v>6</v>
      </c>
      <c r="M843" s="849">
        <v>2280</v>
      </c>
      <c r="N843" s="832">
        <v>1</v>
      </c>
      <c r="O843" s="832">
        <v>380</v>
      </c>
      <c r="P843" s="849">
        <v>1</v>
      </c>
      <c r="Q843" s="849">
        <v>381</v>
      </c>
      <c r="R843" s="837">
        <v>0.16710526315789473</v>
      </c>
      <c r="S843" s="850">
        <v>381</v>
      </c>
    </row>
    <row r="844" spans="1:19" ht="14.4" customHeight="1" x14ac:dyDescent="0.3">
      <c r="A844" s="831" t="s">
        <v>4483</v>
      </c>
      <c r="B844" s="832" t="s">
        <v>4484</v>
      </c>
      <c r="C844" s="832" t="s">
        <v>599</v>
      </c>
      <c r="D844" s="832" t="s">
        <v>2035</v>
      </c>
      <c r="E844" s="832" t="s">
        <v>4480</v>
      </c>
      <c r="F844" s="832" t="s">
        <v>4534</v>
      </c>
      <c r="G844" s="832" t="s">
        <v>4535</v>
      </c>
      <c r="H844" s="849"/>
      <c r="I844" s="849"/>
      <c r="J844" s="832"/>
      <c r="K844" s="832"/>
      <c r="L844" s="849">
        <v>12</v>
      </c>
      <c r="M844" s="849">
        <v>3012</v>
      </c>
      <c r="N844" s="832">
        <v>1</v>
      </c>
      <c r="O844" s="832">
        <v>251</v>
      </c>
      <c r="P844" s="849">
        <v>6</v>
      </c>
      <c r="Q844" s="849">
        <v>1512</v>
      </c>
      <c r="R844" s="837">
        <v>0.50199203187250996</v>
      </c>
      <c r="S844" s="850">
        <v>252</v>
      </c>
    </row>
    <row r="845" spans="1:19" ht="14.4" customHeight="1" x14ac:dyDescent="0.3">
      <c r="A845" s="831" t="s">
        <v>4483</v>
      </c>
      <c r="B845" s="832" t="s">
        <v>4484</v>
      </c>
      <c r="C845" s="832" t="s">
        <v>599</v>
      </c>
      <c r="D845" s="832" t="s">
        <v>2035</v>
      </c>
      <c r="E845" s="832" t="s">
        <v>4480</v>
      </c>
      <c r="F845" s="832" t="s">
        <v>4534</v>
      </c>
      <c r="G845" s="832" t="s">
        <v>4536</v>
      </c>
      <c r="H845" s="849">
        <v>1</v>
      </c>
      <c r="I845" s="849">
        <v>251</v>
      </c>
      <c r="J845" s="832">
        <v>0.5</v>
      </c>
      <c r="K845" s="832">
        <v>251</v>
      </c>
      <c r="L845" s="849">
        <v>2</v>
      </c>
      <c r="M845" s="849">
        <v>502</v>
      </c>
      <c r="N845" s="832">
        <v>1</v>
      </c>
      <c r="O845" s="832">
        <v>251</v>
      </c>
      <c r="P845" s="849"/>
      <c r="Q845" s="849"/>
      <c r="R845" s="837"/>
      <c r="S845" s="850"/>
    </row>
    <row r="846" spans="1:19" ht="14.4" customHeight="1" x14ac:dyDescent="0.3">
      <c r="A846" s="831" t="s">
        <v>4483</v>
      </c>
      <c r="B846" s="832" t="s">
        <v>4484</v>
      </c>
      <c r="C846" s="832" t="s">
        <v>599</v>
      </c>
      <c r="D846" s="832" t="s">
        <v>2035</v>
      </c>
      <c r="E846" s="832" t="s">
        <v>4480</v>
      </c>
      <c r="F846" s="832" t="s">
        <v>4571</v>
      </c>
      <c r="G846" s="832" t="s">
        <v>4572</v>
      </c>
      <c r="H846" s="849">
        <v>1</v>
      </c>
      <c r="I846" s="849">
        <v>126</v>
      </c>
      <c r="J846" s="832">
        <v>6.25E-2</v>
      </c>
      <c r="K846" s="832">
        <v>126</v>
      </c>
      <c r="L846" s="849">
        <v>16</v>
      </c>
      <c r="M846" s="849">
        <v>2016</v>
      </c>
      <c r="N846" s="832">
        <v>1</v>
      </c>
      <c r="O846" s="832">
        <v>126</v>
      </c>
      <c r="P846" s="849"/>
      <c r="Q846" s="849"/>
      <c r="R846" s="837"/>
      <c r="S846" s="850"/>
    </row>
    <row r="847" spans="1:19" ht="14.4" customHeight="1" x14ac:dyDescent="0.3">
      <c r="A847" s="831" t="s">
        <v>4483</v>
      </c>
      <c r="B847" s="832" t="s">
        <v>4484</v>
      </c>
      <c r="C847" s="832" t="s">
        <v>599</v>
      </c>
      <c r="D847" s="832" t="s">
        <v>2035</v>
      </c>
      <c r="E847" s="832" t="s">
        <v>4480</v>
      </c>
      <c r="F847" s="832" t="s">
        <v>4571</v>
      </c>
      <c r="G847" s="832" t="s">
        <v>4573</v>
      </c>
      <c r="H847" s="849"/>
      <c r="I847" s="849"/>
      <c r="J847" s="832"/>
      <c r="K847" s="832"/>
      <c r="L847" s="849">
        <v>25</v>
      </c>
      <c r="M847" s="849">
        <v>3150</v>
      </c>
      <c r="N847" s="832">
        <v>1</v>
      </c>
      <c r="O847" s="832">
        <v>126</v>
      </c>
      <c r="P847" s="849">
        <v>9</v>
      </c>
      <c r="Q847" s="849">
        <v>1143</v>
      </c>
      <c r="R847" s="837">
        <v>0.36285714285714288</v>
      </c>
      <c r="S847" s="850">
        <v>127</v>
      </c>
    </row>
    <row r="848" spans="1:19" ht="14.4" customHeight="1" x14ac:dyDescent="0.3">
      <c r="A848" s="831" t="s">
        <v>4483</v>
      </c>
      <c r="B848" s="832" t="s">
        <v>4484</v>
      </c>
      <c r="C848" s="832" t="s">
        <v>599</v>
      </c>
      <c r="D848" s="832" t="s">
        <v>2035</v>
      </c>
      <c r="E848" s="832" t="s">
        <v>4480</v>
      </c>
      <c r="F848" s="832" t="s">
        <v>4582</v>
      </c>
      <c r="G848" s="832" t="s">
        <v>4578</v>
      </c>
      <c r="H848" s="849"/>
      <c r="I848" s="849"/>
      <c r="J848" s="832"/>
      <c r="K848" s="832"/>
      <c r="L848" s="849"/>
      <c r="M848" s="849"/>
      <c r="N848" s="832"/>
      <c r="O848" s="832"/>
      <c r="P848" s="849">
        <v>3</v>
      </c>
      <c r="Q848" s="849">
        <v>1707</v>
      </c>
      <c r="R848" s="837"/>
      <c r="S848" s="850">
        <v>569</v>
      </c>
    </row>
    <row r="849" spans="1:19" ht="14.4" customHeight="1" x14ac:dyDescent="0.3">
      <c r="A849" s="831" t="s">
        <v>4483</v>
      </c>
      <c r="B849" s="832" t="s">
        <v>4484</v>
      </c>
      <c r="C849" s="832" t="s">
        <v>599</v>
      </c>
      <c r="D849" s="832" t="s">
        <v>2035</v>
      </c>
      <c r="E849" s="832" t="s">
        <v>4480</v>
      </c>
      <c r="F849" s="832" t="s">
        <v>4594</v>
      </c>
      <c r="G849" s="832" t="s">
        <v>4596</v>
      </c>
      <c r="H849" s="849"/>
      <c r="I849" s="849"/>
      <c r="J849" s="832"/>
      <c r="K849" s="832"/>
      <c r="L849" s="849">
        <v>1</v>
      </c>
      <c r="M849" s="849">
        <v>85</v>
      </c>
      <c r="N849" s="832">
        <v>1</v>
      </c>
      <c r="O849" s="832">
        <v>85</v>
      </c>
      <c r="P849" s="849"/>
      <c r="Q849" s="849"/>
      <c r="R849" s="837"/>
      <c r="S849" s="850"/>
    </row>
    <row r="850" spans="1:19" ht="14.4" customHeight="1" x14ac:dyDescent="0.3">
      <c r="A850" s="831" t="s">
        <v>4483</v>
      </c>
      <c r="B850" s="832" t="s">
        <v>4484</v>
      </c>
      <c r="C850" s="832" t="s">
        <v>599</v>
      </c>
      <c r="D850" s="832" t="s">
        <v>2035</v>
      </c>
      <c r="E850" s="832" t="s">
        <v>4480</v>
      </c>
      <c r="F850" s="832" t="s">
        <v>4597</v>
      </c>
      <c r="G850" s="832" t="s">
        <v>4598</v>
      </c>
      <c r="H850" s="849"/>
      <c r="I850" s="849"/>
      <c r="J850" s="832"/>
      <c r="K850" s="832"/>
      <c r="L850" s="849">
        <v>5</v>
      </c>
      <c r="M850" s="849">
        <v>1535</v>
      </c>
      <c r="N850" s="832">
        <v>1</v>
      </c>
      <c r="O850" s="832">
        <v>307</v>
      </c>
      <c r="P850" s="849">
        <v>1</v>
      </c>
      <c r="Q850" s="849">
        <v>308</v>
      </c>
      <c r="R850" s="837">
        <v>0.2006514657980456</v>
      </c>
      <c r="S850" s="850">
        <v>308</v>
      </c>
    </row>
    <row r="851" spans="1:19" ht="14.4" customHeight="1" x14ac:dyDescent="0.3">
      <c r="A851" s="831" t="s">
        <v>4483</v>
      </c>
      <c r="B851" s="832" t="s">
        <v>4484</v>
      </c>
      <c r="C851" s="832" t="s">
        <v>599</v>
      </c>
      <c r="D851" s="832" t="s">
        <v>2035</v>
      </c>
      <c r="E851" s="832" t="s">
        <v>4480</v>
      </c>
      <c r="F851" s="832" t="s">
        <v>4597</v>
      </c>
      <c r="G851" s="832" t="s">
        <v>4599</v>
      </c>
      <c r="H851" s="849"/>
      <c r="I851" s="849"/>
      <c r="J851" s="832"/>
      <c r="K851" s="832"/>
      <c r="L851" s="849">
        <v>1</v>
      </c>
      <c r="M851" s="849">
        <v>307</v>
      </c>
      <c r="N851" s="832">
        <v>1</v>
      </c>
      <c r="O851" s="832">
        <v>307</v>
      </c>
      <c r="P851" s="849"/>
      <c r="Q851" s="849"/>
      <c r="R851" s="837"/>
      <c r="S851" s="850"/>
    </row>
    <row r="852" spans="1:19" ht="14.4" customHeight="1" x14ac:dyDescent="0.3">
      <c r="A852" s="831" t="s">
        <v>4483</v>
      </c>
      <c r="B852" s="832" t="s">
        <v>4484</v>
      </c>
      <c r="C852" s="832" t="s">
        <v>599</v>
      </c>
      <c r="D852" s="832" t="s">
        <v>2035</v>
      </c>
      <c r="E852" s="832" t="s">
        <v>4480</v>
      </c>
      <c r="F852" s="832" t="s">
        <v>4601</v>
      </c>
      <c r="G852" s="832" t="s">
        <v>4598</v>
      </c>
      <c r="H852" s="849"/>
      <c r="I852" s="849"/>
      <c r="J852" s="832"/>
      <c r="K852" s="832"/>
      <c r="L852" s="849">
        <v>8</v>
      </c>
      <c r="M852" s="849">
        <v>3040</v>
      </c>
      <c r="N852" s="832">
        <v>1</v>
      </c>
      <c r="O852" s="832">
        <v>380</v>
      </c>
      <c r="P852" s="849">
        <v>5</v>
      </c>
      <c r="Q852" s="849">
        <v>1905</v>
      </c>
      <c r="R852" s="837">
        <v>0.62664473684210531</v>
      </c>
      <c r="S852" s="850">
        <v>381</v>
      </c>
    </row>
    <row r="853" spans="1:19" ht="14.4" customHeight="1" x14ac:dyDescent="0.3">
      <c r="A853" s="831" t="s">
        <v>4483</v>
      </c>
      <c r="B853" s="832" t="s">
        <v>4484</v>
      </c>
      <c r="C853" s="832" t="s">
        <v>599</v>
      </c>
      <c r="D853" s="832" t="s">
        <v>2035</v>
      </c>
      <c r="E853" s="832" t="s">
        <v>4480</v>
      </c>
      <c r="F853" s="832" t="s">
        <v>4601</v>
      </c>
      <c r="G853" s="832" t="s">
        <v>4599</v>
      </c>
      <c r="H853" s="849">
        <v>1</v>
      </c>
      <c r="I853" s="849">
        <v>380</v>
      </c>
      <c r="J853" s="832">
        <v>0.2</v>
      </c>
      <c r="K853" s="832">
        <v>380</v>
      </c>
      <c r="L853" s="849">
        <v>5</v>
      </c>
      <c r="M853" s="849">
        <v>1900</v>
      </c>
      <c r="N853" s="832">
        <v>1</v>
      </c>
      <c r="O853" s="832">
        <v>380</v>
      </c>
      <c r="P853" s="849"/>
      <c r="Q853" s="849"/>
      <c r="R853" s="837"/>
      <c r="S853" s="850"/>
    </row>
    <row r="854" spans="1:19" ht="14.4" customHeight="1" x14ac:dyDescent="0.3">
      <c r="A854" s="831" t="s">
        <v>4483</v>
      </c>
      <c r="B854" s="832" t="s">
        <v>4484</v>
      </c>
      <c r="C854" s="832" t="s">
        <v>599</v>
      </c>
      <c r="D854" s="832" t="s">
        <v>2035</v>
      </c>
      <c r="E854" s="832" t="s">
        <v>4480</v>
      </c>
      <c r="F854" s="832" t="s">
        <v>4602</v>
      </c>
      <c r="G854" s="832" t="s">
        <v>4603</v>
      </c>
      <c r="H854" s="849"/>
      <c r="I854" s="849"/>
      <c r="J854" s="832"/>
      <c r="K854" s="832"/>
      <c r="L854" s="849">
        <v>1</v>
      </c>
      <c r="M854" s="849">
        <v>272</v>
      </c>
      <c r="N854" s="832">
        <v>1</v>
      </c>
      <c r="O854" s="832">
        <v>272</v>
      </c>
      <c r="P854" s="849"/>
      <c r="Q854" s="849"/>
      <c r="R854" s="837"/>
      <c r="S854" s="850"/>
    </row>
    <row r="855" spans="1:19" ht="14.4" customHeight="1" x14ac:dyDescent="0.3">
      <c r="A855" s="831" t="s">
        <v>4483</v>
      </c>
      <c r="B855" s="832" t="s">
        <v>4484</v>
      </c>
      <c r="C855" s="832" t="s">
        <v>599</v>
      </c>
      <c r="D855" s="832" t="s">
        <v>4466</v>
      </c>
      <c r="E855" s="832" t="s">
        <v>4480</v>
      </c>
      <c r="F855" s="832" t="s">
        <v>4534</v>
      </c>
      <c r="G855" s="832" t="s">
        <v>4535</v>
      </c>
      <c r="H855" s="849">
        <v>2</v>
      </c>
      <c r="I855" s="849">
        <v>502</v>
      </c>
      <c r="J855" s="832"/>
      <c r="K855" s="832">
        <v>251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4483</v>
      </c>
      <c r="B856" s="832" t="s">
        <v>4484</v>
      </c>
      <c r="C856" s="832" t="s">
        <v>599</v>
      </c>
      <c r="D856" s="832" t="s">
        <v>4466</v>
      </c>
      <c r="E856" s="832" t="s">
        <v>4480</v>
      </c>
      <c r="F856" s="832" t="s">
        <v>4534</v>
      </c>
      <c r="G856" s="832" t="s">
        <v>4536</v>
      </c>
      <c r="H856" s="849"/>
      <c r="I856" s="849"/>
      <c r="J856" s="832"/>
      <c r="K856" s="832"/>
      <c r="L856" s="849"/>
      <c r="M856" s="849"/>
      <c r="N856" s="832"/>
      <c r="O856" s="832"/>
      <c r="P856" s="849">
        <v>1</v>
      </c>
      <c r="Q856" s="849">
        <v>252</v>
      </c>
      <c r="R856" s="837"/>
      <c r="S856" s="850">
        <v>252</v>
      </c>
    </row>
    <row r="857" spans="1:19" ht="14.4" customHeight="1" x14ac:dyDescent="0.3">
      <c r="A857" s="831" t="s">
        <v>4483</v>
      </c>
      <c r="B857" s="832" t="s">
        <v>4484</v>
      </c>
      <c r="C857" s="832" t="s">
        <v>599</v>
      </c>
      <c r="D857" s="832" t="s">
        <v>4466</v>
      </c>
      <c r="E857" s="832" t="s">
        <v>4480</v>
      </c>
      <c r="F857" s="832" t="s">
        <v>4571</v>
      </c>
      <c r="G857" s="832" t="s">
        <v>4572</v>
      </c>
      <c r="H857" s="849"/>
      <c r="I857" s="849"/>
      <c r="J857" s="832"/>
      <c r="K857" s="832"/>
      <c r="L857" s="849"/>
      <c r="M857" s="849"/>
      <c r="N857" s="832"/>
      <c r="O857" s="832"/>
      <c r="P857" s="849">
        <v>4</v>
      </c>
      <c r="Q857" s="849">
        <v>508</v>
      </c>
      <c r="R857" s="837"/>
      <c r="S857" s="850">
        <v>127</v>
      </c>
    </row>
    <row r="858" spans="1:19" ht="14.4" customHeight="1" x14ac:dyDescent="0.3">
      <c r="A858" s="831" t="s">
        <v>4483</v>
      </c>
      <c r="B858" s="832" t="s">
        <v>4484</v>
      </c>
      <c r="C858" s="832" t="s">
        <v>599</v>
      </c>
      <c r="D858" s="832" t="s">
        <v>4466</v>
      </c>
      <c r="E858" s="832" t="s">
        <v>4480</v>
      </c>
      <c r="F858" s="832" t="s">
        <v>4571</v>
      </c>
      <c r="G858" s="832" t="s">
        <v>4573</v>
      </c>
      <c r="H858" s="849">
        <v>3</v>
      </c>
      <c r="I858" s="849">
        <v>378</v>
      </c>
      <c r="J858" s="832"/>
      <c r="K858" s="832">
        <v>126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" customHeight="1" x14ac:dyDescent="0.3">
      <c r="A859" s="831" t="s">
        <v>4483</v>
      </c>
      <c r="B859" s="832" t="s">
        <v>4484</v>
      </c>
      <c r="C859" s="832" t="s">
        <v>599</v>
      </c>
      <c r="D859" s="832" t="s">
        <v>4466</v>
      </c>
      <c r="E859" s="832" t="s">
        <v>4480</v>
      </c>
      <c r="F859" s="832" t="s">
        <v>4582</v>
      </c>
      <c r="G859" s="832" t="s">
        <v>4578</v>
      </c>
      <c r="H859" s="849">
        <v>1</v>
      </c>
      <c r="I859" s="849">
        <v>568</v>
      </c>
      <c r="J859" s="832"/>
      <c r="K859" s="832">
        <v>568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" customHeight="1" x14ac:dyDescent="0.3">
      <c r="A860" s="831" t="s">
        <v>4483</v>
      </c>
      <c r="B860" s="832" t="s">
        <v>4484</v>
      </c>
      <c r="C860" s="832" t="s">
        <v>599</v>
      </c>
      <c r="D860" s="832" t="s">
        <v>4466</v>
      </c>
      <c r="E860" s="832" t="s">
        <v>4480</v>
      </c>
      <c r="F860" s="832" t="s">
        <v>4597</v>
      </c>
      <c r="G860" s="832" t="s">
        <v>4599</v>
      </c>
      <c r="H860" s="849"/>
      <c r="I860" s="849"/>
      <c r="J860" s="832"/>
      <c r="K860" s="832"/>
      <c r="L860" s="849"/>
      <c r="M860" s="849"/>
      <c r="N860" s="832"/>
      <c r="O860" s="832"/>
      <c r="P860" s="849">
        <v>2</v>
      </c>
      <c r="Q860" s="849">
        <v>616</v>
      </c>
      <c r="R860" s="837"/>
      <c r="S860" s="850">
        <v>308</v>
      </c>
    </row>
    <row r="861" spans="1:19" ht="14.4" customHeight="1" x14ac:dyDescent="0.3">
      <c r="A861" s="831" t="s">
        <v>4483</v>
      </c>
      <c r="B861" s="832" t="s">
        <v>4484</v>
      </c>
      <c r="C861" s="832" t="s">
        <v>599</v>
      </c>
      <c r="D861" s="832" t="s">
        <v>4466</v>
      </c>
      <c r="E861" s="832" t="s">
        <v>4480</v>
      </c>
      <c r="F861" s="832" t="s">
        <v>4601</v>
      </c>
      <c r="G861" s="832" t="s">
        <v>4598</v>
      </c>
      <c r="H861" s="849">
        <v>1</v>
      </c>
      <c r="I861" s="849">
        <v>380</v>
      </c>
      <c r="J861" s="832"/>
      <c r="K861" s="832">
        <v>380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4483</v>
      </c>
      <c r="B862" s="832" t="s">
        <v>4484</v>
      </c>
      <c r="C862" s="832" t="s">
        <v>599</v>
      </c>
      <c r="D862" s="832" t="s">
        <v>4466</v>
      </c>
      <c r="E862" s="832" t="s">
        <v>4480</v>
      </c>
      <c r="F862" s="832" t="s">
        <v>4602</v>
      </c>
      <c r="G862" s="832" t="s">
        <v>4603</v>
      </c>
      <c r="H862" s="849">
        <v>2</v>
      </c>
      <c r="I862" s="849">
        <v>544</v>
      </c>
      <c r="J862" s="832"/>
      <c r="K862" s="832">
        <v>272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4483</v>
      </c>
      <c r="B863" s="832" t="s">
        <v>4484</v>
      </c>
      <c r="C863" s="832" t="s">
        <v>599</v>
      </c>
      <c r="D863" s="832" t="s">
        <v>4466</v>
      </c>
      <c r="E863" s="832" t="s">
        <v>4480</v>
      </c>
      <c r="F863" s="832" t="s">
        <v>4605</v>
      </c>
      <c r="G863" s="832" t="s">
        <v>4576</v>
      </c>
      <c r="H863" s="849">
        <v>1</v>
      </c>
      <c r="I863" s="849">
        <v>404</v>
      </c>
      <c r="J863" s="832"/>
      <c r="K863" s="832">
        <v>404</v>
      </c>
      <c r="L863" s="849"/>
      <c r="M863" s="849"/>
      <c r="N863" s="832"/>
      <c r="O863" s="832"/>
      <c r="P863" s="849"/>
      <c r="Q863" s="849"/>
      <c r="R863" s="837"/>
      <c r="S863" s="850"/>
    </row>
    <row r="864" spans="1:19" ht="14.4" customHeight="1" x14ac:dyDescent="0.3">
      <c r="A864" s="831" t="s">
        <v>4483</v>
      </c>
      <c r="B864" s="832" t="s">
        <v>4484</v>
      </c>
      <c r="C864" s="832" t="s">
        <v>599</v>
      </c>
      <c r="D864" s="832" t="s">
        <v>4467</v>
      </c>
      <c r="E864" s="832" t="s">
        <v>4480</v>
      </c>
      <c r="F864" s="832" t="s">
        <v>4534</v>
      </c>
      <c r="G864" s="832" t="s">
        <v>4535</v>
      </c>
      <c r="H864" s="849">
        <v>4</v>
      </c>
      <c r="I864" s="849">
        <v>1004</v>
      </c>
      <c r="J864" s="832"/>
      <c r="K864" s="832">
        <v>251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" customHeight="1" x14ac:dyDescent="0.3">
      <c r="A865" s="831" t="s">
        <v>4483</v>
      </c>
      <c r="B865" s="832" t="s">
        <v>4484</v>
      </c>
      <c r="C865" s="832" t="s">
        <v>599</v>
      </c>
      <c r="D865" s="832" t="s">
        <v>4467</v>
      </c>
      <c r="E865" s="832" t="s">
        <v>4480</v>
      </c>
      <c r="F865" s="832" t="s">
        <v>4571</v>
      </c>
      <c r="G865" s="832" t="s">
        <v>4573</v>
      </c>
      <c r="H865" s="849">
        <v>4</v>
      </c>
      <c r="I865" s="849">
        <v>504</v>
      </c>
      <c r="J865" s="832"/>
      <c r="K865" s="832">
        <v>126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 t="s">
        <v>4483</v>
      </c>
      <c r="B866" s="832" t="s">
        <v>4484</v>
      </c>
      <c r="C866" s="832" t="s">
        <v>599</v>
      </c>
      <c r="D866" s="832" t="s">
        <v>4467</v>
      </c>
      <c r="E866" s="832" t="s">
        <v>4480</v>
      </c>
      <c r="F866" s="832" t="s">
        <v>4597</v>
      </c>
      <c r="G866" s="832" t="s">
        <v>4598</v>
      </c>
      <c r="H866" s="849">
        <v>5</v>
      </c>
      <c r="I866" s="849">
        <v>1535</v>
      </c>
      <c r="J866" s="832"/>
      <c r="K866" s="832">
        <v>307</v>
      </c>
      <c r="L866" s="849"/>
      <c r="M866" s="849"/>
      <c r="N866" s="832"/>
      <c r="O866" s="832"/>
      <c r="P866" s="849"/>
      <c r="Q866" s="849"/>
      <c r="R866" s="837"/>
      <c r="S866" s="850"/>
    </row>
    <row r="867" spans="1:19" ht="14.4" customHeight="1" x14ac:dyDescent="0.3">
      <c r="A867" s="831" t="s">
        <v>4483</v>
      </c>
      <c r="B867" s="832" t="s">
        <v>4484</v>
      </c>
      <c r="C867" s="832" t="s">
        <v>599</v>
      </c>
      <c r="D867" s="832" t="s">
        <v>4468</v>
      </c>
      <c r="E867" s="832" t="s">
        <v>4480</v>
      </c>
      <c r="F867" s="832" t="s">
        <v>4534</v>
      </c>
      <c r="G867" s="832" t="s">
        <v>4535</v>
      </c>
      <c r="H867" s="849">
        <v>78</v>
      </c>
      <c r="I867" s="849">
        <v>19578</v>
      </c>
      <c r="J867" s="832">
        <v>2.5161290322580645</v>
      </c>
      <c r="K867" s="832">
        <v>251</v>
      </c>
      <c r="L867" s="849">
        <v>31</v>
      </c>
      <c r="M867" s="849">
        <v>7781</v>
      </c>
      <c r="N867" s="832">
        <v>1</v>
      </c>
      <c r="O867" s="832">
        <v>251</v>
      </c>
      <c r="P867" s="849">
        <v>5</v>
      </c>
      <c r="Q867" s="849">
        <v>1260</v>
      </c>
      <c r="R867" s="837">
        <v>0.16193291350726127</v>
      </c>
      <c r="S867" s="850">
        <v>252</v>
      </c>
    </row>
    <row r="868" spans="1:19" ht="14.4" customHeight="1" x14ac:dyDescent="0.3">
      <c r="A868" s="831" t="s">
        <v>4483</v>
      </c>
      <c r="B868" s="832" t="s">
        <v>4484</v>
      </c>
      <c r="C868" s="832" t="s">
        <v>599</v>
      </c>
      <c r="D868" s="832" t="s">
        <v>4468</v>
      </c>
      <c r="E868" s="832" t="s">
        <v>4480</v>
      </c>
      <c r="F868" s="832" t="s">
        <v>4571</v>
      </c>
      <c r="G868" s="832" t="s">
        <v>4573</v>
      </c>
      <c r="H868" s="849">
        <v>70</v>
      </c>
      <c r="I868" s="849">
        <v>8820</v>
      </c>
      <c r="J868" s="832">
        <v>0.55555555555555558</v>
      </c>
      <c r="K868" s="832">
        <v>126</v>
      </c>
      <c r="L868" s="849">
        <v>126</v>
      </c>
      <c r="M868" s="849">
        <v>15876</v>
      </c>
      <c r="N868" s="832">
        <v>1</v>
      </c>
      <c r="O868" s="832">
        <v>126</v>
      </c>
      <c r="P868" s="849">
        <v>24</v>
      </c>
      <c r="Q868" s="849">
        <v>3048</v>
      </c>
      <c r="R868" s="837">
        <v>0.19198790627362056</v>
      </c>
      <c r="S868" s="850">
        <v>127</v>
      </c>
    </row>
    <row r="869" spans="1:19" ht="14.4" customHeight="1" x14ac:dyDescent="0.3">
      <c r="A869" s="831" t="s">
        <v>4483</v>
      </c>
      <c r="B869" s="832" t="s">
        <v>4484</v>
      </c>
      <c r="C869" s="832" t="s">
        <v>599</v>
      </c>
      <c r="D869" s="832" t="s">
        <v>4468</v>
      </c>
      <c r="E869" s="832" t="s">
        <v>4480</v>
      </c>
      <c r="F869" s="832" t="s">
        <v>4577</v>
      </c>
      <c r="G869" s="832" t="s">
        <v>4578</v>
      </c>
      <c r="H869" s="849">
        <v>13</v>
      </c>
      <c r="I869" s="849">
        <v>6435</v>
      </c>
      <c r="J869" s="832"/>
      <c r="K869" s="832">
        <v>495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" customHeight="1" x14ac:dyDescent="0.3">
      <c r="A870" s="831" t="s">
        <v>4483</v>
      </c>
      <c r="B870" s="832" t="s">
        <v>4484</v>
      </c>
      <c r="C870" s="832" t="s">
        <v>599</v>
      </c>
      <c r="D870" s="832" t="s">
        <v>4468</v>
      </c>
      <c r="E870" s="832" t="s">
        <v>4480</v>
      </c>
      <c r="F870" s="832" t="s">
        <v>4594</v>
      </c>
      <c r="G870" s="832" t="s">
        <v>4596</v>
      </c>
      <c r="H870" s="849">
        <v>14</v>
      </c>
      <c r="I870" s="849">
        <v>1190</v>
      </c>
      <c r="J870" s="832"/>
      <c r="K870" s="832">
        <v>85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" customHeight="1" x14ac:dyDescent="0.3">
      <c r="A871" s="831" t="s">
        <v>4483</v>
      </c>
      <c r="B871" s="832" t="s">
        <v>4484</v>
      </c>
      <c r="C871" s="832" t="s">
        <v>599</v>
      </c>
      <c r="D871" s="832" t="s">
        <v>4468</v>
      </c>
      <c r="E871" s="832" t="s">
        <v>4480</v>
      </c>
      <c r="F871" s="832" t="s">
        <v>4597</v>
      </c>
      <c r="G871" s="832" t="s">
        <v>4598</v>
      </c>
      <c r="H871" s="849">
        <v>97</v>
      </c>
      <c r="I871" s="849">
        <v>29779</v>
      </c>
      <c r="J871" s="832">
        <v>2.9393939393939394</v>
      </c>
      <c r="K871" s="832">
        <v>307</v>
      </c>
      <c r="L871" s="849">
        <v>33</v>
      </c>
      <c r="M871" s="849">
        <v>10131</v>
      </c>
      <c r="N871" s="832">
        <v>1</v>
      </c>
      <c r="O871" s="832">
        <v>307</v>
      </c>
      <c r="P871" s="849">
        <v>7</v>
      </c>
      <c r="Q871" s="849">
        <v>2156</v>
      </c>
      <c r="R871" s="837">
        <v>0.21281216069489686</v>
      </c>
      <c r="S871" s="850">
        <v>308</v>
      </c>
    </row>
    <row r="872" spans="1:19" ht="14.4" customHeight="1" x14ac:dyDescent="0.3">
      <c r="A872" s="831" t="s">
        <v>4483</v>
      </c>
      <c r="B872" s="832" t="s">
        <v>4484</v>
      </c>
      <c r="C872" s="832" t="s">
        <v>599</v>
      </c>
      <c r="D872" s="832" t="s">
        <v>4468</v>
      </c>
      <c r="E872" s="832" t="s">
        <v>4480</v>
      </c>
      <c r="F872" s="832" t="s">
        <v>4601</v>
      </c>
      <c r="G872" s="832" t="s">
        <v>4598</v>
      </c>
      <c r="H872" s="849">
        <v>1</v>
      </c>
      <c r="I872" s="849">
        <v>380</v>
      </c>
      <c r="J872" s="832"/>
      <c r="K872" s="832">
        <v>380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 t="s">
        <v>4483</v>
      </c>
      <c r="B873" s="832" t="s">
        <v>4484</v>
      </c>
      <c r="C873" s="832" t="s">
        <v>599</v>
      </c>
      <c r="D873" s="832" t="s">
        <v>4469</v>
      </c>
      <c r="E873" s="832" t="s">
        <v>4480</v>
      </c>
      <c r="F873" s="832" t="s">
        <v>4534</v>
      </c>
      <c r="G873" s="832" t="s">
        <v>4535</v>
      </c>
      <c r="H873" s="849">
        <v>2</v>
      </c>
      <c r="I873" s="849">
        <v>502</v>
      </c>
      <c r="J873" s="832">
        <v>0.66666666666666663</v>
      </c>
      <c r="K873" s="832">
        <v>251</v>
      </c>
      <c r="L873" s="849">
        <v>3</v>
      </c>
      <c r="M873" s="849">
        <v>753</v>
      </c>
      <c r="N873" s="832">
        <v>1</v>
      </c>
      <c r="O873" s="832">
        <v>251</v>
      </c>
      <c r="P873" s="849">
        <v>2</v>
      </c>
      <c r="Q873" s="849">
        <v>504</v>
      </c>
      <c r="R873" s="837">
        <v>0.66932270916334657</v>
      </c>
      <c r="S873" s="850">
        <v>252</v>
      </c>
    </row>
    <row r="874" spans="1:19" ht="14.4" customHeight="1" x14ac:dyDescent="0.3">
      <c r="A874" s="831" t="s">
        <v>4483</v>
      </c>
      <c r="B874" s="832" t="s">
        <v>4484</v>
      </c>
      <c r="C874" s="832" t="s">
        <v>599</v>
      </c>
      <c r="D874" s="832" t="s">
        <v>4469</v>
      </c>
      <c r="E874" s="832" t="s">
        <v>4480</v>
      </c>
      <c r="F874" s="832" t="s">
        <v>4534</v>
      </c>
      <c r="G874" s="832" t="s">
        <v>4536</v>
      </c>
      <c r="H874" s="849">
        <v>1</v>
      </c>
      <c r="I874" s="849">
        <v>251</v>
      </c>
      <c r="J874" s="832"/>
      <c r="K874" s="832">
        <v>251</v>
      </c>
      <c r="L874" s="849"/>
      <c r="M874" s="849"/>
      <c r="N874" s="832"/>
      <c r="O874" s="832"/>
      <c r="P874" s="849"/>
      <c r="Q874" s="849"/>
      <c r="R874" s="837"/>
      <c r="S874" s="850"/>
    </row>
    <row r="875" spans="1:19" ht="14.4" customHeight="1" x14ac:dyDescent="0.3">
      <c r="A875" s="831" t="s">
        <v>4483</v>
      </c>
      <c r="B875" s="832" t="s">
        <v>4484</v>
      </c>
      <c r="C875" s="832" t="s">
        <v>599</v>
      </c>
      <c r="D875" s="832" t="s">
        <v>4469</v>
      </c>
      <c r="E875" s="832" t="s">
        <v>4480</v>
      </c>
      <c r="F875" s="832" t="s">
        <v>4571</v>
      </c>
      <c r="G875" s="832" t="s">
        <v>4572</v>
      </c>
      <c r="H875" s="849"/>
      <c r="I875" s="849"/>
      <c r="J875" s="832"/>
      <c r="K875" s="832"/>
      <c r="L875" s="849"/>
      <c r="M875" s="849"/>
      <c r="N875" s="832"/>
      <c r="O875" s="832"/>
      <c r="P875" s="849">
        <v>6</v>
      </c>
      <c r="Q875" s="849">
        <v>762</v>
      </c>
      <c r="R875" s="837"/>
      <c r="S875" s="850">
        <v>127</v>
      </c>
    </row>
    <row r="876" spans="1:19" ht="14.4" customHeight="1" x14ac:dyDescent="0.3">
      <c r="A876" s="831" t="s">
        <v>4483</v>
      </c>
      <c r="B876" s="832" t="s">
        <v>4484</v>
      </c>
      <c r="C876" s="832" t="s">
        <v>599</v>
      </c>
      <c r="D876" s="832" t="s">
        <v>4469</v>
      </c>
      <c r="E876" s="832" t="s">
        <v>4480</v>
      </c>
      <c r="F876" s="832" t="s">
        <v>4571</v>
      </c>
      <c r="G876" s="832" t="s">
        <v>4573</v>
      </c>
      <c r="H876" s="849"/>
      <c r="I876" s="849"/>
      <c r="J876" s="832"/>
      <c r="K876" s="832"/>
      <c r="L876" s="849">
        <v>6</v>
      </c>
      <c r="M876" s="849">
        <v>756</v>
      </c>
      <c r="N876" s="832">
        <v>1</v>
      </c>
      <c r="O876" s="832">
        <v>126</v>
      </c>
      <c r="P876" s="849"/>
      <c r="Q876" s="849"/>
      <c r="R876" s="837"/>
      <c r="S876" s="850"/>
    </row>
    <row r="877" spans="1:19" ht="14.4" customHeight="1" x14ac:dyDescent="0.3">
      <c r="A877" s="831" t="s">
        <v>4483</v>
      </c>
      <c r="B877" s="832" t="s">
        <v>4484</v>
      </c>
      <c r="C877" s="832" t="s">
        <v>599</v>
      </c>
      <c r="D877" s="832" t="s">
        <v>4469</v>
      </c>
      <c r="E877" s="832" t="s">
        <v>4480</v>
      </c>
      <c r="F877" s="832" t="s">
        <v>4577</v>
      </c>
      <c r="G877" s="832" t="s">
        <v>4578</v>
      </c>
      <c r="H877" s="849">
        <v>1</v>
      </c>
      <c r="I877" s="849">
        <v>495</v>
      </c>
      <c r="J877" s="832"/>
      <c r="K877" s="832">
        <v>495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4483</v>
      </c>
      <c r="B878" s="832" t="s">
        <v>4484</v>
      </c>
      <c r="C878" s="832" t="s">
        <v>599</v>
      </c>
      <c r="D878" s="832" t="s">
        <v>4469</v>
      </c>
      <c r="E878" s="832" t="s">
        <v>4480</v>
      </c>
      <c r="F878" s="832" t="s">
        <v>4577</v>
      </c>
      <c r="G878" s="832" t="s">
        <v>4579</v>
      </c>
      <c r="H878" s="849">
        <v>1</v>
      </c>
      <c r="I878" s="849">
        <v>495</v>
      </c>
      <c r="J878" s="832"/>
      <c r="K878" s="832">
        <v>495</v>
      </c>
      <c r="L878" s="849"/>
      <c r="M878" s="849"/>
      <c r="N878" s="832"/>
      <c r="O878" s="832"/>
      <c r="P878" s="849">
        <v>4</v>
      </c>
      <c r="Q878" s="849">
        <v>1984</v>
      </c>
      <c r="R878" s="837"/>
      <c r="S878" s="850">
        <v>496</v>
      </c>
    </row>
    <row r="879" spans="1:19" ht="14.4" customHeight="1" x14ac:dyDescent="0.3">
      <c r="A879" s="831" t="s">
        <v>4483</v>
      </c>
      <c r="B879" s="832" t="s">
        <v>4484</v>
      </c>
      <c r="C879" s="832" t="s">
        <v>599</v>
      </c>
      <c r="D879" s="832" t="s">
        <v>4469</v>
      </c>
      <c r="E879" s="832" t="s">
        <v>4480</v>
      </c>
      <c r="F879" s="832" t="s">
        <v>4580</v>
      </c>
      <c r="G879" s="832" t="s">
        <v>4581</v>
      </c>
      <c r="H879" s="849"/>
      <c r="I879" s="849"/>
      <c r="J879" s="832"/>
      <c r="K879" s="832"/>
      <c r="L879" s="849"/>
      <c r="M879" s="849"/>
      <c r="N879" s="832"/>
      <c r="O879" s="832"/>
      <c r="P879" s="849">
        <v>2</v>
      </c>
      <c r="Q879" s="849">
        <v>1378</v>
      </c>
      <c r="R879" s="837"/>
      <c r="S879" s="850">
        <v>689</v>
      </c>
    </row>
    <row r="880" spans="1:19" ht="14.4" customHeight="1" x14ac:dyDescent="0.3">
      <c r="A880" s="831" t="s">
        <v>4483</v>
      </c>
      <c r="B880" s="832" t="s">
        <v>4484</v>
      </c>
      <c r="C880" s="832" t="s">
        <v>599</v>
      </c>
      <c r="D880" s="832" t="s">
        <v>4469</v>
      </c>
      <c r="E880" s="832" t="s">
        <v>4480</v>
      </c>
      <c r="F880" s="832" t="s">
        <v>4594</v>
      </c>
      <c r="G880" s="832" t="s">
        <v>4596</v>
      </c>
      <c r="H880" s="849"/>
      <c r="I880" s="849"/>
      <c r="J880" s="832"/>
      <c r="K880" s="832"/>
      <c r="L880" s="849"/>
      <c r="M880" s="849"/>
      <c r="N880" s="832"/>
      <c r="O880" s="832"/>
      <c r="P880" s="849">
        <v>2</v>
      </c>
      <c r="Q880" s="849">
        <v>172</v>
      </c>
      <c r="R880" s="837"/>
      <c r="S880" s="850">
        <v>86</v>
      </c>
    </row>
    <row r="881" spans="1:19" ht="14.4" customHeight="1" x14ac:dyDescent="0.3">
      <c r="A881" s="831" t="s">
        <v>4483</v>
      </c>
      <c r="B881" s="832" t="s">
        <v>4484</v>
      </c>
      <c r="C881" s="832" t="s">
        <v>599</v>
      </c>
      <c r="D881" s="832" t="s">
        <v>4469</v>
      </c>
      <c r="E881" s="832" t="s">
        <v>4480</v>
      </c>
      <c r="F881" s="832" t="s">
        <v>4597</v>
      </c>
      <c r="G881" s="832" t="s">
        <v>4598</v>
      </c>
      <c r="H881" s="849">
        <v>1</v>
      </c>
      <c r="I881" s="849">
        <v>307</v>
      </c>
      <c r="J881" s="832">
        <v>0.33333333333333331</v>
      </c>
      <c r="K881" s="832">
        <v>307</v>
      </c>
      <c r="L881" s="849">
        <v>3</v>
      </c>
      <c r="M881" s="849">
        <v>921</v>
      </c>
      <c r="N881" s="832">
        <v>1</v>
      </c>
      <c r="O881" s="832">
        <v>307</v>
      </c>
      <c r="P881" s="849"/>
      <c r="Q881" s="849"/>
      <c r="R881" s="837"/>
      <c r="S881" s="850"/>
    </row>
    <row r="882" spans="1:19" ht="14.4" customHeight="1" x14ac:dyDescent="0.3">
      <c r="A882" s="831" t="s">
        <v>4483</v>
      </c>
      <c r="B882" s="832" t="s">
        <v>4484</v>
      </c>
      <c r="C882" s="832" t="s">
        <v>599</v>
      </c>
      <c r="D882" s="832" t="s">
        <v>4469</v>
      </c>
      <c r="E882" s="832" t="s">
        <v>4480</v>
      </c>
      <c r="F882" s="832" t="s">
        <v>4597</v>
      </c>
      <c r="G882" s="832" t="s">
        <v>4599</v>
      </c>
      <c r="H882" s="849">
        <v>1</v>
      </c>
      <c r="I882" s="849">
        <v>307</v>
      </c>
      <c r="J882" s="832"/>
      <c r="K882" s="832">
        <v>307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" customHeight="1" x14ac:dyDescent="0.3">
      <c r="A883" s="831" t="s">
        <v>4483</v>
      </c>
      <c r="B883" s="832" t="s">
        <v>4484</v>
      </c>
      <c r="C883" s="832" t="s">
        <v>599</v>
      </c>
      <c r="D883" s="832" t="s">
        <v>4469</v>
      </c>
      <c r="E883" s="832" t="s">
        <v>4480</v>
      </c>
      <c r="F883" s="832" t="s">
        <v>4600</v>
      </c>
      <c r="G883" s="832" t="s">
        <v>4592</v>
      </c>
      <c r="H883" s="849"/>
      <c r="I883" s="849"/>
      <c r="J883" s="832"/>
      <c r="K883" s="832"/>
      <c r="L883" s="849"/>
      <c r="M883" s="849"/>
      <c r="N883" s="832"/>
      <c r="O883" s="832"/>
      <c r="P883" s="849">
        <v>1</v>
      </c>
      <c r="Q883" s="849">
        <v>179</v>
      </c>
      <c r="R883" s="837"/>
      <c r="S883" s="850">
        <v>179</v>
      </c>
    </row>
    <row r="884" spans="1:19" ht="14.4" customHeight="1" x14ac:dyDescent="0.3">
      <c r="A884" s="831" t="s">
        <v>4483</v>
      </c>
      <c r="B884" s="832" t="s">
        <v>4484</v>
      </c>
      <c r="C884" s="832" t="s">
        <v>599</v>
      </c>
      <c r="D884" s="832" t="s">
        <v>4469</v>
      </c>
      <c r="E884" s="832" t="s">
        <v>4480</v>
      </c>
      <c r="F884" s="832" t="s">
        <v>4602</v>
      </c>
      <c r="G884" s="832" t="s">
        <v>4603</v>
      </c>
      <c r="H884" s="849"/>
      <c r="I884" s="849"/>
      <c r="J884" s="832"/>
      <c r="K884" s="832"/>
      <c r="L884" s="849"/>
      <c r="M884" s="849"/>
      <c r="N884" s="832"/>
      <c r="O884" s="832"/>
      <c r="P884" s="849">
        <v>1</v>
      </c>
      <c r="Q884" s="849">
        <v>273</v>
      </c>
      <c r="R884" s="837"/>
      <c r="S884" s="850">
        <v>273</v>
      </c>
    </row>
    <row r="885" spans="1:19" ht="14.4" customHeight="1" x14ac:dyDescent="0.3">
      <c r="A885" s="831" t="s">
        <v>4483</v>
      </c>
      <c r="B885" s="832" t="s">
        <v>4484</v>
      </c>
      <c r="C885" s="832" t="s">
        <v>599</v>
      </c>
      <c r="D885" s="832" t="s">
        <v>2036</v>
      </c>
      <c r="E885" s="832" t="s">
        <v>4480</v>
      </c>
      <c r="F885" s="832" t="s">
        <v>4534</v>
      </c>
      <c r="G885" s="832" t="s">
        <v>4535</v>
      </c>
      <c r="H885" s="849">
        <v>1</v>
      </c>
      <c r="I885" s="849">
        <v>251</v>
      </c>
      <c r="J885" s="832">
        <v>1</v>
      </c>
      <c r="K885" s="832">
        <v>251</v>
      </c>
      <c r="L885" s="849">
        <v>1</v>
      </c>
      <c r="M885" s="849">
        <v>251</v>
      </c>
      <c r="N885" s="832">
        <v>1</v>
      </c>
      <c r="O885" s="832">
        <v>251</v>
      </c>
      <c r="P885" s="849">
        <v>1</v>
      </c>
      <c r="Q885" s="849">
        <v>252</v>
      </c>
      <c r="R885" s="837">
        <v>1.0039840637450199</v>
      </c>
      <c r="S885" s="850">
        <v>252</v>
      </c>
    </row>
    <row r="886" spans="1:19" ht="14.4" customHeight="1" x14ac:dyDescent="0.3">
      <c r="A886" s="831" t="s">
        <v>4483</v>
      </c>
      <c r="B886" s="832" t="s">
        <v>4484</v>
      </c>
      <c r="C886" s="832" t="s">
        <v>599</v>
      </c>
      <c r="D886" s="832" t="s">
        <v>2036</v>
      </c>
      <c r="E886" s="832" t="s">
        <v>4480</v>
      </c>
      <c r="F886" s="832" t="s">
        <v>4571</v>
      </c>
      <c r="G886" s="832" t="s">
        <v>4573</v>
      </c>
      <c r="H886" s="849">
        <v>1</v>
      </c>
      <c r="I886" s="849">
        <v>126</v>
      </c>
      <c r="J886" s="832">
        <v>1</v>
      </c>
      <c r="K886" s="832">
        <v>126</v>
      </c>
      <c r="L886" s="849">
        <v>1</v>
      </c>
      <c r="M886" s="849">
        <v>126</v>
      </c>
      <c r="N886" s="832">
        <v>1</v>
      </c>
      <c r="O886" s="832">
        <v>126</v>
      </c>
      <c r="P886" s="849">
        <v>1</v>
      </c>
      <c r="Q886" s="849">
        <v>127</v>
      </c>
      <c r="R886" s="837">
        <v>1.0079365079365079</v>
      </c>
      <c r="S886" s="850">
        <v>127</v>
      </c>
    </row>
    <row r="887" spans="1:19" ht="14.4" customHeight="1" x14ac:dyDescent="0.3">
      <c r="A887" s="831" t="s">
        <v>4483</v>
      </c>
      <c r="B887" s="832" t="s">
        <v>4484</v>
      </c>
      <c r="C887" s="832" t="s">
        <v>599</v>
      </c>
      <c r="D887" s="832" t="s">
        <v>2036</v>
      </c>
      <c r="E887" s="832" t="s">
        <v>4480</v>
      </c>
      <c r="F887" s="832" t="s">
        <v>4582</v>
      </c>
      <c r="G887" s="832" t="s">
        <v>4578</v>
      </c>
      <c r="H887" s="849"/>
      <c r="I887" s="849"/>
      <c r="J887" s="832"/>
      <c r="K887" s="832"/>
      <c r="L887" s="849">
        <v>1</v>
      </c>
      <c r="M887" s="849">
        <v>568</v>
      </c>
      <c r="N887" s="832">
        <v>1</v>
      </c>
      <c r="O887" s="832">
        <v>568</v>
      </c>
      <c r="P887" s="849">
        <v>2</v>
      </c>
      <c r="Q887" s="849">
        <v>1138</v>
      </c>
      <c r="R887" s="837">
        <v>2.0035211267605635</v>
      </c>
      <c r="S887" s="850">
        <v>569</v>
      </c>
    </row>
    <row r="888" spans="1:19" ht="14.4" customHeight="1" x14ac:dyDescent="0.3">
      <c r="A888" s="831" t="s">
        <v>4483</v>
      </c>
      <c r="B888" s="832" t="s">
        <v>4484</v>
      </c>
      <c r="C888" s="832" t="s">
        <v>599</v>
      </c>
      <c r="D888" s="832" t="s">
        <v>2036</v>
      </c>
      <c r="E888" s="832" t="s">
        <v>4480</v>
      </c>
      <c r="F888" s="832" t="s">
        <v>4601</v>
      </c>
      <c r="G888" s="832" t="s">
        <v>4598</v>
      </c>
      <c r="H888" s="849">
        <v>2</v>
      </c>
      <c r="I888" s="849">
        <v>760</v>
      </c>
      <c r="J888" s="832"/>
      <c r="K888" s="832">
        <v>380</v>
      </c>
      <c r="L888" s="849"/>
      <c r="M888" s="849"/>
      <c r="N888" s="832"/>
      <c r="O888" s="832"/>
      <c r="P888" s="849"/>
      <c r="Q888" s="849"/>
      <c r="R888" s="837"/>
      <c r="S888" s="850"/>
    </row>
    <row r="889" spans="1:19" ht="14.4" customHeight="1" x14ac:dyDescent="0.3">
      <c r="A889" s="831" t="s">
        <v>4483</v>
      </c>
      <c r="B889" s="832" t="s">
        <v>4484</v>
      </c>
      <c r="C889" s="832" t="s">
        <v>599</v>
      </c>
      <c r="D889" s="832" t="s">
        <v>4470</v>
      </c>
      <c r="E889" s="832" t="s">
        <v>4480</v>
      </c>
      <c r="F889" s="832" t="s">
        <v>4534</v>
      </c>
      <c r="G889" s="832" t="s">
        <v>4535</v>
      </c>
      <c r="H889" s="849">
        <v>7</v>
      </c>
      <c r="I889" s="849">
        <v>1757</v>
      </c>
      <c r="J889" s="832">
        <v>0.33333333333333331</v>
      </c>
      <c r="K889" s="832">
        <v>251</v>
      </c>
      <c r="L889" s="849">
        <v>21</v>
      </c>
      <c r="M889" s="849">
        <v>5271</v>
      </c>
      <c r="N889" s="832">
        <v>1</v>
      </c>
      <c r="O889" s="832">
        <v>251</v>
      </c>
      <c r="P889" s="849">
        <v>43</v>
      </c>
      <c r="Q889" s="849">
        <v>10836</v>
      </c>
      <c r="R889" s="837">
        <v>2.0557768924302788</v>
      </c>
      <c r="S889" s="850">
        <v>252</v>
      </c>
    </row>
    <row r="890" spans="1:19" ht="14.4" customHeight="1" x14ac:dyDescent="0.3">
      <c r="A890" s="831" t="s">
        <v>4483</v>
      </c>
      <c r="B890" s="832" t="s">
        <v>4484</v>
      </c>
      <c r="C890" s="832" t="s">
        <v>599</v>
      </c>
      <c r="D890" s="832" t="s">
        <v>4470</v>
      </c>
      <c r="E890" s="832" t="s">
        <v>4480</v>
      </c>
      <c r="F890" s="832" t="s">
        <v>4534</v>
      </c>
      <c r="G890" s="832" t="s">
        <v>4536</v>
      </c>
      <c r="H890" s="849">
        <v>4</v>
      </c>
      <c r="I890" s="849">
        <v>1004</v>
      </c>
      <c r="J890" s="832">
        <v>1.3333333333333333</v>
      </c>
      <c r="K890" s="832">
        <v>251</v>
      </c>
      <c r="L890" s="849">
        <v>3</v>
      </c>
      <c r="M890" s="849">
        <v>753</v>
      </c>
      <c r="N890" s="832">
        <v>1</v>
      </c>
      <c r="O890" s="832">
        <v>251</v>
      </c>
      <c r="P890" s="849">
        <v>2</v>
      </c>
      <c r="Q890" s="849">
        <v>504</v>
      </c>
      <c r="R890" s="837">
        <v>0.66932270916334657</v>
      </c>
      <c r="S890" s="850">
        <v>252</v>
      </c>
    </row>
    <row r="891" spans="1:19" ht="14.4" customHeight="1" x14ac:dyDescent="0.3">
      <c r="A891" s="831" t="s">
        <v>4483</v>
      </c>
      <c r="B891" s="832" t="s">
        <v>4484</v>
      </c>
      <c r="C891" s="832" t="s">
        <v>599</v>
      </c>
      <c r="D891" s="832" t="s">
        <v>4470</v>
      </c>
      <c r="E891" s="832" t="s">
        <v>4480</v>
      </c>
      <c r="F891" s="832" t="s">
        <v>4571</v>
      </c>
      <c r="G891" s="832" t="s">
        <v>4572</v>
      </c>
      <c r="H891" s="849">
        <v>6</v>
      </c>
      <c r="I891" s="849">
        <v>756</v>
      </c>
      <c r="J891" s="832">
        <v>6</v>
      </c>
      <c r="K891" s="832">
        <v>126</v>
      </c>
      <c r="L891" s="849">
        <v>1</v>
      </c>
      <c r="M891" s="849">
        <v>126</v>
      </c>
      <c r="N891" s="832">
        <v>1</v>
      </c>
      <c r="O891" s="832">
        <v>126</v>
      </c>
      <c r="P891" s="849">
        <v>3</v>
      </c>
      <c r="Q891" s="849">
        <v>381</v>
      </c>
      <c r="R891" s="837">
        <v>3.0238095238095237</v>
      </c>
      <c r="S891" s="850">
        <v>127</v>
      </c>
    </row>
    <row r="892" spans="1:19" ht="14.4" customHeight="1" x14ac:dyDescent="0.3">
      <c r="A892" s="831" t="s">
        <v>4483</v>
      </c>
      <c r="B892" s="832" t="s">
        <v>4484</v>
      </c>
      <c r="C892" s="832" t="s">
        <v>599</v>
      </c>
      <c r="D892" s="832" t="s">
        <v>4470</v>
      </c>
      <c r="E892" s="832" t="s">
        <v>4480</v>
      </c>
      <c r="F892" s="832" t="s">
        <v>4571</v>
      </c>
      <c r="G892" s="832" t="s">
        <v>4573</v>
      </c>
      <c r="H892" s="849"/>
      <c r="I892" s="849"/>
      <c r="J892" s="832"/>
      <c r="K892" s="832"/>
      <c r="L892" s="849">
        <v>94</v>
      </c>
      <c r="M892" s="849">
        <v>11844</v>
      </c>
      <c r="N892" s="832">
        <v>1</v>
      </c>
      <c r="O892" s="832">
        <v>126</v>
      </c>
      <c r="P892" s="849">
        <v>188</v>
      </c>
      <c r="Q892" s="849">
        <v>23876</v>
      </c>
      <c r="R892" s="837">
        <v>2.0158730158730158</v>
      </c>
      <c r="S892" s="850">
        <v>127</v>
      </c>
    </row>
    <row r="893" spans="1:19" ht="14.4" customHeight="1" x14ac:dyDescent="0.3">
      <c r="A893" s="831" t="s">
        <v>4483</v>
      </c>
      <c r="B893" s="832" t="s">
        <v>4484</v>
      </c>
      <c r="C893" s="832" t="s">
        <v>599</v>
      </c>
      <c r="D893" s="832" t="s">
        <v>4470</v>
      </c>
      <c r="E893" s="832" t="s">
        <v>4480</v>
      </c>
      <c r="F893" s="832" t="s">
        <v>4577</v>
      </c>
      <c r="G893" s="832" t="s">
        <v>4579</v>
      </c>
      <c r="H893" s="849"/>
      <c r="I893" s="849"/>
      <c r="J893" s="832"/>
      <c r="K893" s="832"/>
      <c r="L893" s="849">
        <v>1</v>
      </c>
      <c r="M893" s="849">
        <v>495</v>
      </c>
      <c r="N893" s="832">
        <v>1</v>
      </c>
      <c r="O893" s="832">
        <v>495</v>
      </c>
      <c r="P893" s="849">
        <v>1</v>
      </c>
      <c r="Q893" s="849">
        <v>496</v>
      </c>
      <c r="R893" s="837">
        <v>1.002020202020202</v>
      </c>
      <c r="S893" s="850">
        <v>496</v>
      </c>
    </row>
    <row r="894" spans="1:19" ht="14.4" customHeight="1" x14ac:dyDescent="0.3">
      <c r="A894" s="831" t="s">
        <v>4483</v>
      </c>
      <c r="B894" s="832" t="s">
        <v>4484</v>
      </c>
      <c r="C894" s="832" t="s">
        <v>599</v>
      </c>
      <c r="D894" s="832" t="s">
        <v>4470</v>
      </c>
      <c r="E894" s="832" t="s">
        <v>4480</v>
      </c>
      <c r="F894" s="832" t="s">
        <v>4580</v>
      </c>
      <c r="G894" s="832" t="s">
        <v>4581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689</v>
      </c>
      <c r="R894" s="837"/>
      <c r="S894" s="850">
        <v>689</v>
      </c>
    </row>
    <row r="895" spans="1:19" ht="14.4" customHeight="1" x14ac:dyDescent="0.3">
      <c r="A895" s="831" t="s">
        <v>4483</v>
      </c>
      <c r="B895" s="832" t="s">
        <v>4484</v>
      </c>
      <c r="C895" s="832" t="s">
        <v>599</v>
      </c>
      <c r="D895" s="832" t="s">
        <v>4470</v>
      </c>
      <c r="E895" s="832" t="s">
        <v>4480</v>
      </c>
      <c r="F895" s="832" t="s">
        <v>4582</v>
      </c>
      <c r="G895" s="832" t="s">
        <v>4579</v>
      </c>
      <c r="H895" s="849">
        <v>1</v>
      </c>
      <c r="I895" s="849">
        <v>568</v>
      </c>
      <c r="J895" s="832">
        <v>0.33333333333333331</v>
      </c>
      <c r="K895" s="832">
        <v>568</v>
      </c>
      <c r="L895" s="849">
        <v>3</v>
      </c>
      <c r="M895" s="849">
        <v>1704</v>
      </c>
      <c r="N895" s="832">
        <v>1</v>
      </c>
      <c r="O895" s="832">
        <v>568</v>
      </c>
      <c r="P895" s="849"/>
      <c r="Q895" s="849"/>
      <c r="R895" s="837"/>
      <c r="S895" s="850"/>
    </row>
    <row r="896" spans="1:19" ht="14.4" customHeight="1" x14ac:dyDescent="0.3">
      <c r="A896" s="831" t="s">
        <v>4483</v>
      </c>
      <c r="B896" s="832" t="s">
        <v>4484</v>
      </c>
      <c r="C896" s="832" t="s">
        <v>599</v>
      </c>
      <c r="D896" s="832" t="s">
        <v>4470</v>
      </c>
      <c r="E896" s="832" t="s">
        <v>4480</v>
      </c>
      <c r="F896" s="832" t="s">
        <v>4583</v>
      </c>
      <c r="G896" s="832" t="s">
        <v>4581</v>
      </c>
      <c r="H896" s="849">
        <v>1</v>
      </c>
      <c r="I896" s="849">
        <v>761</v>
      </c>
      <c r="J896" s="832"/>
      <c r="K896" s="832">
        <v>761</v>
      </c>
      <c r="L896" s="849"/>
      <c r="M896" s="849"/>
      <c r="N896" s="832"/>
      <c r="O896" s="832"/>
      <c r="P896" s="849"/>
      <c r="Q896" s="849"/>
      <c r="R896" s="837"/>
      <c r="S896" s="850"/>
    </row>
    <row r="897" spans="1:19" ht="14.4" customHeight="1" x14ac:dyDescent="0.3">
      <c r="A897" s="831" t="s">
        <v>4483</v>
      </c>
      <c r="B897" s="832" t="s">
        <v>4484</v>
      </c>
      <c r="C897" s="832" t="s">
        <v>599</v>
      </c>
      <c r="D897" s="832" t="s">
        <v>4470</v>
      </c>
      <c r="E897" s="832" t="s">
        <v>4480</v>
      </c>
      <c r="F897" s="832" t="s">
        <v>4591</v>
      </c>
      <c r="G897" s="832" t="s">
        <v>4593</v>
      </c>
      <c r="H897" s="849"/>
      <c r="I897" s="849"/>
      <c r="J897" s="832"/>
      <c r="K897" s="832"/>
      <c r="L897" s="849">
        <v>1</v>
      </c>
      <c r="M897" s="849">
        <v>215</v>
      </c>
      <c r="N897" s="832">
        <v>1</v>
      </c>
      <c r="O897" s="832">
        <v>215</v>
      </c>
      <c r="P897" s="849"/>
      <c r="Q897" s="849"/>
      <c r="R897" s="837"/>
      <c r="S897" s="850"/>
    </row>
    <row r="898" spans="1:19" ht="14.4" customHeight="1" x14ac:dyDescent="0.3">
      <c r="A898" s="831" t="s">
        <v>4483</v>
      </c>
      <c r="B898" s="832" t="s">
        <v>4484</v>
      </c>
      <c r="C898" s="832" t="s">
        <v>599</v>
      </c>
      <c r="D898" s="832" t="s">
        <v>4470</v>
      </c>
      <c r="E898" s="832" t="s">
        <v>4480</v>
      </c>
      <c r="F898" s="832" t="s">
        <v>4597</v>
      </c>
      <c r="G898" s="832" t="s">
        <v>4598</v>
      </c>
      <c r="H898" s="849"/>
      <c r="I898" s="849"/>
      <c r="J898" s="832"/>
      <c r="K898" s="832"/>
      <c r="L898" s="849">
        <v>1</v>
      </c>
      <c r="M898" s="849">
        <v>307</v>
      </c>
      <c r="N898" s="832">
        <v>1</v>
      </c>
      <c r="O898" s="832">
        <v>307</v>
      </c>
      <c r="P898" s="849">
        <v>50</v>
      </c>
      <c r="Q898" s="849">
        <v>15400</v>
      </c>
      <c r="R898" s="837">
        <v>50.162866449511398</v>
      </c>
      <c r="S898" s="850">
        <v>308</v>
      </c>
    </row>
    <row r="899" spans="1:19" ht="14.4" customHeight="1" x14ac:dyDescent="0.3">
      <c r="A899" s="831" t="s">
        <v>4483</v>
      </c>
      <c r="B899" s="832" t="s">
        <v>4484</v>
      </c>
      <c r="C899" s="832" t="s">
        <v>599</v>
      </c>
      <c r="D899" s="832" t="s">
        <v>4470</v>
      </c>
      <c r="E899" s="832" t="s">
        <v>4480</v>
      </c>
      <c r="F899" s="832" t="s">
        <v>4597</v>
      </c>
      <c r="G899" s="832" t="s">
        <v>4599</v>
      </c>
      <c r="H899" s="849">
        <v>2</v>
      </c>
      <c r="I899" s="849">
        <v>614</v>
      </c>
      <c r="J899" s="832">
        <v>2</v>
      </c>
      <c r="K899" s="832">
        <v>307</v>
      </c>
      <c r="L899" s="849">
        <v>1</v>
      </c>
      <c r="M899" s="849">
        <v>307</v>
      </c>
      <c r="N899" s="832">
        <v>1</v>
      </c>
      <c r="O899" s="832">
        <v>307</v>
      </c>
      <c r="P899" s="849">
        <v>2</v>
      </c>
      <c r="Q899" s="849">
        <v>616</v>
      </c>
      <c r="R899" s="837">
        <v>2.006514657980456</v>
      </c>
      <c r="S899" s="850">
        <v>308</v>
      </c>
    </row>
    <row r="900" spans="1:19" ht="14.4" customHeight="1" x14ac:dyDescent="0.3">
      <c r="A900" s="831" t="s">
        <v>4483</v>
      </c>
      <c r="B900" s="832" t="s">
        <v>4484</v>
      </c>
      <c r="C900" s="832" t="s">
        <v>599</v>
      </c>
      <c r="D900" s="832" t="s">
        <v>4470</v>
      </c>
      <c r="E900" s="832" t="s">
        <v>4480</v>
      </c>
      <c r="F900" s="832" t="s">
        <v>4601</v>
      </c>
      <c r="G900" s="832" t="s">
        <v>4598</v>
      </c>
      <c r="H900" s="849">
        <v>6</v>
      </c>
      <c r="I900" s="849">
        <v>2280</v>
      </c>
      <c r="J900" s="832">
        <v>0.25</v>
      </c>
      <c r="K900" s="832">
        <v>380</v>
      </c>
      <c r="L900" s="849">
        <v>24</v>
      </c>
      <c r="M900" s="849">
        <v>9120</v>
      </c>
      <c r="N900" s="832">
        <v>1</v>
      </c>
      <c r="O900" s="832">
        <v>380</v>
      </c>
      <c r="P900" s="849"/>
      <c r="Q900" s="849"/>
      <c r="R900" s="837"/>
      <c r="S900" s="850"/>
    </row>
    <row r="901" spans="1:19" ht="14.4" customHeight="1" x14ac:dyDescent="0.3">
      <c r="A901" s="831" t="s">
        <v>4483</v>
      </c>
      <c r="B901" s="832" t="s">
        <v>4484</v>
      </c>
      <c r="C901" s="832" t="s">
        <v>599</v>
      </c>
      <c r="D901" s="832" t="s">
        <v>4470</v>
      </c>
      <c r="E901" s="832" t="s">
        <v>4480</v>
      </c>
      <c r="F901" s="832" t="s">
        <v>4601</v>
      </c>
      <c r="G901" s="832" t="s">
        <v>4599</v>
      </c>
      <c r="H901" s="849">
        <v>1</v>
      </c>
      <c r="I901" s="849">
        <v>380</v>
      </c>
      <c r="J901" s="832"/>
      <c r="K901" s="832">
        <v>380</v>
      </c>
      <c r="L901" s="849"/>
      <c r="M901" s="849"/>
      <c r="N901" s="832"/>
      <c r="O901" s="832"/>
      <c r="P901" s="849">
        <v>3</v>
      </c>
      <c r="Q901" s="849">
        <v>1143</v>
      </c>
      <c r="R901" s="837"/>
      <c r="S901" s="850">
        <v>381</v>
      </c>
    </row>
    <row r="902" spans="1:19" ht="14.4" customHeight="1" x14ac:dyDescent="0.3">
      <c r="A902" s="831" t="s">
        <v>4483</v>
      </c>
      <c r="B902" s="832" t="s">
        <v>4484</v>
      </c>
      <c r="C902" s="832" t="s">
        <v>599</v>
      </c>
      <c r="D902" s="832" t="s">
        <v>4470</v>
      </c>
      <c r="E902" s="832" t="s">
        <v>4480</v>
      </c>
      <c r="F902" s="832" t="s">
        <v>4606</v>
      </c>
      <c r="G902" s="832" t="s">
        <v>4607</v>
      </c>
      <c r="H902" s="849"/>
      <c r="I902" s="849"/>
      <c r="J902" s="832"/>
      <c r="K902" s="832"/>
      <c r="L902" s="849"/>
      <c r="M902" s="849"/>
      <c r="N902" s="832"/>
      <c r="O902" s="832"/>
      <c r="P902" s="849">
        <v>1</v>
      </c>
      <c r="Q902" s="849">
        <v>451</v>
      </c>
      <c r="R902" s="837"/>
      <c r="S902" s="850">
        <v>451</v>
      </c>
    </row>
    <row r="903" spans="1:19" ht="14.4" customHeight="1" x14ac:dyDescent="0.3">
      <c r="A903" s="831" t="s">
        <v>4483</v>
      </c>
      <c r="B903" s="832" t="s">
        <v>4484</v>
      </c>
      <c r="C903" s="832" t="s">
        <v>599</v>
      </c>
      <c r="D903" s="832" t="s">
        <v>2037</v>
      </c>
      <c r="E903" s="832" t="s">
        <v>4480</v>
      </c>
      <c r="F903" s="832" t="s">
        <v>4534</v>
      </c>
      <c r="G903" s="832" t="s">
        <v>4535</v>
      </c>
      <c r="H903" s="849"/>
      <c r="I903" s="849"/>
      <c r="J903" s="832"/>
      <c r="K903" s="832"/>
      <c r="L903" s="849">
        <v>8</v>
      </c>
      <c r="M903" s="849">
        <v>2008</v>
      </c>
      <c r="N903" s="832">
        <v>1</v>
      </c>
      <c r="O903" s="832">
        <v>251</v>
      </c>
      <c r="P903" s="849">
        <v>5</v>
      </c>
      <c r="Q903" s="849">
        <v>1260</v>
      </c>
      <c r="R903" s="837">
        <v>0.62749003984063745</v>
      </c>
      <c r="S903" s="850">
        <v>252</v>
      </c>
    </row>
    <row r="904" spans="1:19" ht="14.4" customHeight="1" x14ac:dyDescent="0.3">
      <c r="A904" s="831" t="s">
        <v>4483</v>
      </c>
      <c r="B904" s="832" t="s">
        <v>4484</v>
      </c>
      <c r="C904" s="832" t="s">
        <v>599</v>
      </c>
      <c r="D904" s="832" t="s">
        <v>2037</v>
      </c>
      <c r="E904" s="832" t="s">
        <v>4480</v>
      </c>
      <c r="F904" s="832" t="s">
        <v>4534</v>
      </c>
      <c r="G904" s="832" t="s">
        <v>4536</v>
      </c>
      <c r="H904" s="849"/>
      <c r="I904" s="849"/>
      <c r="J904" s="832"/>
      <c r="K904" s="832"/>
      <c r="L904" s="849">
        <v>5</v>
      </c>
      <c r="M904" s="849">
        <v>1255</v>
      </c>
      <c r="N904" s="832">
        <v>1</v>
      </c>
      <c r="O904" s="832">
        <v>251</v>
      </c>
      <c r="P904" s="849">
        <v>9</v>
      </c>
      <c r="Q904" s="849">
        <v>2268</v>
      </c>
      <c r="R904" s="837">
        <v>1.8071713147410358</v>
      </c>
      <c r="S904" s="850">
        <v>252</v>
      </c>
    </row>
    <row r="905" spans="1:19" ht="14.4" customHeight="1" x14ac:dyDescent="0.3">
      <c r="A905" s="831" t="s">
        <v>4483</v>
      </c>
      <c r="B905" s="832" t="s">
        <v>4484</v>
      </c>
      <c r="C905" s="832" t="s">
        <v>599</v>
      </c>
      <c r="D905" s="832" t="s">
        <v>2037</v>
      </c>
      <c r="E905" s="832" t="s">
        <v>4480</v>
      </c>
      <c r="F905" s="832" t="s">
        <v>4571</v>
      </c>
      <c r="G905" s="832" t="s">
        <v>4572</v>
      </c>
      <c r="H905" s="849"/>
      <c r="I905" s="849"/>
      <c r="J905" s="832"/>
      <c r="K905" s="832"/>
      <c r="L905" s="849">
        <v>8</v>
      </c>
      <c r="M905" s="849">
        <v>1008</v>
      </c>
      <c r="N905" s="832">
        <v>1</v>
      </c>
      <c r="O905" s="832">
        <v>126</v>
      </c>
      <c r="P905" s="849">
        <v>42</v>
      </c>
      <c r="Q905" s="849">
        <v>5334</v>
      </c>
      <c r="R905" s="837">
        <v>5.291666666666667</v>
      </c>
      <c r="S905" s="850">
        <v>127</v>
      </c>
    </row>
    <row r="906" spans="1:19" ht="14.4" customHeight="1" x14ac:dyDescent="0.3">
      <c r="A906" s="831" t="s">
        <v>4483</v>
      </c>
      <c r="B906" s="832" t="s">
        <v>4484</v>
      </c>
      <c r="C906" s="832" t="s">
        <v>599</v>
      </c>
      <c r="D906" s="832" t="s">
        <v>2037</v>
      </c>
      <c r="E906" s="832" t="s">
        <v>4480</v>
      </c>
      <c r="F906" s="832" t="s">
        <v>4571</v>
      </c>
      <c r="G906" s="832" t="s">
        <v>4573</v>
      </c>
      <c r="H906" s="849"/>
      <c r="I906" s="849"/>
      <c r="J906" s="832"/>
      <c r="K906" s="832"/>
      <c r="L906" s="849">
        <v>27</v>
      </c>
      <c r="M906" s="849">
        <v>3402</v>
      </c>
      <c r="N906" s="832">
        <v>1</v>
      </c>
      <c r="O906" s="832">
        <v>126</v>
      </c>
      <c r="P906" s="849">
        <v>6</v>
      </c>
      <c r="Q906" s="849">
        <v>762</v>
      </c>
      <c r="R906" s="837">
        <v>0.22398589065255731</v>
      </c>
      <c r="S906" s="850">
        <v>127</v>
      </c>
    </row>
    <row r="907" spans="1:19" ht="14.4" customHeight="1" x14ac:dyDescent="0.3">
      <c r="A907" s="831" t="s">
        <v>4483</v>
      </c>
      <c r="B907" s="832" t="s">
        <v>4484</v>
      </c>
      <c r="C907" s="832" t="s">
        <v>599</v>
      </c>
      <c r="D907" s="832" t="s">
        <v>2037</v>
      </c>
      <c r="E907" s="832" t="s">
        <v>4480</v>
      </c>
      <c r="F907" s="832" t="s">
        <v>4582</v>
      </c>
      <c r="G907" s="832" t="s">
        <v>4578</v>
      </c>
      <c r="H907" s="849"/>
      <c r="I907" s="849"/>
      <c r="J907" s="832"/>
      <c r="K907" s="832"/>
      <c r="L907" s="849"/>
      <c r="M907" s="849"/>
      <c r="N907" s="832"/>
      <c r="O907" s="832"/>
      <c r="P907" s="849">
        <v>5</v>
      </c>
      <c r="Q907" s="849">
        <v>2845</v>
      </c>
      <c r="R907" s="837"/>
      <c r="S907" s="850">
        <v>569</v>
      </c>
    </row>
    <row r="908" spans="1:19" ht="14.4" customHeight="1" x14ac:dyDescent="0.3">
      <c r="A908" s="831" t="s">
        <v>4483</v>
      </c>
      <c r="B908" s="832" t="s">
        <v>4484</v>
      </c>
      <c r="C908" s="832" t="s">
        <v>599</v>
      </c>
      <c r="D908" s="832" t="s">
        <v>2037</v>
      </c>
      <c r="E908" s="832" t="s">
        <v>4480</v>
      </c>
      <c r="F908" s="832" t="s">
        <v>4582</v>
      </c>
      <c r="G908" s="832" t="s">
        <v>4579</v>
      </c>
      <c r="H908" s="849"/>
      <c r="I908" s="849"/>
      <c r="J908" s="832"/>
      <c r="K908" s="832"/>
      <c r="L908" s="849"/>
      <c r="M908" s="849"/>
      <c r="N908" s="832"/>
      <c r="O908" s="832"/>
      <c r="P908" s="849">
        <v>14</v>
      </c>
      <c r="Q908" s="849">
        <v>7966</v>
      </c>
      <c r="R908" s="837"/>
      <c r="S908" s="850">
        <v>569</v>
      </c>
    </row>
    <row r="909" spans="1:19" ht="14.4" customHeight="1" x14ac:dyDescent="0.3">
      <c r="A909" s="831" t="s">
        <v>4483</v>
      </c>
      <c r="B909" s="832" t="s">
        <v>4484</v>
      </c>
      <c r="C909" s="832" t="s">
        <v>599</v>
      </c>
      <c r="D909" s="832" t="s">
        <v>2037</v>
      </c>
      <c r="E909" s="832" t="s">
        <v>4480</v>
      </c>
      <c r="F909" s="832" t="s">
        <v>4594</v>
      </c>
      <c r="G909" s="832" t="s">
        <v>4595</v>
      </c>
      <c r="H909" s="849"/>
      <c r="I909" s="849"/>
      <c r="J909" s="832"/>
      <c r="K909" s="832"/>
      <c r="L909" s="849">
        <v>1</v>
      </c>
      <c r="M909" s="849">
        <v>85</v>
      </c>
      <c r="N909" s="832">
        <v>1</v>
      </c>
      <c r="O909" s="832">
        <v>85</v>
      </c>
      <c r="P909" s="849"/>
      <c r="Q909" s="849"/>
      <c r="R909" s="837"/>
      <c r="S909" s="850"/>
    </row>
    <row r="910" spans="1:19" ht="14.4" customHeight="1" x14ac:dyDescent="0.3">
      <c r="A910" s="831" t="s">
        <v>4483</v>
      </c>
      <c r="B910" s="832" t="s">
        <v>4484</v>
      </c>
      <c r="C910" s="832" t="s">
        <v>599</v>
      </c>
      <c r="D910" s="832" t="s">
        <v>2037</v>
      </c>
      <c r="E910" s="832" t="s">
        <v>4480</v>
      </c>
      <c r="F910" s="832" t="s">
        <v>4597</v>
      </c>
      <c r="G910" s="832" t="s">
        <v>4598</v>
      </c>
      <c r="H910" s="849"/>
      <c r="I910" s="849"/>
      <c r="J910" s="832"/>
      <c r="K910" s="832"/>
      <c r="L910" s="849">
        <v>5</v>
      </c>
      <c r="M910" s="849">
        <v>1535</v>
      </c>
      <c r="N910" s="832">
        <v>1</v>
      </c>
      <c r="O910" s="832">
        <v>307</v>
      </c>
      <c r="P910" s="849"/>
      <c r="Q910" s="849"/>
      <c r="R910" s="837"/>
      <c r="S910" s="850"/>
    </row>
    <row r="911" spans="1:19" ht="14.4" customHeight="1" x14ac:dyDescent="0.3">
      <c r="A911" s="831" t="s">
        <v>4483</v>
      </c>
      <c r="B911" s="832" t="s">
        <v>4484</v>
      </c>
      <c r="C911" s="832" t="s">
        <v>599</v>
      </c>
      <c r="D911" s="832" t="s">
        <v>2037</v>
      </c>
      <c r="E911" s="832" t="s">
        <v>4480</v>
      </c>
      <c r="F911" s="832" t="s">
        <v>4601</v>
      </c>
      <c r="G911" s="832" t="s">
        <v>4598</v>
      </c>
      <c r="H911" s="849"/>
      <c r="I911" s="849"/>
      <c r="J911" s="832"/>
      <c r="K911" s="832"/>
      <c r="L911" s="849">
        <v>8</v>
      </c>
      <c r="M911" s="849">
        <v>3040</v>
      </c>
      <c r="N911" s="832">
        <v>1</v>
      </c>
      <c r="O911" s="832">
        <v>380</v>
      </c>
      <c r="P911" s="849"/>
      <c r="Q911" s="849"/>
      <c r="R911" s="837"/>
      <c r="S911" s="850"/>
    </row>
    <row r="912" spans="1:19" ht="14.4" customHeight="1" x14ac:dyDescent="0.3">
      <c r="A912" s="831" t="s">
        <v>4483</v>
      </c>
      <c r="B912" s="832" t="s">
        <v>4484</v>
      </c>
      <c r="C912" s="832" t="s">
        <v>599</v>
      </c>
      <c r="D912" s="832" t="s">
        <v>2037</v>
      </c>
      <c r="E912" s="832" t="s">
        <v>4480</v>
      </c>
      <c r="F912" s="832" t="s">
        <v>4601</v>
      </c>
      <c r="G912" s="832" t="s">
        <v>4599</v>
      </c>
      <c r="H912" s="849"/>
      <c r="I912" s="849"/>
      <c r="J912" s="832"/>
      <c r="K912" s="832"/>
      <c r="L912" s="849">
        <v>6</v>
      </c>
      <c r="M912" s="849">
        <v>2280</v>
      </c>
      <c r="N912" s="832">
        <v>1</v>
      </c>
      <c r="O912" s="832">
        <v>380</v>
      </c>
      <c r="P912" s="849"/>
      <c r="Q912" s="849"/>
      <c r="R912" s="837"/>
      <c r="S912" s="850"/>
    </row>
    <row r="913" spans="1:19" ht="14.4" customHeight="1" x14ac:dyDescent="0.3">
      <c r="A913" s="831" t="s">
        <v>4483</v>
      </c>
      <c r="B913" s="832" t="s">
        <v>4484</v>
      </c>
      <c r="C913" s="832" t="s">
        <v>599</v>
      </c>
      <c r="D913" s="832" t="s">
        <v>2038</v>
      </c>
      <c r="E913" s="832" t="s">
        <v>4480</v>
      </c>
      <c r="F913" s="832" t="s">
        <v>4534</v>
      </c>
      <c r="G913" s="832" t="s">
        <v>4535</v>
      </c>
      <c r="H913" s="849"/>
      <c r="I913" s="849"/>
      <c r="J913" s="832"/>
      <c r="K913" s="832"/>
      <c r="L913" s="849"/>
      <c r="M913" s="849"/>
      <c r="N913" s="832"/>
      <c r="O913" s="832"/>
      <c r="P913" s="849">
        <v>7</v>
      </c>
      <c r="Q913" s="849">
        <v>1764</v>
      </c>
      <c r="R913" s="837"/>
      <c r="S913" s="850">
        <v>252</v>
      </c>
    </row>
    <row r="914" spans="1:19" ht="14.4" customHeight="1" x14ac:dyDescent="0.3">
      <c r="A914" s="831" t="s">
        <v>4483</v>
      </c>
      <c r="B914" s="832" t="s">
        <v>4484</v>
      </c>
      <c r="C914" s="832" t="s">
        <v>599</v>
      </c>
      <c r="D914" s="832" t="s">
        <v>2038</v>
      </c>
      <c r="E914" s="832" t="s">
        <v>4480</v>
      </c>
      <c r="F914" s="832" t="s">
        <v>4534</v>
      </c>
      <c r="G914" s="832" t="s">
        <v>4536</v>
      </c>
      <c r="H914" s="849">
        <v>6</v>
      </c>
      <c r="I914" s="849">
        <v>1506</v>
      </c>
      <c r="J914" s="832"/>
      <c r="K914" s="832">
        <v>251</v>
      </c>
      <c r="L914" s="849"/>
      <c r="M914" s="849"/>
      <c r="N914" s="832"/>
      <c r="O914" s="832"/>
      <c r="P914" s="849">
        <v>4</v>
      </c>
      <c r="Q914" s="849">
        <v>1008</v>
      </c>
      <c r="R914" s="837"/>
      <c r="S914" s="850">
        <v>252</v>
      </c>
    </row>
    <row r="915" spans="1:19" ht="14.4" customHeight="1" x14ac:dyDescent="0.3">
      <c r="A915" s="831" t="s">
        <v>4483</v>
      </c>
      <c r="B915" s="832" t="s">
        <v>4484</v>
      </c>
      <c r="C915" s="832" t="s">
        <v>599</v>
      </c>
      <c r="D915" s="832" t="s">
        <v>2038</v>
      </c>
      <c r="E915" s="832" t="s">
        <v>4480</v>
      </c>
      <c r="F915" s="832" t="s">
        <v>4571</v>
      </c>
      <c r="G915" s="832" t="s">
        <v>4572</v>
      </c>
      <c r="H915" s="849">
        <v>6</v>
      </c>
      <c r="I915" s="849">
        <v>756</v>
      </c>
      <c r="J915" s="832"/>
      <c r="K915" s="832">
        <v>126</v>
      </c>
      <c r="L915" s="849"/>
      <c r="M915" s="849"/>
      <c r="N915" s="832"/>
      <c r="O915" s="832"/>
      <c r="P915" s="849">
        <v>16</v>
      </c>
      <c r="Q915" s="849">
        <v>2032</v>
      </c>
      <c r="R915" s="837"/>
      <c r="S915" s="850">
        <v>127</v>
      </c>
    </row>
    <row r="916" spans="1:19" ht="14.4" customHeight="1" x14ac:dyDescent="0.3">
      <c r="A916" s="831" t="s">
        <v>4483</v>
      </c>
      <c r="B916" s="832" t="s">
        <v>4484</v>
      </c>
      <c r="C916" s="832" t="s">
        <v>599</v>
      </c>
      <c r="D916" s="832" t="s">
        <v>2038</v>
      </c>
      <c r="E916" s="832" t="s">
        <v>4480</v>
      </c>
      <c r="F916" s="832" t="s">
        <v>4571</v>
      </c>
      <c r="G916" s="832" t="s">
        <v>4573</v>
      </c>
      <c r="H916" s="849"/>
      <c r="I916" s="849"/>
      <c r="J916" s="832"/>
      <c r="K916" s="832"/>
      <c r="L916" s="849"/>
      <c r="M916" s="849"/>
      <c r="N916" s="832"/>
      <c r="O916" s="832"/>
      <c r="P916" s="849">
        <v>32</v>
      </c>
      <c r="Q916" s="849">
        <v>4064</v>
      </c>
      <c r="R916" s="837"/>
      <c r="S916" s="850">
        <v>127</v>
      </c>
    </row>
    <row r="917" spans="1:19" ht="14.4" customHeight="1" x14ac:dyDescent="0.3">
      <c r="A917" s="831" t="s">
        <v>4483</v>
      </c>
      <c r="B917" s="832" t="s">
        <v>4484</v>
      </c>
      <c r="C917" s="832" t="s">
        <v>599</v>
      </c>
      <c r="D917" s="832" t="s">
        <v>2038</v>
      </c>
      <c r="E917" s="832" t="s">
        <v>4480</v>
      </c>
      <c r="F917" s="832" t="s">
        <v>4577</v>
      </c>
      <c r="G917" s="832" t="s">
        <v>4578</v>
      </c>
      <c r="H917" s="849"/>
      <c r="I917" s="849"/>
      <c r="J917" s="832"/>
      <c r="K917" s="832"/>
      <c r="L917" s="849"/>
      <c r="M917" s="849"/>
      <c r="N917" s="832"/>
      <c r="O917" s="832"/>
      <c r="P917" s="849">
        <v>9</v>
      </c>
      <c r="Q917" s="849">
        <v>4464</v>
      </c>
      <c r="R917" s="837"/>
      <c r="S917" s="850">
        <v>496</v>
      </c>
    </row>
    <row r="918" spans="1:19" ht="14.4" customHeight="1" x14ac:dyDescent="0.3">
      <c r="A918" s="831" t="s">
        <v>4483</v>
      </c>
      <c r="B918" s="832" t="s">
        <v>4484</v>
      </c>
      <c r="C918" s="832" t="s">
        <v>599</v>
      </c>
      <c r="D918" s="832" t="s">
        <v>2038</v>
      </c>
      <c r="E918" s="832" t="s">
        <v>4480</v>
      </c>
      <c r="F918" s="832" t="s">
        <v>4577</v>
      </c>
      <c r="G918" s="832" t="s">
        <v>4579</v>
      </c>
      <c r="H918" s="849"/>
      <c r="I918" s="849"/>
      <c r="J918" s="832"/>
      <c r="K918" s="832"/>
      <c r="L918" s="849"/>
      <c r="M918" s="849"/>
      <c r="N918" s="832"/>
      <c r="O918" s="832"/>
      <c r="P918" s="849">
        <v>3</v>
      </c>
      <c r="Q918" s="849">
        <v>1488</v>
      </c>
      <c r="R918" s="837"/>
      <c r="S918" s="850">
        <v>496</v>
      </c>
    </row>
    <row r="919" spans="1:19" ht="14.4" customHeight="1" x14ac:dyDescent="0.3">
      <c r="A919" s="831" t="s">
        <v>4483</v>
      </c>
      <c r="B919" s="832" t="s">
        <v>4484</v>
      </c>
      <c r="C919" s="832" t="s">
        <v>599</v>
      </c>
      <c r="D919" s="832" t="s">
        <v>2038</v>
      </c>
      <c r="E919" s="832" t="s">
        <v>4480</v>
      </c>
      <c r="F919" s="832" t="s">
        <v>4582</v>
      </c>
      <c r="G919" s="832" t="s">
        <v>4579</v>
      </c>
      <c r="H919" s="849">
        <v>6</v>
      </c>
      <c r="I919" s="849">
        <v>3408</v>
      </c>
      <c r="J919" s="832"/>
      <c r="K919" s="832">
        <v>568</v>
      </c>
      <c r="L919" s="849"/>
      <c r="M919" s="849"/>
      <c r="N919" s="832"/>
      <c r="O919" s="832"/>
      <c r="P919" s="849">
        <v>3</v>
      </c>
      <c r="Q919" s="849">
        <v>1707</v>
      </c>
      <c r="R919" s="837"/>
      <c r="S919" s="850">
        <v>569</v>
      </c>
    </row>
    <row r="920" spans="1:19" ht="14.4" customHeight="1" x14ac:dyDescent="0.3">
      <c r="A920" s="831" t="s">
        <v>4483</v>
      </c>
      <c r="B920" s="832" t="s">
        <v>4484</v>
      </c>
      <c r="C920" s="832" t="s">
        <v>599</v>
      </c>
      <c r="D920" s="832" t="s">
        <v>2040</v>
      </c>
      <c r="E920" s="832" t="s">
        <v>4480</v>
      </c>
      <c r="F920" s="832" t="s">
        <v>4534</v>
      </c>
      <c r="G920" s="832" t="s">
        <v>4535</v>
      </c>
      <c r="H920" s="849">
        <v>1</v>
      </c>
      <c r="I920" s="849">
        <v>251</v>
      </c>
      <c r="J920" s="832"/>
      <c r="K920" s="832">
        <v>251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 t="s">
        <v>4483</v>
      </c>
      <c r="B921" s="832" t="s">
        <v>4484</v>
      </c>
      <c r="C921" s="832" t="s">
        <v>599</v>
      </c>
      <c r="D921" s="832" t="s">
        <v>2040</v>
      </c>
      <c r="E921" s="832" t="s">
        <v>4480</v>
      </c>
      <c r="F921" s="832" t="s">
        <v>4534</v>
      </c>
      <c r="G921" s="832" t="s">
        <v>4536</v>
      </c>
      <c r="H921" s="849"/>
      <c r="I921" s="849"/>
      <c r="J921" s="832"/>
      <c r="K921" s="832"/>
      <c r="L921" s="849"/>
      <c r="M921" s="849"/>
      <c r="N921" s="832"/>
      <c r="O921" s="832"/>
      <c r="P921" s="849">
        <v>19</v>
      </c>
      <c r="Q921" s="849">
        <v>4788</v>
      </c>
      <c r="R921" s="837"/>
      <c r="S921" s="850">
        <v>252</v>
      </c>
    </row>
    <row r="922" spans="1:19" ht="14.4" customHeight="1" x14ac:dyDescent="0.3">
      <c r="A922" s="831" t="s">
        <v>4483</v>
      </c>
      <c r="B922" s="832" t="s">
        <v>4484</v>
      </c>
      <c r="C922" s="832" t="s">
        <v>599</v>
      </c>
      <c r="D922" s="832" t="s">
        <v>2040</v>
      </c>
      <c r="E922" s="832" t="s">
        <v>4480</v>
      </c>
      <c r="F922" s="832" t="s">
        <v>4571</v>
      </c>
      <c r="G922" s="832" t="s">
        <v>4572</v>
      </c>
      <c r="H922" s="849"/>
      <c r="I922" s="849"/>
      <c r="J922" s="832"/>
      <c r="K922" s="832"/>
      <c r="L922" s="849"/>
      <c r="M922" s="849"/>
      <c r="N922" s="832"/>
      <c r="O922" s="832"/>
      <c r="P922" s="849">
        <v>73</v>
      </c>
      <c r="Q922" s="849">
        <v>9271</v>
      </c>
      <c r="R922" s="837"/>
      <c r="S922" s="850">
        <v>127</v>
      </c>
    </row>
    <row r="923" spans="1:19" ht="14.4" customHeight="1" x14ac:dyDescent="0.3">
      <c r="A923" s="831" t="s">
        <v>4483</v>
      </c>
      <c r="B923" s="832" t="s">
        <v>4484</v>
      </c>
      <c r="C923" s="832" t="s">
        <v>599</v>
      </c>
      <c r="D923" s="832" t="s">
        <v>2040</v>
      </c>
      <c r="E923" s="832" t="s">
        <v>4480</v>
      </c>
      <c r="F923" s="832" t="s">
        <v>4582</v>
      </c>
      <c r="G923" s="832" t="s">
        <v>4578</v>
      </c>
      <c r="H923" s="849">
        <v>2</v>
      </c>
      <c r="I923" s="849">
        <v>1136</v>
      </c>
      <c r="J923" s="832"/>
      <c r="K923" s="832">
        <v>568</v>
      </c>
      <c r="L923" s="849"/>
      <c r="M923" s="849"/>
      <c r="N923" s="832"/>
      <c r="O923" s="832"/>
      <c r="P923" s="849"/>
      <c r="Q923" s="849"/>
      <c r="R923" s="837"/>
      <c r="S923" s="850"/>
    </row>
    <row r="924" spans="1:19" ht="14.4" customHeight="1" x14ac:dyDescent="0.3">
      <c r="A924" s="831" t="s">
        <v>4483</v>
      </c>
      <c r="B924" s="832" t="s">
        <v>4484</v>
      </c>
      <c r="C924" s="832" t="s">
        <v>599</v>
      </c>
      <c r="D924" s="832" t="s">
        <v>2040</v>
      </c>
      <c r="E924" s="832" t="s">
        <v>4480</v>
      </c>
      <c r="F924" s="832" t="s">
        <v>4582</v>
      </c>
      <c r="G924" s="832" t="s">
        <v>4579</v>
      </c>
      <c r="H924" s="849"/>
      <c r="I924" s="849"/>
      <c r="J924" s="832"/>
      <c r="K924" s="832"/>
      <c r="L924" s="849"/>
      <c r="M924" s="849"/>
      <c r="N924" s="832"/>
      <c r="O924" s="832"/>
      <c r="P924" s="849">
        <v>16</v>
      </c>
      <c r="Q924" s="849">
        <v>9104</v>
      </c>
      <c r="R924" s="837"/>
      <c r="S924" s="850">
        <v>569</v>
      </c>
    </row>
    <row r="925" spans="1:19" ht="14.4" customHeight="1" x14ac:dyDescent="0.3">
      <c r="A925" s="831" t="s">
        <v>4483</v>
      </c>
      <c r="B925" s="832" t="s">
        <v>4484</v>
      </c>
      <c r="C925" s="832" t="s">
        <v>599</v>
      </c>
      <c r="D925" s="832" t="s">
        <v>2040</v>
      </c>
      <c r="E925" s="832" t="s">
        <v>4480</v>
      </c>
      <c r="F925" s="832" t="s">
        <v>4594</v>
      </c>
      <c r="G925" s="832" t="s">
        <v>4596</v>
      </c>
      <c r="H925" s="849">
        <v>2</v>
      </c>
      <c r="I925" s="849">
        <v>170</v>
      </c>
      <c r="J925" s="832"/>
      <c r="K925" s="832">
        <v>85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" customHeight="1" x14ac:dyDescent="0.3">
      <c r="A926" s="831" t="s">
        <v>4483</v>
      </c>
      <c r="B926" s="832" t="s">
        <v>4484</v>
      </c>
      <c r="C926" s="832" t="s">
        <v>599</v>
      </c>
      <c r="D926" s="832" t="s">
        <v>2040</v>
      </c>
      <c r="E926" s="832" t="s">
        <v>4480</v>
      </c>
      <c r="F926" s="832" t="s">
        <v>4601</v>
      </c>
      <c r="G926" s="832" t="s">
        <v>4599</v>
      </c>
      <c r="H926" s="849"/>
      <c r="I926" s="849"/>
      <c r="J926" s="832"/>
      <c r="K926" s="832"/>
      <c r="L926" s="849"/>
      <c r="M926" s="849"/>
      <c r="N926" s="832"/>
      <c r="O926" s="832"/>
      <c r="P926" s="849">
        <v>5</v>
      </c>
      <c r="Q926" s="849">
        <v>1905</v>
      </c>
      <c r="R926" s="837"/>
      <c r="S926" s="850">
        <v>381</v>
      </c>
    </row>
    <row r="927" spans="1:19" ht="14.4" customHeight="1" x14ac:dyDescent="0.3">
      <c r="A927" s="831" t="s">
        <v>4483</v>
      </c>
      <c r="B927" s="832" t="s">
        <v>4484</v>
      </c>
      <c r="C927" s="832" t="s">
        <v>599</v>
      </c>
      <c r="D927" s="832" t="s">
        <v>4473</v>
      </c>
      <c r="E927" s="832" t="s">
        <v>4480</v>
      </c>
      <c r="F927" s="832" t="s">
        <v>4534</v>
      </c>
      <c r="G927" s="832" t="s">
        <v>4535</v>
      </c>
      <c r="H927" s="849">
        <v>2</v>
      </c>
      <c r="I927" s="849">
        <v>502</v>
      </c>
      <c r="J927" s="832"/>
      <c r="K927" s="832">
        <v>251</v>
      </c>
      <c r="L927" s="849"/>
      <c r="M927" s="849"/>
      <c r="N927" s="832"/>
      <c r="O927" s="832"/>
      <c r="P927" s="849"/>
      <c r="Q927" s="849"/>
      <c r="R927" s="837"/>
      <c r="S927" s="850"/>
    </row>
    <row r="928" spans="1:19" ht="14.4" customHeight="1" x14ac:dyDescent="0.3">
      <c r="A928" s="831" t="s">
        <v>4483</v>
      </c>
      <c r="B928" s="832" t="s">
        <v>4484</v>
      </c>
      <c r="C928" s="832" t="s">
        <v>599</v>
      </c>
      <c r="D928" s="832" t="s">
        <v>4473</v>
      </c>
      <c r="E928" s="832" t="s">
        <v>4480</v>
      </c>
      <c r="F928" s="832" t="s">
        <v>4571</v>
      </c>
      <c r="G928" s="832" t="s">
        <v>4573</v>
      </c>
      <c r="H928" s="849">
        <v>6</v>
      </c>
      <c r="I928" s="849">
        <v>756</v>
      </c>
      <c r="J928" s="832"/>
      <c r="K928" s="832">
        <v>126</v>
      </c>
      <c r="L928" s="849"/>
      <c r="M928" s="849"/>
      <c r="N928" s="832"/>
      <c r="O928" s="832"/>
      <c r="P928" s="849"/>
      <c r="Q928" s="849"/>
      <c r="R928" s="837"/>
      <c r="S928" s="850"/>
    </row>
    <row r="929" spans="1:19" ht="14.4" customHeight="1" x14ac:dyDescent="0.3">
      <c r="A929" s="831" t="s">
        <v>4483</v>
      </c>
      <c r="B929" s="832" t="s">
        <v>4484</v>
      </c>
      <c r="C929" s="832" t="s">
        <v>599</v>
      </c>
      <c r="D929" s="832" t="s">
        <v>4473</v>
      </c>
      <c r="E929" s="832" t="s">
        <v>4480</v>
      </c>
      <c r="F929" s="832" t="s">
        <v>4577</v>
      </c>
      <c r="G929" s="832" t="s">
        <v>4578</v>
      </c>
      <c r="H929" s="849">
        <v>1</v>
      </c>
      <c r="I929" s="849">
        <v>495</v>
      </c>
      <c r="J929" s="832"/>
      <c r="K929" s="832">
        <v>495</v>
      </c>
      <c r="L929" s="849"/>
      <c r="M929" s="849"/>
      <c r="N929" s="832"/>
      <c r="O929" s="832"/>
      <c r="P929" s="849"/>
      <c r="Q929" s="849"/>
      <c r="R929" s="837"/>
      <c r="S929" s="850"/>
    </row>
    <row r="930" spans="1:19" ht="14.4" customHeight="1" x14ac:dyDescent="0.3">
      <c r="A930" s="831" t="s">
        <v>4483</v>
      </c>
      <c r="B930" s="832" t="s">
        <v>4484</v>
      </c>
      <c r="C930" s="832" t="s">
        <v>599</v>
      </c>
      <c r="D930" s="832" t="s">
        <v>4473</v>
      </c>
      <c r="E930" s="832" t="s">
        <v>4480</v>
      </c>
      <c r="F930" s="832" t="s">
        <v>4597</v>
      </c>
      <c r="G930" s="832" t="s">
        <v>4598</v>
      </c>
      <c r="H930" s="849">
        <v>1</v>
      </c>
      <c r="I930" s="849">
        <v>307</v>
      </c>
      <c r="J930" s="832"/>
      <c r="K930" s="832">
        <v>307</v>
      </c>
      <c r="L930" s="849"/>
      <c r="M930" s="849"/>
      <c r="N930" s="832"/>
      <c r="O930" s="832"/>
      <c r="P930" s="849"/>
      <c r="Q930" s="849"/>
      <c r="R930" s="837"/>
      <c r="S930" s="850"/>
    </row>
    <row r="931" spans="1:19" ht="14.4" customHeight="1" x14ac:dyDescent="0.3">
      <c r="A931" s="831" t="s">
        <v>4483</v>
      </c>
      <c r="B931" s="832" t="s">
        <v>4484</v>
      </c>
      <c r="C931" s="832" t="s">
        <v>599</v>
      </c>
      <c r="D931" s="832" t="s">
        <v>4474</v>
      </c>
      <c r="E931" s="832" t="s">
        <v>4480</v>
      </c>
      <c r="F931" s="832" t="s">
        <v>4534</v>
      </c>
      <c r="G931" s="832" t="s">
        <v>4535</v>
      </c>
      <c r="H931" s="849"/>
      <c r="I931" s="849"/>
      <c r="J931" s="832"/>
      <c r="K931" s="832"/>
      <c r="L931" s="849">
        <v>5</v>
      </c>
      <c r="M931" s="849">
        <v>1255</v>
      </c>
      <c r="N931" s="832">
        <v>1</v>
      </c>
      <c r="O931" s="832">
        <v>251</v>
      </c>
      <c r="P931" s="849"/>
      <c r="Q931" s="849"/>
      <c r="R931" s="837"/>
      <c r="S931" s="850"/>
    </row>
    <row r="932" spans="1:19" ht="14.4" customHeight="1" x14ac:dyDescent="0.3">
      <c r="A932" s="831" t="s">
        <v>4483</v>
      </c>
      <c r="B932" s="832" t="s">
        <v>4484</v>
      </c>
      <c r="C932" s="832" t="s">
        <v>599</v>
      </c>
      <c r="D932" s="832" t="s">
        <v>4474</v>
      </c>
      <c r="E932" s="832" t="s">
        <v>4480</v>
      </c>
      <c r="F932" s="832" t="s">
        <v>4571</v>
      </c>
      <c r="G932" s="832" t="s">
        <v>4573</v>
      </c>
      <c r="H932" s="849"/>
      <c r="I932" s="849"/>
      <c r="J932" s="832"/>
      <c r="K932" s="832"/>
      <c r="L932" s="849">
        <v>24</v>
      </c>
      <c r="M932" s="849">
        <v>3024</v>
      </c>
      <c r="N932" s="832">
        <v>1</v>
      </c>
      <c r="O932" s="832">
        <v>126</v>
      </c>
      <c r="P932" s="849"/>
      <c r="Q932" s="849"/>
      <c r="R932" s="837"/>
      <c r="S932" s="850"/>
    </row>
    <row r="933" spans="1:19" ht="14.4" customHeight="1" x14ac:dyDescent="0.3">
      <c r="A933" s="831" t="s">
        <v>4483</v>
      </c>
      <c r="B933" s="832" t="s">
        <v>4484</v>
      </c>
      <c r="C933" s="832" t="s">
        <v>599</v>
      </c>
      <c r="D933" s="832" t="s">
        <v>4474</v>
      </c>
      <c r="E933" s="832" t="s">
        <v>4480</v>
      </c>
      <c r="F933" s="832" t="s">
        <v>4577</v>
      </c>
      <c r="G933" s="832" t="s">
        <v>4578</v>
      </c>
      <c r="H933" s="849"/>
      <c r="I933" s="849"/>
      <c r="J933" s="832"/>
      <c r="K933" s="832"/>
      <c r="L933" s="849">
        <v>10</v>
      </c>
      <c r="M933" s="849">
        <v>4950</v>
      </c>
      <c r="N933" s="832">
        <v>1</v>
      </c>
      <c r="O933" s="832">
        <v>495</v>
      </c>
      <c r="P933" s="849"/>
      <c r="Q933" s="849"/>
      <c r="R933" s="837"/>
      <c r="S933" s="850"/>
    </row>
    <row r="934" spans="1:19" ht="14.4" customHeight="1" x14ac:dyDescent="0.3">
      <c r="A934" s="831" t="s">
        <v>4483</v>
      </c>
      <c r="B934" s="832" t="s">
        <v>4484</v>
      </c>
      <c r="C934" s="832" t="s">
        <v>599</v>
      </c>
      <c r="D934" s="832" t="s">
        <v>4475</v>
      </c>
      <c r="E934" s="832" t="s">
        <v>4480</v>
      </c>
      <c r="F934" s="832" t="s">
        <v>4534</v>
      </c>
      <c r="G934" s="832" t="s">
        <v>4535</v>
      </c>
      <c r="H934" s="849">
        <v>6</v>
      </c>
      <c r="I934" s="849">
        <v>1506</v>
      </c>
      <c r="J934" s="832"/>
      <c r="K934" s="832">
        <v>251</v>
      </c>
      <c r="L934" s="849"/>
      <c r="M934" s="849"/>
      <c r="N934" s="832"/>
      <c r="O934" s="832"/>
      <c r="P934" s="849"/>
      <c r="Q934" s="849"/>
      <c r="R934" s="837"/>
      <c r="S934" s="850"/>
    </row>
    <row r="935" spans="1:19" ht="14.4" customHeight="1" x14ac:dyDescent="0.3">
      <c r="A935" s="831" t="s">
        <v>4483</v>
      </c>
      <c r="B935" s="832" t="s">
        <v>4484</v>
      </c>
      <c r="C935" s="832" t="s">
        <v>599</v>
      </c>
      <c r="D935" s="832" t="s">
        <v>4475</v>
      </c>
      <c r="E935" s="832" t="s">
        <v>4480</v>
      </c>
      <c r="F935" s="832" t="s">
        <v>4571</v>
      </c>
      <c r="G935" s="832" t="s">
        <v>4573</v>
      </c>
      <c r="H935" s="849">
        <v>8</v>
      </c>
      <c r="I935" s="849">
        <v>1008</v>
      </c>
      <c r="J935" s="832"/>
      <c r="K935" s="832">
        <v>126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 t="s">
        <v>4483</v>
      </c>
      <c r="B936" s="832" t="s">
        <v>4484</v>
      </c>
      <c r="C936" s="832" t="s">
        <v>599</v>
      </c>
      <c r="D936" s="832" t="s">
        <v>4475</v>
      </c>
      <c r="E936" s="832" t="s">
        <v>4480</v>
      </c>
      <c r="F936" s="832" t="s">
        <v>4597</v>
      </c>
      <c r="G936" s="832" t="s">
        <v>4598</v>
      </c>
      <c r="H936" s="849">
        <v>2</v>
      </c>
      <c r="I936" s="849">
        <v>614</v>
      </c>
      <c r="J936" s="832"/>
      <c r="K936" s="832">
        <v>307</v>
      </c>
      <c r="L936" s="849"/>
      <c r="M936" s="849"/>
      <c r="N936" s="832"/>
      <c r="O936" s="832"/>
      <c r="P936" s="849"/>
      <c r="Q936" s="849"/>
      <c r="R936" s="837"/>
      <c r="S936" s="850"/>
    </row>
    <row r="937" spans="1:19" ht="14.4" customHeight="1" x14ac:dyDescent="0.3">
      <c r="A937" s="831" t="s">
        <v>4483</v>
      </c>
      <c r="B937" s="832" t="s">
        <v>4484</v>
      </c>
      <c r="C937" s="832" t="s">
        <v>599</v>
      </c>
      <c r="D937" s="832" t="s">
        <v>4475</v>
      </c>
      <c r="E937" s="832" t="s">
        <v>4480</v>
      </c>
      <c r="F937" s="832" t="s">
        <v>4601</v>
      </c>
      <c r="G937" s="832" t="s">
        <v>4598</v>
      </c>
      <c r="H937" s="849">
        <v>4</v>
      </c>
      <c r="I937" s="849">
        <v>1520</v>
      </c>
      <c r="J937" s="832"/>
      <c r="K937" s="832">
        <v>380</v>
      </c>
      <c r="L937" s="849"/>
      <c r="M937" s="849"/>
      <c r="N937" s="832"/>
      <c r="O937" s="832"/>
      <c r="P937" s="849"/>
      <c r="Q937" s="849"/>
      <c r="R937" s="837"/>
      <c r="S937" s="850"/>
    </row>
    <row r="938" spans="1:19" ht="14.4" customHeight="1" x14ac:dyDescent="0.3">
      <c r="A938" s="831" t="s">
        <v>4483</v>
      </c>
      <c r="B938" s="832" t="s">
        <v>4484</v>
      </c>
      <c r="C938" s="832" t="s">
        <v>599</v>
      </c>
      <c r="D938" s="832" t="s">
        <v>4475</v>
      </c>
      <c r="E938" s="832" t="s">
        <v>4480</v>
      </c>
      <c r="F938" s="832" t="s">
        <v>4601</v>
      </c>
      <c r="G938" s="832" t="s">
        <v>4599</v>
      </c>
      <c r="H938" s="849">
        <v>2</v>
      </c>
      <c r="I938" s="849">
        <v>760</v>
      </c>
      <c r="J938" s="832"/>
      <c r="K938" s="832">
        <v>380</v>
      </c>
      <c r="L938" s="849"/>
      <c r="M938" s="849"/>
      <c r="N938" s="832"/>
      <c r="O938" s="832"/>
      <c r="P938" s="849"/>
      <c r="Q938" s="849"/>
      <c r="R938" s="837"/>
      <c r="S938" s="850"/>
    </row>
    <row r="939" spans="1:19" ht="14.4" customHeight="1" x14ac:dyDescent="0.3">
      <c r="A939" s="831" t="s">
        <v>4483</v>
      </c>
      <c r="B939" s="832" t="s">
        <v>4484</v>
      </c>
      <c r="C939" s="832" t="s">
        <v>599</v>
      </c>
      <c r="D939" s="832" t="s">
        <v>2041</v>
      </c>
      <c r="E939" s="832" t="s">
        <v>4480</v>
      </c>
      <c r="F939" s="832" t="s">
        <v>4534</v>
      </c>
      <c r="G939" s="832" t="s">
        <v>4535</v>
      </c>
      <c r="H939" s="849">
        <v>90</v>
      </c>
      <c r="I939" s="849">
        <v>22590</v>
      </c>
      <c r="J939" s="832">
        <v>0.58823529411764708</v>
      </c>
      <c r="K939" s="832">
        <v>251</v>
      </c>
      <c r="L939" s="849">
        <v>153</v>
      </c>
      <c r="M939" s="849">
        <v>38403</v>
      </c>
      <c r="N939" s="832">
        <v>1</v>
      </c>
      <c r="O939" s="832">
        <v>251</v>
      </c>
      <c r="P939" s="849">
        <v>123</v>
      </c>
      <c r="Q939" s="849">
        <v>30996</v>
      </c>
      <c r="R939" s="837">
        <v>0.80712444340285916</v>
      </c>
      <c r="S939" s="850">
        <v>252</v>
      </c>
    </row>
    <row r="940" spans="1:19" ht="14.4" customHeight="1" x14ac:dyDescent="0.3">
      <c r="A940" s="831" t="s">
        <v>4483</v>
      </c>
      <c r="B940" s="832" t="s">
        <v>4484</v>
      </c>
      <c r="C940" s="832" t="s">
        <v>599</v>
      </c>
      <c r="D940" s="832" t="s">
        <v>2041</v>
      </c>
      <c r="E940" s="832" t="s">
        <v>4480</v>
      </c>
      <c r="F940" s="832" t="s">
        <v>4534</v>
      </c>
      <c r="G940" s="832" t="s">
        <v>4536</v>
      </c>
      <c r="H940" s="849"/>
      <c r="I940" s="849"/>
      <c r="J940" s="832"/>
      <c r="K940" s="832"/>
      <c r="L940" s="849">
        <v>3</v>
      </c>
      <c r="M940" s="849">
        <v>753</v>
      </c>
      <c r="N940" s="832">
        <v>1</v>
      </c>
      <c r="O940" s="832">
        <v>251</v>
      </c>
      <c r="P940" s="849">
        <v>7</v>
      </c>
      <c r="Q940" s="849">
        <v>1764</v>
      </c>
      <c r="R940" s="837">
        <v>2.3426294820717133</v>
      </c>
      <c r="S940" s="850">
        <v>252</v>
      </c>
    </row>
    <row r="941" spans="1:19" ht="14.4" customHeight="1" x14ac:dyDescent="0.3">
      <c r="A941" s="831" t="s">
        <v>4483</v>
      </c>
      <c r="B941" s="832" t="s">
        <v>4484</v>
      </c>
      <c r="C941" s="832" t="s">
        <v>599</v>
      </c>
      <c r="D941" s="832" t="s">
        <v>2041</v>
      </c>
      <c r="E941" s="832" t="s">
        <v>4480</v>
      </c>
      <c r="F941" s="832" t="s">
        <v>4571</v>
      </c>
      <c r="G941" s="832" t="s">
        <v>4572</v>
      </c>
      <c r="H941" s="849">
        <v>1</v>
      </c>
      <c r="I941" s="849">
        <v>126</v>
      </c>
      <c r="J941" s="832">
        <v>7.6923076923076927E-2</v>
      </c>
      <c r="K941" s="832">
        <v>126</v>
      </c>
      <c r="L941" s="849">
        <v>13</v>
      </c>
      <c r="M941" s="849">
        <v>1638</v>
      </c>
      <c r="N941" s="832">
        <v>1</v>
      </c>
      <c r="O941" s="832">
        <v>126</v>
      </c>
      <c r="P941" s="849">
        <v>24</v>
      </c>
      <c r="Q941" s="849">
        <v>3048</v>
      </c>
      <c r="R941" s="837">
        <v>1.8608058608058609</v>
      </c>
      <c r="S941" s="850">
        <v>127</v>
      </c>
    </row>
    <row r="942" spans="1:19" ht="14.4" customHeight="1" x14ac:dyDescent="0.3">
      <c r="A942" s="831" t="s">
        <v>4483</v>
      </c>
      <c r="B942" s="832" t="s">
        <v>4484</v>
      </c>
      <c r="C942" s="832" t="s">
        <v>599</v>
      </c>
      <c r="D942" s="832" t="s">
        <v>2041</v>
      </c>
      <c r="E942" s="832" t="s">
        <v>4480</v>
      </c>
      <c r="F942" s="832" t="s">
        <v>4571</v>
      </c>
      <c r="G942" s="832" t="s">
        <v>4573</v>
      </c>
      <c r="H942" s="849">
        <v>181</v>
      </c>
      <c r="I942" s="849">
        <v>22806</v>
      </c>
      <c r="J942" s="832">
        <v>0.27218045112781952</v>
      </c>
      <c r="K942" s="832">
        <v>126</v>
      </c>
      <c r="L942" s="849">
        <v>665</v>
      </c>
      <c r="M942" s="849">
        <v>83790</v>
      </c>
      <c r="N942" s="832">
        <v>1</v>
      </c>
      <c r="O942" s="832">
        <v>126</v>
      </c>
      <c r="P942" s="849">
        <v>534</v>
      </c>
      <c r="Q942" s="849">
        <v>67818</v>
      </c>
      <c r="R942" s="837">
        <v>0.80938059434300036</v>
      </c>
      <c r="S942" s="850">
        <v>127</v>
      </c>
    </row>
    <row r="943" spans="1:19" ht="14.4" customHeight="1" x14ac:dyDescent="0.3">
      <c r="A943" s="831" t="s">
        <v>4483</v>
      </c>
      <c r="B943" s="832" t="s">
        <v>4484</v>
      </c>
      <c r="C943" s="832" t="s">
        <v>599</v>
      </c>
      <c r="D943" s="832" t="s">
        <v>2041</v>
      </c>
      <c r="E943" s="832" t="s">
        <v>4480</v>
      </c>
      <c r="F943" s="832" t="s">
        <v>4577</v>
      </c>
      <c r="G943" s="832" t="s">
        <v>4578</v>
      </c>
      <c r="H943" s="849">
        <v>162</v>
      </c>
      <c r="I943" s="849">
        <v>80190</v>
      </c>
      <c r="J943" s="832">
        <v>0.57446808510638303</v>
      </c>
      <c r="K943" s="832">
        <v>495</v>
      </c>
      <c r="L943" s="849">
        <v>282</v>
      </c>
      <c r="M943" s="849">
        <v>139590</v>
      </c>
      <c r="N943" s="832">
        <v>1</v>
      </c>
      <c r="O943" s="832">
        <v>495</v>
      </c>
      <c r="P943" s="849">
        <v>232</v>
      </c>
      <c r="Q943" s="849">
        <v>115072</v>
      </c>
      <c r="R943" s="837">
        <v>0.82435704563364143</v>
      </c>
      <c r="S943" s="850">
        <v>496</v>
      </c>
    </row>
    <row r="944" spans="1:19" ht="14.4" customHeight="1" x14ac:dyDescent="0.3">
      <c r="A944" s="831" t="s">
        <v>4483</v>
      </c>
      <c r="B944" s="832" t="s">
        <v>4484</v>
      </c>
      <c r="C944" s="832" t="s">
        <v>599</v>
      </c>
      <c r="D944" s="832" t="s">
        <v>2041</v>
      </c>
      <c r="E944" s="832" t="s">
        <v>4480</v>
      </c>
      <c r="F944" s="832" t="s">
        <v>4577</v>
      </c>
      <c r="G944" s="832" t="s">
        <v>4579</v>
      </c>
      <c r="H944" s="849"/>
      <c r="I944" s="849"/>
      <c r="J944" s="832"/>
      <c r="K944" s="832"/>
      <c r="L944" s="849">
        <v>13</v>
      </c>
      <c r="M944" s="849">
        <v>6435</v>
      </c>
      <c r="N944" s="832">
        <v>1</v>
      </c>
      <c r="O944" s="832">
        <v>495</v>
      </c>
      <c r="P944" s="849">
        <v>11</v>
      </c>
      <c r="Q944" s="849">
        <v>5456</v>
      </c>
      <c r="R944" s="837">
        <v>0.84786324786324785</v>
      </c>
      <c r="S944" s="850">
        <v>496</v>
      </c>
    </row>
    <row r="945" spans="1:19" ht="14.4" customHeight="1" x14ac:dyDescent="0.3">
      <c r="A945" s="831" t="s">
        <v>4483</v>
      </c>
      <c r="B945" s="832" t="s">
        <v>4484</v>
      </c>
      <c r="C945" s="832" t="s">
        <v>599</v>
      </c>
      <c r="D945" s="832" t="s">
        <v>2041</v>
      </c>
      <c r="E945" s="832" t="s">
        <v>4480</v>
      </c>
      <c r="F945" s="832" t="s">
        <v>4584</v>
      </c>
      <c r="G945" s="832" t="s">
        <v>4585</v>
      </c>
      <c r="H945" s="849"/>
      <c r="I945" s="849"/>
      <c r="J945" s="832"/>
      <c r="K945" s="832"/>
      <c r="L945" s="849"/>
      <c r="M945" s="849"/>
      <c r="N945" s="832"/>
      <c r="O945" s="832"/>
      <c r="P945" s="849">
        <v>1</v>
      </c>
      <c r="Q945" s="849">
        <v>464</v>
      </c>
      <c r="R945" s="837"/>
      <c r="S945" s="850">
        <v>464</v>
      </c>
    </row>
    <row r="946" spans="1:19" ht="14.4" customHeight="1" x14ac:dyDescent="0.3">
      <c r="A946" s="831" t="s">
        <v>4483</v>
      </c>
      <c r="B946" s="832" t="s">
        <v>4484</v>
      </c>
      <c r="C946" s="832" t="s">
        <v>599</v>
      </c>
      <c r="D946" s="832" t="s">
        <v>2041</v>
      </c>
      <c r="E946" s="832" t="s">
        <v>4480</v>
      </c>
      <c r="F946" s="832" t="s">
        <v>4594</v>
      </c>
      <c r="G946" s="832" t="s">
        <v>4595</v>
      </c>
      <c r="H946" s="849">
        <v>2</v>
      </c>
      <c r="I946" s="849">
        <v>170</v>
      </c>
      <c r="J946" s="832"/>
      <c r="K946" s="832">
        <v>85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 t="s">
        <v>4483</v>
      </c>
      <c r="B947" s="832" t="s">
        <v>4484</v>
      </c>
      <c r="C947" s="832" t="s">
        <v>599</v>
      </c>
      <c r="D947" s="832" t="s">
        <v>2041</v>
      </c>
      <c r="E947" s="832" t="s">
        <v>4480</v>
      </c>
      <c r="F947" s="832" t="s">
        <v>4597</v>
      </c>
      <c r="G947" s="832" t="s">
        <v>4598</v>
      </c>
      <c r="H947" s="849">
        <v>1</v>
      </c>
      <c r="I947" s="849">
        <v>307</v>
      </c>
      <c r="J947" s="832"/>
      <c r="K947" s="832">
        <v>307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 t="s">
        <v>4483</v>
      </c>
      <c r="B948" s="832" t="s">
        <v>4484</v>
      </c>
      <c r="C948" s="832" t="s">
        <v>599</v>
      </c>
      <c r="D948" s="832" t="s">
        <v>2041</v>
      </c>
      <c r="E948" s="832" t="s">
        <v>4480</v>
      </c>
      <c r="F948" s="832" t="s">
        <v>4597</v>
      </c>
      <c r="G948" s="832" t="s">
        <v>4599</v>
      </c>
      <c r="H948" s="849">
        <v>2</v>
      </c>
      <c r="I948" s="849">
        <v>614</v>
      </c>
      <c r="J948" s="832"/>
      <c r="K948" s="832">
        <v>307</v>
      </c>
      <c r="L948" s="849"/>
      <c r="M948" s="849"/>
      <c r="N948" s="832"/>
      <c r="O948" s="832"/>
      <c r="P948" s="849">
        <v>3</v>
      </c>
      <c r="Q948" s="849">
        <v>924</v>
      </c>
      <c r="R948" s="837"/>
      <c r="S948" s="850">
        <v>308</v>
      </c>
    </row>
    <row r="949" spans="1:19" ht="14.4" customHeight="1" x14ac:dyDescent="0.3">
      <c r="A949" s="831" t="s">
        <v>4483</v>
      </c>
      <c r="B949" s="832" t="s">
        <v>4484</v>
      </c>
      <c r="C949" s="832" t="s">
        <v>599</v>
      </c>
      <c r="D949" s="832" t="s">
        <v>2041</v>
      </c>
      <c r="E949" s="832" t="s">
        <v>4480</v>
      </c>
      <c r="F949" s="832" t="s">
        <v>4601</v>
      </c>
      <c r="G949" s="832" t="s">
        <v>4598</v>
      </c>
      <c r="H949" s="849">
        <v>11</v>
      </c>
      <c r="I949" s="849">
        <v>4180</v>
      </c>
      <c r="J949" s="832"/>
      <c r="K949" s="832">
        <v>380</v>
      </c>
      <c r="L949" s="849"/>
      <c r="M949" s="849"/>
      <c r="N949" s="832"/>
      <c r="O949" s="832"/>
      <c r="P949" s="849">
        <v>4</v>
      </c>
      <c r="Q949" s="849">
        <v>1524</v>
      </c>
      <c r="R949" s="837"/>
      <c r="S949" s="850">
        <v>381</v>
      </c>
    </row>
    <row r="950" spans="1:19" ht="14.4" customHeight="1" x14ac:dyDescent="0.3">
      <c r="A950" s="831" t="s">
        <v>4483</v>
      </c>
      <c r="B950" s="832" t="s">
        <v>4484</v>
      </c>
      <c r="C950" s="832" t="s">
        <v>599</v>
      </c>
      <c r="D950" s="832" t="s">
        <v>2041</v>
      </c>
      <c r="E950" s="832" t="s">
        <v>4480</v>
      </c>
      <c r="F950" s="832" t="s">
        <v>4601</v>
      </c>
      <c r="G950" s="832" t="s">
        <v>4599</v>
      </c>
      <c r="H950" s="849">
        <v>8</v>
      </c>
      <c r="I950" s="849">
        <v>3040</v>
      </c>
      <c r="J950" s="832"/>
      <c r="K950" s="832">
        <v>380</v>
      </c>
      <c r="L950" s="849"/>
      <c r="M950" s="849"/>
      <c r="N950" s="832"/>
      <c r="O950" s="832"/>
      <c r="P950" s="849">
        <v>4</v>
      </c>
      <c r="Q950" s="849">
        <v>1524</v>
      </c>
      <c r="R950" s="837"/>
      <c r="S950" s="850">
        <v>381</v>
      </c>
    </row>
    <row r="951" spans="1:19" ht="14.4" customHeight="1" x14ac:dyDescent="0.3">
      <c r="A951" s="831" t="s">
        <v>4483</v>
      </c>
      <c r="B951" s="832" t="s">
        <v>4484</v>
      </c>
      <c r="C951" s="832" t="s">
        <v>599</v>
      </c>
      <c r="D951" s="832" t="s">
        <v>2041</v>
      </c>
      <c r="E951" s="832" t="s">
        <v>4480</v>
      </c>
      <c r="F951" s="832" t="s">
        <v>4604</v>
      </c>
      <c r="G951" s="832" t="s">
        <v>4585</v>
      </c>
      <c r="H951" s="849"/>
      <c r="I951" s="849"/>
      <c r="J951" s="832"/>
      <c r="K951" s="832"/>
      <c r="L951" s="849"/>
      <c r="M951" s="849"/>
      <c r="N951" s="832"/>
      <c r="O951" s="832"/>
      <c r="P951" s="849">
        <v>2</v>
      </c>
      <c r="Q951" s="849">
        <v>708</v>
      </c>
      <c r="R951" s="837"/>
      <c r="S951" s="850">
        <v>354</v>
      </c>
    </row>
    <row r="952" spans="1:19" ht="14.4" customHeight="1" x14ac:dyDescent="0.3">
      <c r="A952" s="831" t="s">
        <v>4483</v>
      </c>
      <c r="B952" s="832" t="s">
        <v>4484</v>
      </c>
      <c r="C952" s="832" t="s">
        <v>599</v>
      </c>
      <c r="D952" s="832" t="s">
        <v>4476</v>
      </c>
      <c r="E952" s="832" t="s">
        <v>4480</v>
      </c>
      <c r="F952" s="832" t="s">
        <v>4534</v>
      </c>
      <c r="G952" s="832" t="s">
        <v>4535</v>
      </c>
      <c r="H952" s="849"/>
      <c r="I952" s="849"/>
      <c r="J952" s="832"/>
      <c r="K952" s="832"/>
      <c r="L952" s="849">
        <v>10</v>
      </c>
      <c r="M952" s="849">
        <v>2510</v>
      </c>
      <c r="N952" s="832">
        <v>1</v>
      </c>
      <c r="O952" s="832">
        <v>251</v>
      </c>
      <c r="P952" s="849">
        <v>7</v>
      </c>
      <c r="Q952" s="849">
        <v>1764</v>
      </c>
      <c r="R952" s="837">
        <v>0.70278884462151392</v>
      </c>
      <c r="S952" s="850">
        <v>252</v>
      </c>
    </row>
    <row r="953" spans="1:19" ht="14.4" customHeight="1" x14ac:dyDescent="0.3">
      <c r="A953" s="831" t="s">
        <v>4483</v>
      </c>
      <c r="B953" s="832" t="s">
        <v>4484</v>
      </c>
      <c r="C953" s="832" t="s">
        <v>599</v>
      </c>
      <c r="D953" s="832" t="s">
        <v>4476</v>
      </c>
      <c r="E953" s="832" t="s">
        <v>4480</v>
      </c>
      <c r="F953" s="832" t="s">
        <v>4534</v>
      </c>
      <c r="G953" s="832" t="s">
        <v>4536</v>
      </c>
      <c r="H953" s="849"/>
      <c r="I953" s="849"/>
      <c r="J953" s="832"/>
      <c r="K953" s="832"/>
      <c r="L953" s="849">
        <v>3</v>
      </c>
      <c r="M953" s="849">
        <v>753</v>
      </c>
      <c r="N953" s="832">
        <v>1</v>
      </c>
      <c r="O953" s="832">
        <v>251</v>
      </c>
      <c r="P953" s="849"/>
      <c r="Q953" s="849"/>
      <c r="R953" s="837"/>
      <c r="S953" s="850"/>
    </row>
    <row r="954" spans="1:19" ht="14.4" customHeight="1" x14ac:dyDescent="0.3">
      <c r="A954" s="831" t="s">
        <v>4483</v>
      </c>
      <c r="B954" s="832" t="s">
        <v>4484</v>
      </c>
      <c r="C954" s="832" t="s">
        <v>599</v>
      </c>
      <c r="D954" s="832" t="s">
        <v>4476</v>
      </c>
      <c r="E954" s="832" t="s">
        <v>4480</v>
      </c>
      <c r="F954" s="832" t="s">
        <v>4571</v>
      </c>
      <c r="G954" s="832" t="s">
        <v>4572</v>
      </c>
      <c r="H954" s="849"/>
      <c r="I954" s="849"/>
      <c r="J954" s="832"/>
      <c r="K954" s="832"/>
      <c r="L954" s="849">
        <v>3</v>
      </c>
      <c r="M954" s="849">
        <v>378</v>
      </c>
      <c r="N954" s="832">
        <v>1</v>
      </c>
      <c r="O954" s="832">
        <v>126</v>
      </c>
      <c r="P954" s="849"/>
      <c r="Q954" s="849"/>
      <c r="R954" s="837"/>
      <c r="S954" s="850"/>
    </row>
    <row r="955" spans="1:19" ht="14.4" customHeight="1" x14ac:dyDescent="0.3">
      <c r="A955" s="831" t="s">
        <v>4483</v>
      </c>
      <c r="B955" s="832" t="s">
        <v>4484</v>
      </c>
      <c r="C955" s="832" t="s">
        <v>599</v>
      </c>
      <c r="D955" s="832" t="s">
        <v>4476</v>
      </c>
      <c r="E955" s="832" t="s">
        <v>4480</v>
      </c>
      <c r="F955" s="832" t="s">
        <v>4571</v>
      </c>
      <c r="G955" s="832" t="s">
        <v>4573</v>
      </c>
      <c r="H955" s="849"/>
      <c r="I955" s="849"/>
      <c r="J955" s="832"/>
      <c r="K955" s="832"/>
      <c r="L955" s="849">
        <v>27</v>
      </c>
      <c r="M955" s="849">
        <v>3402</v>
      </c>
      <c r="N955" s="832">
        <v>1</v>
      </c>
      <c r="O955" s="832">
        <v>126</v>
      </c>
      <c r="P955" s="849">
        <v>8</v>
      </c>
      <c r="Q955" s="849">
        <v>1016</v>
      </c>
      <c r="R955" s="837">
        <v>0.29864785420340978</v>
      </c>
      <c r="S955" s="850">
        <v>127</v>
      </c>
    </row>
    <row r="956" spans="1:19" ht="14.4" customHeight="1" x14ac:dyDescent="0.3">
      <c r="A956" s="831" t="s">
        <v>4483</v>
      </c>
      <c r="B956" s="832" t="s">
        <v>4484</v>
      </c>
      <c r="C956" s="832" t="s">
        <v>599</v>
      </c>
      <c r="D956" s="832" t="s">
        <v>4476</v>
      </c>
      <c r="E956" s="832" t="s">
        <v>4480</v>
      </c>
      <c r="F956" s="832" t="s">
        <v>4582</v>
      </c>
      <c r="G956" s="832" t="s">
        <v>4578</v>
      </c>
      <c r="H956" s="849"/>
      <c r="I956" s="849"/>
      <c r="J956" s="832"/>
      <c r="K956" s="832"/>
      <c r="L956" s="849">
        <v>1</v>
      </c>
      <c r="M956" s="849">
        <v>568</v>
      </c>
      <c r="N956" s="832">
        <v>1</v>
      </c>
      <c r="O956" s="832">
        <v>568</v>
      </c>
      <c r="P956" s="849"/>
      <c r="Q956" s="849"/>
      <c r="R956" s="837"/>
      <c r="S956" s="850"/>
    </row>
    <row r="957" spans="1:19" ht="14.4" customHeight="1" x14ac:dyDescent="0.3">
      <c r="A957" s="831" t="s">
        <v>4483</v>
      </c>
      <c r="B957" s="832" t="s">
        <v>4484</v>
      </c>
      <c r="C957" s="832" t="s">
        <v>599</v>
      </c>
      <c r="D957" s="832" t="s">
        <v>4476</v>
      </c>
      <c r="E957" s="832" t="s">
        <v>4480</v>
      </c>
      <c r="F957" s="832" t="s">
        <v>4597</v>
      </c>
      <c r="G957" s="832" t="s">
        <v>4598</v>
      </c>
      <c r="H957" s="849"/>
      <c r="I957" s="849"/>
      <c r="J957" s="832"/>
      <c r="K957" s="832"/>
      <c r="L957" s="849">
        <v>1</v>
      </c>
      <c r="M957" s="849">
        <v>307</v>
      </c>
      <c r="N957" s="832">
        <v>1</v>
      </c>
      <c r="O957" s="832">
        <v>307</v>
      </c>
      <c r="P957" s="849">
        <v>7</v>
      </c>
      <c r="Q957" s="849">
        <v>2156</v>
      </c>
      <c r="R957" s="837">
        <v>7.0228013029315957</v>
      </c>
      <c r="S957" s="850">
        <v>308</v>
      </c>
    </row>
    <row r="958" spans="1:19" ht="14.4" customHeight="1" x14ac:dyDescent="0.3">
      <c r="A958" s="831" t="s">
        <v>4483</v>
      </c>
      <c r="B958" s="832" t="s">
        <v>4484</v>
      </c>
      <c r="C958" s="832" t="s">
        <v>599</v>
      </c>
      <c r="D958" s="832" t="s">
        <v>4476</v>
      </c>
      <c r="E958" s="832" t="s">
        <v>4480</v>
      </c>
      <c r="F958" s="832" t="s">
        <v>4597</v>
      </c>
      <c r="G958" s="832" t="s">
        <v>4599</v>
      </c>
      <c r="H958" s="849"/>
      <c r="I958" s="849"/>
      <c r="J958" s="832"/>
      <c r="K958" s="832"/>
      <c r="L958" s="849">
        <v>3</v>
      </c>
      <c r="M958" s="849">
        <v>921</v>
      </c>
      <c r="N958" s="832">
        <v>1</v>
      </c>
      <c r="O958" s="832">
        <v>307</v>
      </c>
      <c r="P958" s="849"/>
      <c r="Q958" s="849"/>
      <c r="R958" s="837"/>
      <c r="S958" s="850"/>
    </row>
    <row r="959" spans="1:19" ht="14.4" customHeight="1" x14ac:dyDescent="0.3">
      <c r="A959" s="831" t="s">
        <v>4483</v>
      </c>
      <c r="B959" s="832" t="s">
        <v>4484</v>
      </c>
      <c r="C959" s="832" t="s">
        <v>599</v>
      </c>
      <c r="D959" s="832" t="s">
        <v>4476</v>
      </c>
      <c r="E959" s="832" t="s">
        <v>4480</v>
      </c>
      <c r="F959" s="832" t="s">
        <v>4601</v>
      </c>
      <c r="G959" s="832" t="s">
        <v>4598</v>
      </c>
      <c r="H959" s="849"/>
      <c r="I959" s="849"/>
      <c r="J959" s="832"/>
      <c r="K959" s="832"/>
      <c r="L959" s="849">
        <v>10</v>
      </c>
      <c r="M959" s="849">
        <v>3800</v>
      </c>
      <c r="N959" s="832">
        <v>1</v>
      </c>
      <c r="O959" s="832">
        <v>380</v>
      </c>
      <c r="P959" s="849">
        <v>2</v>
      </c>
      <c r="Q959" s="849">
        <v>762</v>
      </c>
      <c r="R959" s="837">
        <v>0.20052631578947369</v>
      </c>
      <c r="S959" s="850">
        <v>381</v>
      </c>
    </row>
    <row r="960" spans="1:19" ht="14.4" customHeight="1" x14ac:dyDescent="0.3">
      <c r="A960" s="831" t="s">
        <v>4483</v>
      </c>
      <c r="B960" s="832" t="s">
        <v>4484</v>
      </c>
      <c r="C960" s="832" t="s">
        <v>599</v>
      </c>
      <c r="D960" s="832" t="s">
        <v>2042</v>
      </c>
      <c r="E960" s="832" t="s">
        <v>4480</v>
      </c>
      <c r="F960" s="832" t="s">
        <v>4534</v>
      </c>
      <c r="G960" s="832" t="s">
        <v>4535</v>
      </c>
      <c r="H960" s="849"/>
      <c r="I960" s="849"/>
      <c r="J960" s="832"/>
      <c r="K960" s="832"/>
      <c r="L960" s="849">
        <v>4</v>
      </c>
      <c r="M960" s="849">
        <v>1004</v>
      </c>
      <c r="N960" s="832">
        <v>1</v>
      </c>
      <c r="O960" s="832">
        <v>251</v>
      </c>
      <c r="P960" s="849">
        <v>4</v>
      </c>
      <c r="Q960" s="849">
        <v>1008</v>
      </c>
      <c r="R960" s="837">
        <v>1.0039840637450199</v>
      </c>
      <c r="S960" s="850">
        <v>252</v>
      </c>
    </row>
    <row r="961" spans="1:19" ht="14.4" customHeight="1" x14ac:dyDescent="0.3">
      <c r="A961" s="831" t="s">
        <v>4483</v>
      </c>
      <c r="B961" s="832" t="s">
        <v>4484</v>
      </c>
      <c r="C961" s="832" t="s">
        <v>599</v>
      </c>
      <c r="D961" s="832" t="s">
        <v>2042</v>
      </c>
      <c r="E961" s="832" t="s">
        <v>4480</v>
      </c>
      <c r="F961" s="832" t="s">
        <v>4534</v>
      </c>
      <c r="G961" s="832" t="s">
        <v>4536</v>
      </c>
      <c r="H961" s="849"/>
      <c r="I961" s="849"/>
      <c r="J961" s="832"/>
      <c r="K961" s="832"/>
      <c r="L961" s="849">
        <v>8</v>
      </c>
      <c r="M961" s="849">
        <v>2008</v>
      </c>
      <c r="N961" s="832">
        <v>1</v>
      </c>
      <c r="O961" s="832">
        <v>251</v>
      </c>
      <c r="P961" s="849">
        <v>3</v>
      </c>
      <c r="Q961" s="849">
        <v>756</v>
      </c>
      <c r="R961" s="837">
        <v>0.37649402390438247</v>
      </c>
      <c r="S961" s="850">
        <v>252</v>
      </c>
    </row>
    <row r="962" spans="1:19" ht="14.4" customHeight="1" x14ac:dyDescent="0.3">
      <c r="A962" s="831" t="s">
        <v>4483</v>
      </c>
      <c r="B962" s="832" t="s">
        <v>4484</v>
      </c>
      <c r="C962" s="832" t="s">
        <v>599</v>
      </c>
      <c r="D962" s="832" t="s">
        <v>2042</v>
      </c>
      <c r="E962" s="832" t="s">
        <v>4480</v>
      </c>
      <c r="F962" s="832" t="s">
        <v>4571</v>
      </c>
      <c r="G962" s="832" t="s">
        <v>4572</v>
      </c>
      <c r="H962" s="849"/>
      <c r="I962" s="849"/>
      <c r="J962" s="832"/>
      <c r="K962" s="832"/>
      <c r="L962" s="849">
        <v>28</v>
      </c>
      <c r="M962" s="849">
        <v>3528</v>
      </c>
      <c r="N962" s="832">
        <v>1</v>
      </c>
      <c r="O962" s="832">
        <v>126</v>
      </c>
      <c r="P962" s="849">
        <v>7</v>
      </c>
      <c r="Q962" s="849">
        <v>889</v>
      </c>
      <c r="R962" s="837">
        <v>0.25198412698412698</v>
      </c>
      <c r="S962" s="850">
        <v>127</v>
      </c>
    </row>
    <row r="963" spans="1:19" ht="14.4" customHeight="1" x14ac:dyDescent="0.3">
      <c r="A963" s="831" t="s">
        <v>4483</v>
      </c>
      <c r="B963" s="832" t="s">
        <v>4484</v>
      </c>
      <c r="C963" s="832" t="s">
        <v>599</v>
      </c>
      <c r="D963" s="832" t="s">
        <v>2042</v>
      </c>
      <c r="E963" s="832" t="s">
        <v>4480</v>
      </c>
      <c r="F963" s="832" t="s">
        <v>4571</v>
      </c>
      <c r="G963" s="832" t="s">
        <v>4573</v>
      </c>
      <c r="H963" s="849"/>
      <c r="I963" s="849"/>
      <c r="J963" s="832"/>
      <c r="K963" s="832"/>
      <c r="L963" s="849">
        <v>6</v>
      </c>
      <c r="M963" s="849">
        <v>756</v>
      </c>
      <c r="N963" s="832">
        <v>1</v>
      </c>
      <c r="O963" s="832">
        <v>126</v>
      </c>
      <c r="P963" s="849">
        <v>20</v>
      </c>
      <c r="Q963" s="849">
        <v>2540</v>
      </c>
      <c r="R963" s="837">
        <v>3.35978835978836</v>
      </c>
      <c r="S963" s="850">
        <v>127</v>
      </c>
    </row>
    <row r="964" spans="1:19" ht="14.4" customHeight="1" x14ac:dyDescent="0.3">
      <c r="A964" s="831" t="s">
        <v>4483</v>
      </c>
      <c r="B964" s="832" t="s">
        <v>4484</v>
      </c>
      <c r="C964" s="832" t="s">
        <v>599</v>
      </c>
      <c r="D964" s="832" t="s">
        <v>2042</v>
      </c>
      <c r="E964" s="832" t="s">
        <v>4480</v>
      </c>
      <c r="F964" s="832" t="s">
        <v>4577</v>
      </c>
      <c r="G964" s="832" t="s">
        <v>4579</v>
      </c>
      <c r="H964" s="849"/>
      <c r="I964" s="849"/>
      <c r="J964" s="832"/>
      <c r="K964" s="832"/>
      <c r="L964" s="849"/>
      <c r="M964" s="849"/>
      <c r="N964" s="832"/>
      <c r="O964" s="832"/>
      <c r="P964" s="849">
        <v>2</v>
      </c>
      <c r="Q964" s="849">
        <v>992</v>
      </c>
      <c r="R964" s="837"/>
      <c r="S964" s="850">
        <v>496</v>
      </c>
    </row>
    <row r="965" spans="1:19" ht="14.4" customHeight="1" x14ac:dyDescent="0.3">
      <c r="A965" s="831" t="s">
        <v>4483</v>
      </c>
      <c r="B965" s="832" t="s">
        <v>4484</v>
      </c>
      <c r="C965" s="832" t="s">
        <v>599</v>
      </c>
      <c r="D965" s="832" t="s">
        <v>2042</v>
      </c>
      <c r="E965" s="832" t="s">
        <v>4480</v>
      </c>
      <c r="F965" s="832" t="s">
        <v>4597</v>
      </c>
      <c r="G965" s="832" t="s">
        <v>4598</v>
      </c>
      <c r="H965" s="849"/>
      <c r="I965" s="849"/>
      <c r="J965" s="832"/>
      <c r="K965" s="832"/>
      <c r="L965" s="849">
        <v>2</v>
      </c>
      <c r="M965" s="849">
        <v>614</v>
      </c>
      <c r="N965" s="832">
        <v>1</v>
      </c>
      <c r="O965" s="832">
        <v>307</v>
      </c>
      <c r="P965" s="849">
        <v>6</v>
      </c>
      <c r="Q965" s="849">
        <v>1848</v>
      </c>
      <c r="R965" s="837">
        <v>3.009771986970684</v>
      </c>
      <c r="S965" s="850">
        <v>308</v>
      </c>
    </row>
    <row r="966" spans="1:19" ht="14.4" customHeight="1" x14ac:dyDescent="0.3">
      <c r="A966" s="831" t="s">
        <v>4483</v>
      </c>
      <c r="B966" s="832" t="s">
        <v>4484</v>
      </c>
      <c r="C966" s="832" t="s">
        <v>599</v>
      </c>
      <c r="D966" s="832" t="s">
        <v>2042</v>
      </c>
      <c r="E966" s="832" t="s">
        <v>4480</v>
      </c>
      <c r="F966" s="832" t="s">
        <v>4597</v>
      </c>
      <c r="G966" s="832" t="s">
        <v>4599</v>
      </c>
      <c r="H966" s="849"/>
      <c r="I966" s="849"/>
      <c r="J966" s="832"/>
      <c r="K966" s="832"/>
      <c r="L966" s="849">
        <v>8</v>
      </c>
      <c r="M966" s="849">
        <v>2456</v>
      </c>
      <c r="N966" s="832">
        <v>1</v>
      </c>
      <c r="O966" s="832">
        <v>307</v>
      </c>
      <c r="P966" s="849">
        <v>4</v>
      </c>
      <c r="Q966" s="849">
        <v>1232</v>
      </c>
      <c r="R966" s="837">
        <v>0.50162866449511401</v>
      </c>
      <c r="S966" s="850">
        <v>308</v>
      </c>
    </row>
    <row r="967" spans="1:19" ht="14.4" customHeight="1" x14ac:dyDescent="0.3">
      <c r="A967" s="831" t="s">
        <v>4483</v>
      </c>
      <c r="B967" s="832" t="s">
        <v>4484</v>
      </c>
      <c r="C967" s="832" t="s">
        <v>599</v>
      </c>
      <c r="D967" s="832" t="s">
        <v>2042</v>
      </c>
      <c r="E967" s="832" t="s">
        <v>4480</v>
      </c>
      <c r="F967" s="832" t="s">
        <v>4601</v>
      </c>
      <c r="G967" s="832" t="s">
        <v>4598</v>
      </c>
      <c r="H967" s="849"/>
      <c r="I967" s="849"/>
      <c r="J967" s="832"/>
      <c r="K967" s="832"/>
      <c r="L967" s="849">
        <v>2</v>
      </c>
      <c r="M967" s="849">
        <v>760</v>
      </c>
      <c r="N967" s="832">
        <v>1</v>
      </c>
      <c r="O967" s="832">
        <v>380</v>
      </c>
      <c r="P967" s="849">
        <v>1</v>
      </c>
      <c r="Q967" s="849">
        <v>381</v>
      </c>
      <c r="R967" s="837">
        <v>0.50131578947368416</v>
      </c>
      <c r="S967" s="850">
        <v>381</v>
      </c>
    </row>
    <row r="968" spans="1:19" ht="14.4" customHeight="1" x14ac:dyDescent="0.3">
      <c r="A968" s="831" t="s">
        <v>4483</v>
      </c>
      <c r="B968" s="832" t="s">
        <v>4484</v>
      </c>
      <c r="C968" s="832" t="s">
        <v>599</v>
      </c>
      <c r="D968" s="832" t="s">
        <v>4477</v>
      </c>
      <c r="E968" s="832" t="s">
        <v>4480</v>
      </c>
      <c r="F968" s="832" t="s">
        <v>4534</v>
      </c>
      <c r="G968" s="832" t="s">
        <v>4535</v>
      </c>
      <c r="H968" s="849">
        <v>1</v>
      </c>
      <c r="I968" s="849">
        <v>251</v>
      </c>
      <c r="J968" s="832"/>
      <c r="K968" s="832">
        <v>251</v>
      </c>
      <c r="L968" s="849"/>
      <c r="M968" s="849"/>
      <c r="N968" s="832"/>
      <c r="O968" s="832"/>
      <c r="P968" s="849"/>
      <c r="Q968" s="849"/>
      <c r="R968" s="837"/>
      <c r="S968" s="850"/>
    </row>
    <row r="969" spans="1:19" ht="14.4" customHeight="1" x14ac:dyDescent="0.3">
      <c r="A969" s="831" t="s">
        <v>4483</v>
      </c>
      <c r="B969" s="832" t="s">
        <v>4484</v>
      </c>
      <c r="C969" s="832" t="s">
        <v>599</v>
      </c>
      <c r="D969" s="832" t="s">
        <v>4477</v>
      </c>
      <c r="E969" s="832" t="s">
        <v>4480</v>
      </c>
      <c r="F969" s="832" t="s">
        <v>4571</v>
      </c>
      <c r="G969" s="832" t="s">
        <v>4573</v>
      </c>
      <c r="H969" s="849">
        <v>2</v>
      </c>
      <c r="I969" s="849">
        <v>252</v>
      </c>
      <c r="J969" s="832"/>
      <c r="K969" s="832">
        <v>126</v>
      </c>
      <c r="L969" s="849"/>
      <c r="M969" s="849"/>
      <c r="N969" s="832"/>
      <c r="O969" s="832"/>
      <c r="P969" s="849"/>
      <c r="Q969" s="849"/>
      <c r="R969" s="837"/>
      <c r="S969" s="850"/>
    </row>
    <row r="970" spans="1:19" ht="14.4" customHeight="1" x14ac:dyDescent="0.3">
      <c r="A970" s="831" t="s">
        <v>4483</v>
      </c>
      <c r="B970" s="832" t="s">
        <v>4484</v>
      </c>
      <c r="C970" s="832" t="s">
        <v>599</v>
      </c>
      <c r="D970" s="832" t="s">
        <v>4477</v>
      </c>
      <c r="E970" s="832" t="s">
        <v>4480</v>
      </c>
      <c r="F970" s="832" t="s">
        <v>4601</v>
      </c>
      <c r="G970" s="832" t="s">
        <v>4598</v>
      </c>
      <c r="H970" s="849">
        <v>4</v>
      </c>
      <c r="I970" s="849">
        <v>1520</v>
      </c>
      <c r="J970" s="832"/>
      <c r="K970" s="832">
        <v>380</v>
      </c>
      <c r="L970" s="849"/>
      <c r="M970" s="849"/>
      <c r="N970" s="832"/>
      <c r="O970" s="832"/>
      <c r="P970" s="849"/>
      <c r="Q970" s="849"/>
      <c r="R970" s="837"/>
      <c r="S970" s="850"/>
    </row>
    <row r="971" spans="1:19" ht="14.4" customHeight="1" x14ac:dyDescent="0.3">
      <c r="A971" s="831" t="s">
        <v>4483</v>
      </c>
      <c r="B971" s="832" t="s">
        <v>4484</v>
      </c>
      <c r="C971" s="832" t="s">
        <v>599</v>
      </c>
      <c r="D971" s="832" t="s">
        <v>4465</v>
      </c>
      <c r="E971" s="832" t="s">
        <v>4480</v>
      </c>
      <c r="F971" s="832" t="s">
        <v>4534</v>
      </c>
      <c r="G971" s="832" t="s">
        <v>4535</v>
      </c>
      <c r="H971" s="849"/>
      <c r="I971" s="849"/>
      <c r="J971" s="832"/>
      <c r="K971" s="832"/>
      <c r="L971" s="849">
        <v>3</v>
      </c>
      <c r="M971" s="849">
        <v>753</v>
      </c>
      <c r="N971" s="832">
        <v>1</v>
      </c>
      <c r="O971" s="832">
        <v>251</v>
      </c>
      <c r="P971" s="849"/>
      <c r="Q971" s="849"/>
      <c r="R971" s="837"/>
      <c r="S971" s="850"/>
    </row>
    <row r="972" spans="1:19" ht="14.4" customHeight="1" x14ac:dyDescent="0.3">
      <c r="A972" s="831" t="s">
        <v>4483</v>
      </c>
      <c r="B972" s="832" t="s">
        <v>4484</v>
      </c>
      <c r="C972" s="832" t="s">
        <v>599</v>
      </c>
      <c r="D972" s="832" t="s">
        <v>4465</v>
      </c>
      <c r="E972" s="832" t="s">
        <v>4480</v>
      </c>
      <c r="F972" s="832" t="s">
        <v>4571</v>
      </c>
      <c r="G972" s="832" t="s">
        <v>4573</v>
      </c>
      <c r="H972" s="849"/>
      <c r="I972" s="849"/>
      <c r="J972" s="832"/>
      <c r="K972" s="832"/>
      <c r="L972" s="849">
        <v>9</v>
      </c>
      <c r="M972" s="849">
        <v>1134</v>
      </c>
      <c r="N972" s="832">
        <v>1</v>
      </c>
      <c r="O972" s="832">
        <v>126</v>
      </c>
      <c r="P972" s="849"/>
      <c r="Q972" s="849"/>
      <c r="R972" s="837"/>
      <c r="S972" s="850"/>
    </row>
    <row r="973" spans="1:19" ht="14.4" customHeight="1" x14ac:dyDescent="0.3">
      <c r="A973" s="831" t="s">
        <v>4483</v>
      </c>
      <c r="B973" s="832" t="s">
        <v>4484</v>
      </c>
      <c r="C973" s="832" t="s">
        <v>599</v>
      </c>
      <c r="D973" s="832" t="s">
        <v>4465</v>
      </c>
      <c r="E973" s="832" t="s">
        <v>4480</v>
      </c>
      <c r="F973" s="832" t="s">
        <v>4582</v>
      </c>
      <c r="G973" s="832" t="s">
        <v>4578</v>
      </c>
      <c r="H973" s="849"/>
      <c r="I973" s="849"/>
      <c r="J973" s="832"/>
      <c r="K973" s="832"/>
      <c r="L973" s="849">
        <v>1</v>
      </c>
      <c r="M973" s="849">
        <v>568</v>
      </c>
      <c r="N973" s="832">
        <v>1</v>
      </c>
      <c r="O973" s="832">
        <v>568</v>
      </c>
      <c r="P973" s="849"/>
      <c r="Q973" s="849"/>
      <c r="R973" s="837"/>
      <c r="S973" s="850"/>
    </row>
    <row r="974" spans="1:19" ht="14.4" customHeight="1" x14ac:dyDescent="0.3">
      <c r="A974" s="831" t="s">
        <v>4483</v>
      </c>
      <c r="B974" s="832" t="s">
        <v>4484</v>
      </c>
      <c r="C974" s="832" t="s">
        <v>599</v>
      </c>
      <c r="D974" s="832" t="s">
        <v>4465</v>
      </c>
      <c r="E974" s="832" t="s">
        <v>4480</v>
      </c>
      <c r="F974" s="832" t="s">
        <v>4601</v>
      </c>
      <c r="G974" s="832" t="s">
        <v>4598</v>
      </c>
      <c r="H974" s="849"/>
      <c r="I974" s="849"/>
      <c r="J974" s="832"/>
      <c r="K974" s="832"/>
      <c r="L974" s="849">
        <v>3</v>
      </c>
      <c r="M974" s="849">
        <v>1140</v>
      </c>
      <c r="N974" s="832">
        <v>1</v>
      </c>
      <c r="O974" s="832">
        <v>380</v>
      </c>
      <c r="P974" s="849"/>
      <c r="Q974" s="849"/>
      <c r="R974" s="837"/>
      <c r="S974" s="850"/>
    </row>
    <row r="975" spans="1:19" ht="14.4" customHeight="1" x14ac:dyDescent="0.3">
      <c r="A975" s="831" t="s">
        <v>4483</v>
      </c>
      <c r="B975" s="832" t="s">
        <v>4484</v>
      </c>
      <c r="C975" s="832" t="s">
        <v>599</v>
      </c>
      <c r="D975" s="832" t="s">
        <v>4451</v>
      </c>
      <c r="E975" s="832" t="s">
        <v>4480</v>
      </c>
      <c r="F975" s="832" t="s">
        <v>4534</v>
      </c>
      <c r="G975" s="832" t="s">
        <v>4535</v>
      </c>
      <c r="H975" s="849"/>
      <c r="I975" s="849"/>
      <c r="J975" s="832"/>
      <c r="K975" s="832"/>
      <c r="L975" s="849"/>
      <c r="M975" s="849"/>
      <c r="N975" s="832"/>
      <c r="O975" s="832"/>
      <c r="P975" s="849">
        <v>3</v>
      </c>
      <c r="Q975" s="849">
        <v>756</v>
      </c>
      <c r="R975" s="837"/>
      <c r="S975" s="850">
        <v>252</v>
      </c>
    </row>
    <row r="976" spans="1:19" ht="14.4" customHeight="1" x14ac:dyDescent="0.3">
      <c r="A976" s="831" t="s">
        <v>4483</v>
      </c>
      <c r="B976" s="832" t="s">
        <v>4484</v>
      </c>
      <c r="C976" s="832" t="s">
        <v>599</v>
      </c>
      <c r="D976" s="832" t="s">
        <v>4451</v>
      </c>
      <c r="E976" s="832" t="s">
        <v>4480</v>
      </c>
      <c r="F976" s="832" t="s">
        <v>4534</v>
      </c>
      <c r="G976" s="832" t="s">
        <v>4536</v>
      </c>
      <c r="H976" s="849"/>
      <c r="I976" s="849"/>
      <c r="J976" s="832"/>
      <c r="K976" s="832"/>
      <c r="L976" s="849">
        <v>7</v>
      </c>
      <c r="M976" s="849">
        <v>1757</v>
      </c>
      <c r="N976" s="832">
        <v>1</v>
      </c>
      <c r="O976" s="832">
        <v>251</v>
      </c>
      <c r="P976" s="849">
        <v>2</v>
      </c>
      <c r="Q976" s="849">
        <v>504</v>
      </c>
      <c r="R976" s="837">
        <v>0.28685258964143429</v>
      </c>
      <c r="S976" s="850">
        <v>252</v>
      </c>
    </row>
    <row r="977" spans="1:19" ht="14.4" customHeight="1" x14ac:dyDescent="0.3">
      <c r="A977" s="831" t="s">
        <v>4483</v>
      </c>
      <c r="B977" s="832" t="s">
        <v>4484</v>
      </c>
      <c r="C977" s="832" t="s">
        <v>599</v>
      </c>
      <c r="D977" s="832" t="s">
        <v>4451</v>
      </c>
      <c r="E977" s="832" t="s">
        <v>4480</v>
      </c>
      <c r="F977" s="832" t="s">
        <v>4571</v>
      </c>
      <c r="G977" s="832" t="s">
        <v>4572</v>
      </c>
      <c r="H977" s="849"/>
      <c r="I977" s="849"/>
      <c r="J977" s="832"/>
      <c r="K977" s="832"/>
      <c r="L977" s="849">
        <v>28</v>
      </c>
      <c r="M977" s="849">
        <v>3528</v>
      </c>
      <c r="N977" s="832">
        <v>1</v>
      </c>
      <c r="O977" s="832">
        <v>126</v>
      </c>
      <c r="P977" s="849">
        <v>2</v>
      </c>
      <c r="Q977" s="849">
        <v>254</v>
      </c>
      <c r="R977" s="837">
        <v>7.1995464852607716E-2</v>
      </c>
      <c r="S977" s="850">
        <v>127</v>
      </c>
    </row>
    <row r="978" spans="1:19" ht="14.4" customHeight="1" x14ac:dyDescent="0.3">
      <c r="A978" s="831" t="s">
        <v>4483</v>
      </c>
      <c r="B978" s="832" t="s">
        <v>4484</v>
      </c>
      <c r="C978" s="832" t="s">
        <v>599</v>
      </c>
      <c r="D978" s="832" t="s">
        <v>4451</v>
      </c>
      <c r="E978" s="832" t="s">
        <v>4480</v>
      </c>
      <c r="F978" s="832" t="s">
        <v>4571</v>
      </c>
      <c r="G978" s="832" t="s">
        <v>4573</v>
      </c>
      <c r="H978" s="849"/>
      <c r="I978" s="849"/>
      <c r="J978" s="832"/>
      <c r="K978" s="832"/>
      <c r="L978" s="849"/>
      <c r="M978" s="849"/>
      <c r="N978" s="832"/>
      <c r="O978" s="832"/>
      <c r="P978" s="849">
        <v>2</v>
      </c>
      <c r="Q978" s="849">
        <v>254</v>
      </c>
      <c r="R978" s="837"/>
      <c r="S978" s="850">
        <v>127</v>
      </c>
    </row>
    <row r="979" spans="1:19" ht="14.4" customHeight="1" x14ac:dyDescent="0.3">
      <c r="A979" s="831" t="s">
        <v>4483</v>
      </c>
      <c r="B979" s="832" t="s">
        <v>4484</v>
      </c>
      <c r="C979" s="832" t="s">
        <v>599</v>
      </c>
      <c r="D979" s="832" t="s">
        <v>4451</v>
      </c>
      <c r="E979" s="832" t="s">
        <v>4480</v>
      </c>
      <c r="F979" s="832" t="s">
        <v>4574</v>
      </c>
      <c r="G979" s="832" t="s">
        <v>4576</v>
      </c>
      <c r="H979" s="849"/>
      <c r="I979" s="849"/>
      <c r="J979" s="832"/>
      <c r="K979" s="832"/>
      <c r="L979" s="849"/>
      <c r="M979" s="849"/>
      <c r="N979" s="832"/>
      <c r="O979" s="832"/>
      <c r="P979" s="849">
        <v>1</v>
      </c>
      <c r="Q979" s="849">
        <v>332</v>
      </c>
      <c r="R979" s="837"/>
      <c r="S979" s="850">
        <v>332</v>
      </c>
    </row>
    <row r="980" spans="1:19" ht="14.4" customHeight="1" x14ac:dyDescent="0.3">
      <c r="A980" s="831" t="s">
        <v>4483</v>
      </c>
      <c r="B980" s="832" t="s">
        <v>4484</v>
      </c>
      <c r="C980" s="832" t="s">
        <v>599</v>
      </c>
      <c r="D980" s="832" t="s">
        <v>4451</v>
      </c>
      <c r="E980" s="832" t="s">
        <v>4480</v>
      </c>
      <c r="F980" s="832" t="s">
        <v>4597</v>
      </c>
      <c r="G980" s="832" t="s">
        <v>4598</v>
      </c>
      <c r="H980" s="849"/>
      <c r="I980" s="849"/>
      <c r="J980" s="832"/>
      <c r="K980" s="832"/>
      <c r="L980" s="849"/>
      <c r="M980" s="849"/>
      <c r="N980" s="832"/>
      <c r="O980" s="832"/>
      <c r="P980" s="849">
        <v>2</v>
      </c>
      <c r="Q980" s="849">
        <v>616</v>
      </c>
      <c r="R980" s="837"/>
      <c r="S980" s="850">
        <v>308</v>
      </c>
    </row>
    <row r="981" spans="1:19" ht="14.4" customHeight="1" x14ac:dyDescent="0.3">
      <c r="A981" s="831" t="s">
        <v>4483</v>
      </c>
      <c r="B981" s="832" t="s">
        <v>4484</v>
      </c>
      <c r="C981" s="832" t="s">
        <v>599</v>
      </c>
      <c r="D981" s="832" t="s">
        <v>4451</v>
      </c>
      <c r="E981" s="832" t="s">
        <v>4480</v>
      </c>
      <c r="F981" s="832" t="s">
        <v>4597</v>
      </c>
      <c r="G981" s="832" t="s">
        <v>4599</v>
      </c>
      <c r="H981" s="849"/>
      <c r="I981" s="849"/>
      <c r="J981" s="832"/>
      <c r="K981" s="832"/>
      <c r="L981" s="849">
        <v>6</v>
      </c>
      <c r="M981" s="849">
        <v>1842</v>
      </c>
      <c r="N981" s="832">
        <v>1</v>
      </c>
      <c r="O981" s="832">
        <v>307</v>
      </c>
      <c r="P981" s="849">
        <v>2</v>
      </c>
      <c r="Q981" s="849">
        <v>616</v>
      </c>
      <c r="R981" s="837">
        <v>0.33441910966340932</v>
      </c>
      <c r="S981" s="850">
        <v>308</v>
      </c>
    </row>
    <row r="982" spans="1:19" ht="14.4" customHeight="1" x14ac:dyDescent="0.3">
      <c r="A982" s="831" t="s">
        <v>4483</v>
      </c>
      <c r="B982" s="832" t="s">
        <v>4484</v>
      </c>
      <c r="C982" s="832" t="s">
        <v>599</v>
      </c>
      <c r="D982" s="832" t="s">
        <v>4451</v>
      </c>
      <c r="E982" s="832" t="s">
        <v>4480</v>
      </c>
      <c r="F982" s="832" t="s">
        <v>4601</v>
      </c>
      <c r="G982" s="832" t="s">
        <v>4599</v>
      </c>
      <c r="H982" s="849"/>
      <c r="I982" s="849"/>
      <c r="J982" s="832"/>
      <c r="K982" s="832"/>
      <c r="L982" s="849">
        <v>1</v>
      </c>
      <c r="M982" s="849">
        <v>380</v>
      </c>
      <c r="N982" s="832">
        <v>1</v>
      </c>
      <c r="O982" s="832">
        <v>380</v>
      </c>
      <c r="P982" s="849"/>
      <c r="Q982" s="849"/>
      <c r="R982" s="837"/>
      <c r="S982" s="850"/>
    </row>
    <row r="983" spans="1:19" ht="14.4" customHeight="1" x14ac:dyDescent="0.3">
      <c r="A983" s="831" t="s">
        <v>4483</v>
      </c>
      <c r="B983" s="832" t="s">
        <v>4484</v>
      </c>
      <c r="C983" s="832" t="s">
        <v>599</v>
      </c>
      <c r="D983" s="832" t="s">
        <v>4471</v>
      </c>
      <c r="E983" s="832" t="s">
        <v>4480</v>
      </c>
      <c r="F983" s="832" t="s">
        <v>4534</v>
      </c>
      <c r="G983" s="832" t="s">
        <v>4535</v>
      </c>
      <c r="H983" s="849">
        <v>26</v>
      </c>
      <c r="I983" s="849">
        <v>6526</v>
      </c>
      <c r="J983" s="832">
        <v>1.368421052631579</v>
      </c>
      <c r="K983" s="832">
        <v>251</v>
      </c>
      <c r="L983" s="849">
        <v>19</v>
      </c>
      <c r="M983" s="849">
        <v>4769</v>
      </c>
      <c r="N983" s="832">
        <v>1</v>
      </c>
      <c r="O983" s="832">
        <v>251</v>
      </c>
      <c r="P983" s="849"/>
      <c r="Q983" s="849"/>
      <c r="R983" s="837"/>
      <c r="S983" s="850"/>
    </row>
    <row r="984" spans="1:19" ht="14.4" customHeight="1" x14ac:dyDescent="0.3">
      <c r="A984" s="831" t="s">
        <v>4483</v>
      </c>
      <c r="B984" s="832" t="s">
        <v>4484</v>
      </c>
      <c r="C984" s="832" t="s">
        <v>599</v>
      </c>
      <c r="D984" s="832" t="s">
        <v>4471</v>
      </c>
      <c r="E984" s="832" t="s">
        <v>4480</v>
      </c>
      <c r="F984" s="832" t="s">
        <v>4534</v>
      </c>
      <c r="G984" s="832" t="s">
        <v>4536</v>
      </c>
      <c r="H984" s="849">
        <v>5</v>
      </c>
      <c r="I984" s="849">
        <v>1255</v>
      </c>
      <c r="J984" s="832">
        <v>5</v>
      </c>
      <c r="K984" s="832">
        <v>251</v>
      </c>
      <c r="L984" s="849">
        <v>1</v>
      </c>
      <c r="M984" s="849">
        <v>251</v>
      </c>
      <c r="N984" s="832">
        <v>1</v>
      </c>
      <c r="O984" s="832">
        <v>251</v>
      </c>
      <c r="P984" s="849"/>
      <c r="Q984" s="849"/>
      <c r="R984" s="837"/>
      <c r="S984" s="850"/>
    </row>
    <row r="985" spans="1:19" ht="14.4" customHeight="1" x14ac:dyDescent="0.3">
      <c r="A985" s="831" t="s">
        <v>4483</v>
      </c>
      <c r="B985" s="832" t="s">
        <v>4484</v>
      </c>
      <c r="C985" s="832" t="s">
        <v>599</v>
      </c>
      <c r="D985" s="832" t="s">
        <v>4471</v>
      </c>
      <c r="E985" s="832" t="s">
        <v>4480</v>
      </c>
      <c r="F985" s="832" t="s">
        <v>4571</v>
      </c>
      <c r="G985" s="832" t="s">
        <v>4572</v>
      </c>
      <c r="H985" s="849">
        <v>5</v>
      </c>
      <c r="I985" s="849">
        <v>630</v>
      </c>
      <c r="J985" s="832">
        <v>5</v>
      </c>
      <c r="K985" s="832">
        <v>126</v>
      </c>
      <c r="L985" s="849">
        <v>1</v>
      </c>
      <c r="M985" s="849">
        <v>126</v>
      </c>
      <c r="N985" s="832">
        <v>1</v>
      </c>
      <c r="O985" s="832">
        <v>126</v>
      </c>
      <c r="P985" s="849"/>
      <c r="Q985" s="849"/>
      <c r="R985" s="837"/>
      <c r="S985" s="850"/>
    </row>
    <row r="986" spans="1:19" ht="14.4" customHeight="1" x14ac:dyDescent="0.3">
      <c r="A986" s="831" t="s">
        <v>4483</v>
      </c>
      <c r="B986" s="832" t="s">
        <v>4484</v>
      </c>
      <c r="C986" s="832" t="s">
        <v>599</v>
      </c>
      <c r="D986" s="832" t="s">
        <v>4471</v>
      </c>
      <c r="E986" s="832" t="s">
        <v>4480</v>
      </c>
      <c r="F986" s="832" t="s">
        <v>4571</v>
      </c>
      <c r="G986" s="832" t="s">
        <v>4573</v>
      </c>
      <c r="H986" s="849">
        <v>31</v>
      </c>
      <c r="I986" s="849">
        <v>3906</v>
      </c>
      <c r="J986" s="832">
        <v>0.75609756097560976</v>
      </c>
      <c r="K986" s="832">
        <v>126</v>
      </c>
      <c r="L986" s="849">
        <v>41</v>
      </c>
      <c r="M986" s="849">
        <v>5166</v>
      </c>
      <c r="N986" s="832">
        <v>1</v>
      </c>
      <c r="O986" s="832">
        <v>126</v>
      </c>
      <c r="P986" s="849"/>
      <c r="Q986" s="849"/>
      <c r="R986" s="837"/>
      <c r="S986" s="850"/>
    </row>
    <row r="987" spans="1:19" ht="14.4" customHeight="1" x14ac:dyDescent="0.3">
      <c r="A987" s="831" t="s">
        <v>4483</v>
      </c>
      <c r="B987" s="832" t="s">
        <v>4484</v>
      </c>
      <c r="C987" s="832" t="s">
        <v>599</v>
      </c>
      <c r="D987" s="832" t="s">
        <v>4471</v>
      </c>
      <c r="E987" s="832" t="s">
        <v>4480</v>
      </c>
      <c r="F987" s="832" t="s">
        <v>4582</v>
      </c>
      <c r="G987" s="832" t="s">
        <v>4579</v>
      </c>
      <c r="H987" s="849">
        <v>2</v>
      </c>
      <c r="I987" s="849">
        <v>1136</v>
      </c>
      <c r="J987" s="832"/>
      <c r="K987" s="832">
        <v>568</v>
      </c>
      <c r="L987" s="849"/>
      <c r="M987" s="849"/>
      <c r="N987" s="832"/>
      <c r="O987" s="832"/>
      <c r="P987" s="849"/>
      <c r="Q987" s="849"/>
      <c r="R987" s="837"/>
      <c r="S987" s="850"/>
    </row>
    <row r="988" spans="1:19" ht="14.4" customHeight="1" x14ac:dyDescent="0.3">
      <c r="A988" s="831" t="s">
        <v>4483</v>
      </c>
      <c r="B988" s="832" t="s">
        <v>4484</v>
      </c>
      <c r="C988" s="832" t="s">
        <v>599</v>
      </c>
      <c r="D988" s="832" t="s">
        <v>4471</v>
      </c>
      <c r="E988" s="832" t="s">
        <v>4480</v>
      </c>
      <c r="F988" s="832" t="s">
        <v>4583</v>
      </c>
      <c r="G988" s="832" t="s">
        <v>4581</v>
      </c>
      <c r="H988" s="849"/>
      <c r="I988" s="849"/>
      <c r="J988" s="832"/>
      <c r="K988" s="832"/>
      <c r="L988" s="849">
        <v>2</v>
      </c>
      <c r="M988" s="849">
        <v>1522</v>
      </c>
      <c r="N988" s="832">
        <v>1</v>
      </c>
      <c r="O988" s="832">
        <v>761</v>
      </c>
      <c r="P988" s="849"/>
      <c r="Q988" s="849"/>
      <c r="R988" s="837"/>
      <c r="S988" s="850"/>
    </row>
    <row r="989" spans="1:19" ht="14.4" customHeight="1" x14ac:dyDescent="0.3">
      <c r="A989" s="831" t="s">
        <v>4483</v>
      </c>
      <c r="B989" s="832" t="s">
        <v>4484</v>
      </c>
      <c r="C989" s="832" t="s">
        <v>599</v>
      </c>
      <c r="D989" s="832" t="s">
        <v>4471</v>
      </c>
      <c r="E989" s="832" t="s">
        <v>4480</v>
      </c>
      <c r="F989" s="832" t="s">
        <v>4594</v>
      </c>
      <c r="G989" s="832" t="s">
        <v>4595</v>
      </c>
      <c r="H989" s="849"/>
      <c r="I989" s="849"/>
      <c r="J989" s="832"/>
      <c r="K989" s="832"/>
      <c r="L989" s="849">
        <v>2</v>
      </c>
      <c r="M989" s="849">
        <v>170</v>
      </c>
      <c r="N989" s="832">
        <v>1</v>
      </c>
      <c r="O989" s="832">
        <v>85</v>
      </c>
      <c r="P989" s="849"/>
      <c r="Q989" s="849"/>
      <c r="R989" s="837"/>
      <c r="S989" s="850"/>
    </row>
    <row r="990" spans="1:19" ht="14.4" customHeight="1" x14ac:dyDescent="0.3">
      <c r="A990" s="831" t="s">
        <v>4483</v>
      </c>
      <c r="B990" s="832" t="s">
        <v>4484</v>
      </c>
      <c r="C990" s="832" t="s">
        <v>599</v>
      </c>
      <c r="D990" s="832" t="s">
        <v>4471</v>
      </c>
      <c r="E990" s="832" t="s">
        <v>4480</v>
      </c>
      <c r="F990" s="832" t="s">
        <v>4597</v>
      </c>
      <c r="G990" s="832" t="s">
        <v>4598</v>
      </c>
      <c r="H990" s="849">
        <v>27</v>
      </c>
      <c r="I990" s="849">
        <v>8289</v>
      </c>
      <c r="J990" s="832">
        <v>13.5</v>
      </c>
      <c r="K990" s="832">
        <v>307</v>
      </c>
      <c r="L990" s="849">
        <v>2</v>
      </c>
      <c r="M990" s="849">
        <v>614</v>
      </c>
      <c r="N990" s="832">
        <v>1</v>
      </c>
      <c r="O990" s="832">
        <v>307</v>
      </c>
      <c r="P990" s="849"/>
      <c r="Q990" s="849"/>
      <c r="R990" s="837"/>
      <c r="S990" s="850"/>
    </row>
    <row r="991" spans="1:19" ht="14.4" customHeight="1" x14ac:dyDescent="0.3">
      <c r="A991" s="831" t="s">
        <v>4483</v>
      </c>
      <c r="B991" s="832" t="s">
        <v>4484</v>
      </c>
      <c r="C991" s="832" t="s">
        <v>599</v>
      </c>
      <c r="D991" s="832" t="s">
        <v>4471</v>
      </c>
      <c r="E991" s="832" t="s">
        <v>4480</v>
      </c>
      <c r="F991" s="832" t="s">
        <v>4597</v>
      </c>
      <c r="G991" s="832" t="s">
        <v>4599</v>
      </c>
      <c r="H991" s="849">
        <v>4</v>
      </c>
      <c r="I991" s="849">
        <v>1228</v>
      </c>
      <c r="J991" s="832"/>
      <c r="K991" s="832">
        <v>307</v>
      </c>
      <c r="L991" s="849"/>
      <c r="M991" s="849"/>
      <c r="N991" s="832"/>
      <c r="O991" s="832"/>
      <c r="P991" s="849"/>
      <c r="Q991" s="849"/>
      <c r="R991" s="837"/>
      <c r="S991" s="850"/>
    </row>
    <row r="992" spans="1:19" ht="14.4" customHeight="1" x14ac:dyDescent="0.3">
      <c r="A992" s="831" t="s">
        <v>4483</v>
      </c>
      <c r="B992" s="832" t="s">
        <v>4484</v>
      </c>
      <c r="C992" s="832" t="s">
        <v>599</v>
      </c>
      <c r="D992" s="832" t="s">
        <v>4471</v>
      </c>
      <c r="E992" s="832" t="s">
        <v>4480</v>
      </c>
      <c r="F992" s="832" t="s">
        <v>4601</v>
      </c>
      <c r="G992" s="832" t="s">
        <v>4598</v>
      </c>
      <c r="H992" s="849">
        <v>1</v>
      </c>
      <c r="I992" s="849">
        <v>380</v>
      </c>
      <c r="J992" s="832">
        <v>0.05</v>
      </c>
      <c r="K992" s="832">
        <v>380</v>
      </c>
      <c r="L992" s="849">
        <v>20</v>
      </c>
      <c r="M992" s="849">
        <v>7600</v>
      </c>
      <c r="N992" s="832">
        <v>1</v>
      </c>
      <c r="O992" s="832">
        <v>380</v>
      </c>
      <c r="P992" s="849"/>
      <c r="Q992" s="849"/>
      <c r="R992" s="837"/>
      <c r="S992" s="850"/>
    </row>
    <row r="993" spans="1:19" ht="14.4" customHeight="1" x14ac:dyDescent="0.3">
      <c r="A993" s="831" t="s">
        <v>4483</v>
      </c>
      <c r="B993" s="832" t="s">
        <v>4484</v>
      </c>
      <c r="C993" s="832" t="s">
        <v>599</v>
      </c>
      <c r="D993" s="832" t="s">
        <v>4471</v>
      </c>
      <c r="E993" s="832" t="s">
        <v>4480</v>
      </c>
      <c r="F993" s="832" t="s">
        <v>4601</v>
      </c>
      <c r="G993" s="832" t="s">
        <v>4599</v>
      </c>
      <c r="H993" s="849">
        <v>5</v>
      </c>
      <c r="I993" s="849">
        <v>1900</v>
      </c>
      <c r="J993" s="832"/>
      <c r="K993" s="832">
        <v>380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 t="s">
        <v>4483</v>
      </c>
      <c r="B994" s="832" t="s">
        <v>4484</v>
      </c>
      <c r="C994" s="832" t="s">
        <v>599</v>
      </c>
      <c r="D994" s="832" t="s">
        <v>4472</v>
      </c>
      <c r="E994" s="832" t="s">
        <v>4480</v>
      </c>
      <c r="F994" s="832" t="s">
        <v>4534</v>
      </c>
      <c r="G994" s="832" t="s">
        <v>4535</v>
      </c>
      <c r="H994" s="849"/>
      <c r="I994" s="849"/>
      <c r="J994" s="832"/>
      <c r="K994" s="832"/>
      <c r="L994" s="849"/>
      <c r="M994" s="849"/>
      <c r="N994" s="832"/>
      <c r="O994" s="832"/>
      <c r="P994" s="849">
        <v>19</v>
      </c>
      <c r="Q994" s="849">
        <v>4788</v>
      </c>
      <c r="R994" s="837"/>
      <c r="S994" s="850">
        <v>252</v>
      </c>
    </row>
    <row r="995" spans="1:19" ht="14.4" customHeight="1" x14ac:dyDescent="0.3">
      <c r="A995" s="831" t="s">
        <v>4483</v>
      </c>
      <c r="B995" s="832" t="s">
        <v>4484</v>
      </c>
      <c r="C995" s="832" t="s">
        <v>599</v>
      </c>
      <c r="D995" s="832" t="s">
        <v>4472</v>
      </c>
      <c r="E995" s="832" t="s">
        <v>4480</v>
      </c>
      <c r="F995" s="832" t="s">
        <v>4534</v>
      </c>
      <c r="G995" s="832" t="s">
        <v>4536</v>
      </c>
      <c r="H995" s="849"/>
      <c r="I995" s="849"/>
      <c r="J995" s="832"/>
      <c r="K995" s="832"/>
      <c r="L995" s="849"/>
      <c r="M995" s="849"/>
      <c r="N995" s="832"/>
      <c r="O995" s="832"/>
      <c r="P995" s="849">
        <v>2</v>
      </c>
      <c r="Q995" s="849">
        <v>504</v>
      </c>
      <c r="R995" s="837"/>
      <c r="S995" s="850">
        <v>252</v>
      </c>
    </row>
    <row r="996" spans="1:19" ht="14.4" customHeight="1" x14ac:dyDescent="0.3">
      <c r="A996" s="831" t="s">
        <v>4483</v>
      </c>
      <c r="B996" s="832" t="s">
        <v>4484</v>
      </c>
      <c r="C996" s="832" t="s">
        <v>599</v>
      </c>
      <c r="D996" s="832" t="s">
        <v>4472</v>
      </c>
      <c r="E996" s="832" t="s">
        <v>4480</v>
      </c>
      <c r="F996" s="832" t="s">
        <v>4571</v>
      </c>
      <c r="G996" s="832" t="s">
        <v>4572</v>
      </c>
      <c r="H996" s="849"/>
      <c r="I996" s="849"/>
      <c r="J996" s="832"/>
      <c r="K996" s="832"/>
      <c r="L996" s="849"/>
      <c r="M996" s="849"/>
      <c r="N996" s="832"/>
      <c r="O996" s="832"/>
      <c r="P996" s="849">
        <v>2</v>
      </c>
      <c r="Q996" s="849">
        <v>254</v>
      </c>
      <c r="R996" s="837"/>
      <c r="S996" s="850">
        <v>127</v>
      </c>
    </row>
    <row r="997" spans="1:19" ht="14.4" customHeight="1" x14ac:dyDescent="0.3">
      <c r="A997" s="831" t="s">
        <v>4483</v>
      </c>
      <c r="B997" s="832" t="s">
        <v>4484</v>
      </c>
      <c r="C997" s="832" t="s">
        <v>599</v>
      </c>
      <c r="D997" s="832" t="s">
        <v>4472</v>
      </c>
      <c r="E997" s="832" t="s">
        <v>4480</v>
      </c>
      <c r="F997" s="832" t="s">
        <v>4571</v>
      </c>
      <c r="G997" s="832" t="s">
        <v>4573</v>
      </c>
      <c r="H997" s="849"/>
      <c r="I997" s="849"/>
      <c r="J997" s="832"/>
      <c r="K997" s="832"/>
      <c r="L997" s="849"/>
      <c r="M997" s="849"/>
      <c r="N997" s="832"/>
      <c r="O997" s="832"/>
      <c r="P997" s="849">
        <v>83</v>
      </c>
      <c r="Q997" s="849">
        <v>10541</v>
      </c>
      <c r="R997" s="837"/>
      <c r="S997" s="850">
        <v>127</v>
      </c>
    </row>
    <row r="998" spans="1:19" ht="14.4" customHeight="1" x14ac:dyDescent="0.3">
      <c r="A998" s="831" t="s">
        <v>4483</v>
      </c>
      <c r="B998" s="832" t="s">
        <v>4484</v>
      </c>
      <c r="C998" s="832" t="s">
        <v>599</v>
      </c>
      <c r="D998" s="832" t="s">
        <v>4472</v>
      </c>
      <c r="E998" s="832" t="s">
        <v>4480</v>
      </c>
      <c r="F998" s="832" t="s">
        <v>4597</v>
      </c>
      <c r="G998" s="832" t="s">
        <v>4599</v>
      </c>
      <c r="H998" s="849"/>
      <c r="I998" s="849"/>
      <c r="J998" s="832"/>
      <c r="K998" s="832"/>
      <c r="L998" s="849"/>
      <c r="M998" s="849"/>
      <c r="N998" s="832"/>
      <c r="O998" s="832"/>
      <c r="P998" s="849">
        <v>3</v>
      </c>
      <c r="Q998" s="849">
        <v>924</v>
      </c>
      <c r="R998" s="837"/>
      <c r="S998" s="850">
        <v>308</v>
      </c>
    </row>
    <row r="999" spans="1:19" ht="14.4" customHeight="1" x14ac:dyDescent="0.3">
      <c r="A999" s="831" t="s">
        <v>4483</v>
      </c>
      <c r="B999" s="832" t="s">
        <v>4484</v>
      </c>
      <c r="C999" s="832" t="s">
        <v>599</v>
      </c>
      <c r="D999" s="832" t="s">
        <v>4472</v>
      </c>
      <c r="E999" s="832" t="s">
        <v>4480</v>
      </c>
      <c r="F999" s="832" t="s">
        <v>4601</v>
      </c>
      <c r="G999" s="832" t="s">
        <v>4598</v>
      </c>
      <c r="H999" s="849"/>
      <c r="I999" s="849"/>
      <c r="J999" s="832"/>
      <c r="K999" s="832"/>
      <c r="L999" s="849"/>
      <c r="M999" s="849"/>
      <c r="N999" s="832"/>
      <c r="O999" s="832"/>
      <c r="P999" s="849">
        <v>25</v>
      </c>
      <c r="Q999" s="849">
        <v>9525</v>
      </c>
      <c r="R999" s="837"/>
      <c r="S999" s="850">
        <v>381</v>
      </c>
    </row>
    <row r="1000" spans="1:19" ht="14.4" customHeight="1" x14ac:dyDescent="0.3">
      <c r="A1000" s="831" t="s">
        <v>4483</v>
      </c>
      <c r="B1000" s="832" t="s">
        <v>4484</v>
      </c>
      <c r="C1000" s="832" t="s">
        <v>599</v>
      </c>
      <c r="D1000" s="832" t="s">
        <v>4454</v>
      </c>
      <c r="E1000" s="832" t="s">
        <v>4480</v>
      </c>
      <c r="F1000" s="832" t="s">
        <v>4534</v>
      </c>
      <c r="G1000" s="832" t="s">
        <v>4535</v>
      </c>
      <c r="H1000" s="849"/>
      <c r="I1000" s="849"/>
      <c r="J1000" s="832"/>
      <c r="K1000" s="832"/>
      <c r="L1000" s="849"/>
      <c r="M1000" s="849"/>
      <c r="N1000" s="832"/>
      <c r="O1000" s="832"/>
      <c r="P1000" s="849">
        <v>5</v>
      </c>
      <c r="Q1000" s="849">
        <v>1260</v>
      </c>
      <c r="R1000" s="837"/>
      <c r="S1000" s="850">
        <v>252</v>
      </c>
    </row>
    <row r="1001" spans="1:19" ht="14.4" customHeight="1" x14ac:dyDescent="0.3">
      <c r="A1001" s="831" t="s">
        <v>4483</v>
      </c>
      <c r="B1001" s="832" t="s">
        <v>4484</v>
      </c>
      <c r="C1001" s="832" t="s">
        <v>599</v>
      </c>
      <c r="D1001" s="832" t="s">
        <v>4454</v>
      </c>
      <c r="E1001" s="832" t="s">
        <v>4480</v>
      </c>
      <c r="F1001" s="832" t="s">
        <v>4571</v>
      </c>
      <c r="G1001" s="832" t="s">
        <v>4573</v>
      </c>
      <c r="H1001" s="849"/>
      <c r="I1001" s="849"/>
      <c r="J1001" s="832"/>
      <c r="K1001" s="832"/>
      <c r="L1001" s="849"/>
      <c r="M1001" s="849"/>
      <c r="N1001" s="832"/>
      <c r="O1001" s="832"/>
      <c r="P1001" s="849">
        <v>11</v>
      </c>
      <c r="Q1001" s="849">
        <v>1397</v>
      </c>
      <c r="R1001" s="837"/>
      <c r="S1001" s="850">
        <v>127</v>
      </c>
    </row>
    <row r="1002" spans="1:19" ht="14.4" customHeight="1" x14ac:dyDescent="0.3">
      <c r="A1002" s="831" t="s">
        <v>4483</v>
      </c>
      <c r="B1002" s="832" t="s">
        <v>4484</v>
      </c>
      <c r="C1002" s="832" t="s">
        <v>599</v>
      </c>
      <c r="D1002" s="832" t="s">
        <v>4454</v>
      </c>
      <c r="E1002" s="832" t="s">
        <v>4480</v>
      </c>
      <c r="F1002" s="832" t="s">
        <v>4577</v>
      </c>
      <c r="G1002" s="832" t="s">
        <v>4578</v>
      </c>
      <c r="H1002" s="849"/>
      <c r="I1002" s="849"/>
      <c r="J1002" s="832"/>
      <c r="K1002" s="832"/>
      <c r="L1002" s="849"/>
      <c r="M1002" s="849"/>
      <c r="N1002" s="832"/>
      <c r="O1002" s="832"/>
      <c r="P1002" s="849">
        <v>2</v>
      </c>
      <c r="Q1002" s="849">
        <v>992</v>
      </c>
      <c r="R1002" s="837"/>
      <c r="S1002" s="850">
        <v>496</v>
      </c>
    </row>
    <row r="1003" spans="1:19" ht="14.4" customHeight="1" x14ac:dyDescent="0.3">
      <c r="A1003" s="831" t="s">
        <v>4483</v>
      </c>
      <c r="B1003" s="832" t="s">
        <v>4484</v>
      </c>
      <c r="C1003" s="832" t="s">
        <v>599</v>
      </c>
      <c r="D1003" s="832" t="s">
        <v>4454</v>
      </c>
      <c r="E1003" s="832" t="s">
        <v>4480</v>
      </c>
      <c r="F1003" s="832" t="s">
        <v>4597</v>
      </c>
      <c r="G1003" s="832" t="s">
        <v>4598</v>
      </c>
      <c r="H1003" s="849"/>
      <c r="I1003" s="849"/>
      <c r="J1003" s="832"/>
      <c r="K1003" s="832"/>
      <c r="L1003" s="849"/>
      <c r="M1003" s="849"/>
      <c r="N1003" s="832"/>
      <c r="O1003" s="832"/>
      <c r="P1003" s="849">
        <v>2</v>
      </c>
      <c r="Q1003" s="849">
        <v>616</v>
      </c>
      <c r="R1003" s="837"/>
      <c r="S1003" s="850">
        <v>308</v>
      </c>
    </row>
    <row r="1004" spans="1:19" ht="14.4" customHeight="1" x14ac:dyDescent="0.3">
      <c r="A1004" s="831" t="s">
        <v>4483</v>
      </c>
      <c r="B1004" s="832" t="s">
        <v>4484</v>
      </c>
      <c r="C1004" s="832" t="s">
        <v>599</v>
      </c>
      <c r="D1004" s="832" t="s">
        <v>4454</v>
      </c>
      <c r="E1004" s="832" t="s">
        <v>4480</v>
      </c>
      <c r="F1004" s="832" t="s">
        <v>4601</v>
      </c>
      <c r="G1004" s="832" t="s">
        <v>4599</v>
      </c>
      <c r="H1004" s="849"/>
      <c r="I1004" s="849"/>
      <c r="J1004" s="832"/>
      <c r="K1004" s="832"/>
      <c r="L1004" s="849"/>
      <c r="M1004" s="849"/>
      <c r="N1004" s="832"/>
      <c r="O1004" s="832"/>
      <c r="P1004" s="849">
        <v>1</v>
      </c>
      <c r="Q1004" s="849">
        <v>381</v>
      </c>
      <c r="R1004" s="837"/>
      <c r="S1004" s="850">
        <v>381</v>
      </c>
    </row>
    <row r="1005" spans="1:19" ht="14.4" customHeight="1" x14ac:dyDescent="0.3">
      <c r="A1005" s="831" t="s">
        <v>4483</v>
      </c>
      <c r="B1005" s="832" t="s">
        <v>4484</v>
      </c>
      <c r="C1005" s="832" t="s">
        <v>599</v>
      </c>
      <c r="D1005" s="832" t="s">
        <v>2024</v>
      </c>
      <c r="E1005" s="832" t="s">
        <v>4480</v>
      </c>
      <c r="F1005" s="832" t="s">
        <v>4534</v>
      </c>
      <c r="G1005" s="832" t="s">
        <v>4536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2</v>
      </c>
      <c r="Q1005" s="849">
        <v>504</v>
      </c>
      <c r="R1005" s="837"/>
      <c r="S1005" s="850">
        <v>252</v>
      </c>
    </row>
    <row r="1006" spans="1:19" ht="14.4" customHeight="1" x14ac:dyDescent="0.3">
      <c r="A1006" s="831" t="s">
        <v>4483</v>
      </c>
      <c r="B1006" s="832" t="s">
        <v>4484</v>
      </c>
      <c r="C1006" s="832" t="s">
        <v>599</v>
      </c>
      <c r="D1006" s="832" t="s">
        <v>2024</v>
      </c>
      <c r="E1006" s="832" t="s">
        <v>4480</v>
      </c>
      <c r="F1006" s="832" t="s">
        <v>4571</v>
      </c>
      <c r="G1006" s="832" t="s">
        <v>4572</v>
      </c>
      <c r="H1006" s="849"/>
      <c r="I1006" s="849"/>
      <c r="J1006" s="832"/>
      <c r="K1006" s="832"/>
      <c r="L1006" s="849"/>
      <c r="M1006" s="849"/>
      <c r="N1006" s="832"/>
      <c r="O1006" s="832"/>
      <c r="P1006" s="849">
        <v>2</v>
      </c>
      <c r="Q1006" s="849">
        <v>254</v>
      </c>
      <c r="R1006" s="837"/>
      <c r="S1006" s="850">
        <v>127</v>
      </c>
    </row>
    <row r="1007" spans="1:19" ht="14.4" customHeight="1" x14ac:dyDescent="0.3">
      <c r="A1007" s="831" t="s">
        <v>4483</v>
      </c>
      <c r="B1007" s="832" t="s">
        <v>4484</v>
      </c>
      <c r="C1007" s="832" t="s">
        <v>599</v>
      </c>
      <c r="D1007" s="832" t="s">
        <v>2024</v>
      </c>
      <c r="E1007" s="832" t="s">
        <v>4480</v>
      </c>
      <c r="F1007" s="832" t="s">
        <v>4597</v>
      </c>
      <c r="G1007" s="832" t="s">
        <v>4599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2</v>
      </c>
      <c r="Q1007" s="849">
        <v>616</v>
      </c>
      <c r="R1007" s="837"/>
      <c r="S1007" s="850">
        <v>308</v>
      </c>
    </row>
    <row r="1008" spans="1:19" ht="14.4" customHeight="1" x14ac:dyDescent="0.3">
      <c r="A1008" s="831" t="s">
        <v>4483</v>
      </c>
      <c r="B1008" s="832" t="s">
        <v>4484</v>
      </c>
      <c r="C1008" s="832" t="s">
        <v>599</v>
      </c>
      <c r="D1008" s="832" t="s">
        <v>4458</v>
      </c>
      <c r="E1008" s="832" t="s">
        <v>4480</v>
      </c>
      <c r="F1008" s="832" t="s">
        <v>4534</v>
      </c>
      <c r="G1008" s="832" t="s">
        <v>4535</v>
      </c>
      <c r="H1008" s="849">
        <v>1</v>
      </c>
      <c r="I1008" s="849">
        <v>251</v>
      </c>
      <c r="J1008" s="832"/>
      <c r="K1008" s="832">
        <v>251</v>
      </c>
      <c r="L1008" s="849"/>
      <c r="M1008" s="849"/>
      <c r="N1008" s="832"/>
      <c r="O1008" s="832"/>
      <c r="P1008" s="849"/>
      <c r="Q1008" s="849"/>
      <c r="R1008" s="837"/>
      <c r="S1008" s="850"/>
    </row>
    <row r="1009" spans="1:19" ht="14.4" customHeight="1" x14ac:dyDescent="0.3">
      <c r="A1009" s="831" t="s">
        <v>4483</v>
      </c>
      <c r="B1009" s="832" t="s">
        <v>4484</v>
      </c>
      <c r="C1009" s="832" t="s">
        <v>599</v>
      </c>
      <c r="D1009" s="832" t="s">
        <v>4458</v>
      </c>
      <c r="E1009" s="832" t="s">
        <v>4480</v>
      </c>
      <c r="F1009" s="832" t="s">
        <v>4534</v>
      </c>
      <c r="G1009" s="832" t="s">
        <v>4536</v>
      </c>
      <c r="H1009" s="849">
        <v>1</v>
      </c>
      <c r="I1009" s="849">
        <v>251</v>
      </c>
      <c r="J1009" s="832">
        <v>0.2</v>
      </c>
      <c r="K1009" s="832">
        <v>251</v>
      </c>
      <c r="L1009" s="849">
        <v>5</v>
      </c>
      <c r="M1009" s="849">
        <v>1255</v>
      </c>
      <c r="N1009" s="832">
        <v>1</v>
      </c>
      <c r="O1009" s="832">
        <v>251</v>
      </c>
      <c r="P1009" s="849"/>
      <c r="Q1009" s="849"/>
      <c r="R1009" s="837"/>
      <c r="S1009" s="850"/>
    </row>
    <row r="1010" spans="1:19" ht="14.4" customHeight="1" x14ac:dyDescent="0.3">
      <c r="A1010" s="831" t="s">
        <v>4483</v>
      </c>
      <c r="B1010" s="832" t="s">
        <v>4484</v>
      </c>
      <c r="C1010" s="832" t="s">
        <v>599</v>
      </c>
      <c r="D1010" s="832" t="s">
        <v>4458</v>
      </c>
      <c r="E1010" s="832" t="s">
        <v>4480</v>
      </c>
      <c r="F1010" s="832" t="s">
        <v>4571</v>
      </c>
      <c r="G1010" s="832" t="s">
        <v>4572</v>
      </c>
      <c r="H1010" s="849">
        <v>1</v>
      </c>
      <c r="I1010" s="849">
        <v>126</v>
      </c>
      <c r="J1010" s="832">
        <v>2.7777777777777776E-2</v>
      </c>
      <c r="K1010" s="832">
        <v>126</v>
      </c>
      <c r="L1010" s="849">
        <v>36</v>
      </c>
      <c r="M1010" s="849">
        <v>4536</v>
      </c>
      <c r="N1010" s="832">
        <v>1</v>
      </c>
      <c r="O1010" s="832">
        <v>126</v>
      </c>
      <c r="P1010" s="849"/>
      <c r="Q1010" s="849"/>
      <c r="R1010" s="837"/>
      <c r="S1010" s="850"/>
    </row>
    <row r="1011" spans="1:19" ht="14.4" customHeight="1" x14ac:dyDescent="0.3">
      <c r="A1011" s="831" t="s">
        <v>4483</v>
      </c>
      <c r="B1011" s="832" t="s">
        <v>4484</v>
      </c>
      <c r="C1011" s="832" t="s">
        <v>599</v>
      </c>
      <c r="D1011" s="832" t="s">
        <v>4458</v>
      </c>
      <c r="E1011" s="832" t="s">
        <v>4480</v>
      </c>
      <c r="F1011" s="832" t="s">
        <v>4577</v>
      </c>
      <c r="G1011" s="832" t="s">
        <v>4579</v>
      </c>
      <c r="H1011" s="849"/>
      <c r="I1011" s="849"/>
      <c r="J1011" s="832"/>
      <c r="K1011" s="832"/>
      <c r="L1011" s="849">
        <v>4</v>
      </c>
      <c r="M1011" s="849">
        <v>1980</v>
      </c>
      <c r="N1011" s="832">
        <v>1</v>
      </c>
      <c r="O1011" s="832">
        <v>495</v>
      </c>
      <c r="P1011" s="849"/>
      <c r="Q1011" s="849"/>
      <c r="R1011" s="837"/>
      <c r="S1011" s="850"/>
    </row>
    <row r="1012" spans="1:19" ht="14.4" customHeight="1" x14ac:dyDescent="0.3">
      <c r="A1012" s="831" t="s">
        <v>4483</v>
      </c>
      <c r="B1012" s="832" t="s">
        <v>4484</v>
      </c>
      <c r="C1012" s="832" t="s">
        <v>599</v>
      </c>
      <c r="D1012" s="832" t="s">
        <v>4458</v>
      </c>
      <c r="E1012" s="832" t="s">
        <v>4480</v>
      </c>
      <c r="F1012" s="832" t="s">
        <v>4597</v>
      </c>
      <c r="G1012" s="832" t="s">
        <v>4599</v>
      </c>
      <c r="H1012" s="849">
        <v>2</v>
      </c>
      <c r="I1012" s="849">
        <v>614</v>
      </c>
      <c r="J1012" s="832">
        <v>0.25</v>
      </c>
      <c r="K1012" s="832">
        <v>307</v>
      </c>
      <c r="L1012" s="849">
        <v>8</v>
      </c>
      <c r="M1012" s="849">
        <v>2456</v>
      </c>
      <c r="N1012" s="832">
        <v>1</v>
      </c>
      <c r="O1012" s="832">
        <v>307</v>
      </c>
      <c r="P1012" s="849"/>
      <c r="Q1012" s="849"/>
      <c r="R1012" s="837"/>
      <c r="S1012" s="850"/>
    </row>
    <row r="1013" spans="1:19" ht="14.4" customHeight="1" x14ac:dyDescent="0.3">
      <c r="A1013" s="831" t="s">
        <v>4483</v>
      </c>
      <c r="B1013" s="832" t="s">
        <v>4484</v>
      </c>
      <c r="C1013" s="832" t="s">
        <v>599</v>
      </c>
      <c r="D1013" s="832" t="s">
        <v>4458</v>
      </c>
      <c r="E1013" s="832" t="s">
        <v>4480</v>
      </c>
      <c r="F1013" s="832" t="s">
        <v>4601</v>
      </c>
      <c r="G1013" s="832" t="s">
        <v>4598</v>
      </c>
      <c r="H1013" s="849">
        <v>1</v>
      </c>
      <c r="I1013" s="849">
        <v>380</v>
      </c>
      <c r="J1013" s="832"/>
      <c r="K1013" s="832">
        <v>380</v>
      </c>
      <c r="L1013" s="849"/>
      <c r="M1013" s="849"/>
      <c r="N1013" s="832"/>
      <c r="O1013" s="832"/>
      <c r="P1013" s="849"/>
      <c r="Q1013" s="849"/>
      <c r="R1013" s="837"/>
      <c r="S1013" s="850"/>
    </row>
    <row r="1014" spans="1:19" ht="14.4" customHeight="1" x14ac:dyDescent="0.3">
      <c r="A1014" s="831" t="s">
        <v>4483</v>
      </c>
      <c r="B1014" s="832" t="s">
        <v>4484</v>
      </c>
      <c r="C1014" s="832" t="s">
        <v>602</v>
      </c>
      <c r="D1014" s="832" t="s">
        <v>2002</v>
      </c>
      <c r="E1014" s="832" t="s">
        <v>4480</v>
      </c>
      <c r="F1014" s="832" t="s">
        <v>4534</v>
      </c>
      <c r="G1014" s="832" t="s">
        <v>4535</v>
      </c>
      <c r="H1014" s="849">
        <v>2</v>
      </c>
      <c r="I1014" s="849">
        <v>502</v>
      </c>
      <c r="J1014" s="832"/>
      <c r="K1014" s="832">
        <v>251</v>
      </c>
      <c r="L1014" s="849"/>
      <c r="M1014" s="849"/>
      <c r="N1014" s="832"/>
      <c r="O1014" s="832"/>
      <c r="P1014" s="849">
        <v>5</v>
      </c>
      <c r="Q1014" s="849">
        <v>1260</v>
      </c>
      <c r="R1014" s="837"/>
      <c r="S1014" s="850">
        <v>252</v>
      </c>
    </row>
    <row r="1015" spans="1:19" ht="14.4" customHeight="1" x14ac:dyDescent="0.3">
      <c r="A1015" s="831" t="s">
        <v>4483</v>
      </c>
      <c r="B1015" s="832" t="s">
        <v>4484</v>
      </c>
      <c r="C1015" s="832" t="s">
        <v>602</v>
      </c>
      <c r="D1015" s="832" t="s">
        <v>2002</v>
      </c>
      <c r="E1015" s="832" t="s">
        <v>4480</v>
      </c>
      <c r="F1015" s="832" t="s">
        <v>4534</v>
      </c>
      <c r="G1015" s="832" t="s">
        <v>4536</v>
      </c>
      <c r="H1015" s="849">
        <v>6</v>
      </c>
      <c r="I1015" s="849">
        <v>1506</v>
      </c>
      <c r="J1015" s="832">
        <v>6</v>
      </c>
      <c r="K1015" s="832">
        <v>251</v>
      </c>
      <c r="L1015" s="849">
        <v>1</v>
      </c>
      <c r="M1015" s="849">
        <v>251</v>
      </c>
      <c r="N1015" s="832">
        <v>1</v>
      </c>
      <c r="O1015" s="832">
        <v>251</v>
      </c>
      <c r="P1015" s="849"/>
      <c r="Q1015" s="849"/>
      <c r="R1015" s="837"/>
      <c r="S1015" s="850"/>
    </row>
    <row r="1016" spans="1:19" ht="14.4" customHeight="1" x14ac:dyDescent="0.3">
      <c r="A1016" s="831" t="s">
        <v>4483</v>
      </c>
      <c r="B1016" s="832" t="s">
        <v>4484</v>
      </c>
      <c r="C1016" s="832" t="s">
        <v>602</v>
      </c>
      <c r="D1016" s="832" t="s">
        <v>2002</v>
      </c>
      <c r="E1016" s="832" t="s">
        <v>4480</v>
      </c>
      <c r="F1016" s="832" t="s">
        <v>4571</v>
      </c>
      <c r="G1016" s="832" t="s">
        <v>4572</v>
      </c>
      <c r="H1016" s="849">
        <v>28</v>
      </c>
      <c r="I1016" s="849">
        <v>3528</v>
      </c>
      <c r="J1016" s="832">
        <v>7</v>
      </c>
      <c r="K1016" s="832">
        <v>126</v>
      </c>
      <c r="L1016" s="849">
        <v>4</v>
      </c>
      <c r="M1016" s="849">
        <v>504</v>
      </c>
      <c r="N1016" s="832">
        <v>1</v>
      </c>
      <c r="O1016" s="832">
        <v>126</v>
      </c>
      <c r="P1016" s="849"/>
      <c r="Q1016" s="849"/>
      <c r="R1016" s="837"/>
      <c r="S1016" s="850"/>
    </row>
    <row r="1017" spans="1:19" ht="14.4" customHeight="1" x14ac:dyDescent="0.3">
      <c r="A1017" s="831" t="s">
        <v>4483</v>
      </c>
      <c r="B1017" s="832" t="s">
        <v>4484</v>
      </c>
      <c r="C1017" s="832" t="s">
        <v>602</v>
      </c>
      <c r="D1017" s="832" t="s">
        <v>2002</v>
      </c>
      <c r="E1017" s="832" t="s">
        <v>4480</v>
      </c>
      <c r="F1017" s="832" t="s">
        <v>4571</v>
      </c>
      <c r="G1017" s="832" t="s">
        <v>4573</v>
      </c>
      <c r="H1017" s="849">
        <v>28</v>
      </c>
      <c r="I1017" s="849">
        <v>3528</v>
      </c>
      <c r="J1017" s="832"/>
      <c r="K1017" s="832">
        <v>126</v>
      </c>
      <c r="L1017" s="849"/>
      <c r="M1017" s="849"/>
      <c r="N1017" s="832"/>
      <c r="O1017" s="832"/>
      <c r="P1017" s="849">
        <v>6</v>
      </c>
      <c r="Q1017" s="849">
        <v>762</v>
      </c>
      <c r="R1017" s="837"/>
      <c r="S1017" s="850">
        <v>127</v>
      </c>
    </row>
    <row r="1018" spans="1:19" ht="14.4" customHeight="1" x14ac:dyDescent="0.3">
      <c r="A1018" s="831" t="s">
        <v>4483</v>
      </c>
      <c r="B1018" s="832" t="s">
        <v>4484</v>
      </c>
      <c r="C1018" s="832" t="s">
        <v>602</v>
      </c>
      <c r="D1018" s="832" t="s">
        <v>2002</v>
      </c>
      <c r="E1018" s="832" t="s">
        <v>4480</v>
      </c>
      <c r="F1018" s="832" t="s">
        <v>4582</v>
      </c>
      <c r="G1018" s="832" t="s">
        <v>4578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10</v>
      </c>
      <c r="Q1018" s="849">
        <v>5690</v>
      </c>
      <c r="R1018" s="837"/>
      <c r="S1018" s="850">
        <v>569</v>
      </c>
    </row>
    <row r="1019" spans="1:19" ht="14.4" customHeight="1" x14ac:dyDescent="0.3">
      <c r="A1019" s="831" t="s">
        <v>4483</v>
      </c>
      <c r="B1019" s="832" t="s">
        <v>4484</v>
      </c>
      <c r="C1019" s="832" t="s">
        <v>602</v>
      </c>
      <c r="D1019" s="832" t="s">
        <v>2002</v>
      </c>
      <c r="E1019" s="832" t="s">
        <v>4480</v>
      </c>
      <c r="F1019" s="832" t="s">
        <v>4582</v>
      </c>
      <c r="G1019" s="832" t="s">
        <v>4579</v>
      </c>
      <c r="H1019" s="849">
        <v>14</v>
      </c>
      <c r="I1019" s="849">
        <v>7952</v>
      </c>
      <c r="J1019" s="832"/>
      <c r="K1019" s="832">
        <v>568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 t="s">
        <v>4483</v>
      </c>
      <c r="B1020" s="832" t="s">
        <v>4484</v>
      </c>
      <c r="C1020" s="832" t="s">
        <v>602</v>
      </c>
      <c r="D1020" s="832" t="s">
        <v>2002</v>
      </c>
      <c r="E1020" s="832" t="s">
        <v>4480</v>
      </c>
      <c r="F1020" s="832" t="s">
        <v>4597</v>
      </c>
      <c r="G1020" s="832" t="s">
        <v>4598</v>
      </c>
      <c r="H1020" s="849">
        <v>6</v>
      </c>
      <c r="I1020" s="849">
        <v>1842</v>
      </c>
      <c r="J1020" s="832"/>
      <c r="K1020" s="832">
        <v>307</v>
      </c>
      <c r="L1020" s="849"/>
      <c r="M1020" s="849"/>
      <c r="N1020" s="832"/>
      <c r="O1020" s="832"/>
      <c r="P1020" s="849"/>
      <c r="Q1020" s="849"/>
      <c r="R1020" s="837"/>
      <c r="S1020" s="850"/>
    </row>
    <row r="1021" spans="1:19" ht="14.4" customHeight="1" x14ac:dyDescent="0.3">
      <c r="A1021" s="831" t="s">
        <v>4483</v>
      </c>
      <c r="B1021" s="832" t="s">
        <v>4484</v>
      </c>
      <c r="C1021" s="832" t="s">
        <v>602</v>
      </c>
      <c r="D1021" s="832" t="s">
        <v>2002</v>
      </c>
      <c r="E1021" s="832" t="s">
        <v>4480</v>
      </c>
      <c r="F1021" s="832" t="s">
        <v>4601</v>
      </c>
      <c r="G1021" s="832" t="s">
        <v>4598</v>
      </c>
      <c r="H1021" s="849">
        <v>4</v>
      </c>
      <c r="I1021" s="849">
        <v>1520</v>
      </c>
      <c r="J1021" s="832"/>
      <c r="K1021" s="832">
        <v>380</v>
      </c>
      <c r="L1021" s="849"/>
      <c r="M1021" s="849"/>
      <c r="N1021" s="832"/>
      <c r="O1021" s="832"/>
      <c r="P1021" s="849">
        <v>5</v>
      </c>
      <c r="Q1021" s="849">
        <v>1905</v>
      </c>
      <c r="R1021" s="837"/>
      <c r="S1021" s="850">
        <v>381</v>
      </c>
    </row>
    <row r="1022" spans="1:19" ht="14.4" customHeight="1" x14ac:dyDescent="0.3">
      <c r="A1022" s="831" t="s">
        <v>4483</v>
      </c>
      <c r="B1022" s="832" t="s">
        <v>4484</v>
      </c>
      <c r="C1022" s="832" t="s">
        <v>602</v>
      </c>
      <c r="D1022" s="832" t="s">
        <v>2002</v>
      </c>
      <c r="E1022" s="832" t="s">
        <v>4480</v>
      </c>
      <c r="F1022" s="832" t="s">
        <v>4601</v>
      </c>
      <c r="G1022" s="832" t="s">
        <v>4599</v>
      </c>
      <c r="H1022" s="849">
        <v>3</v>
      </c>
      <c r="I1022" s="849">
        <v>1140</v>
      </c>
      <c r="J1022" s="832">
        <v>1.5</v>
      </c>
      <c r="K1022" s="832">
        <v>380</v>
      </c>
      <c r="L1022" s="849">
        <v>2</v>
      </c>
      <c r="M1022" s="849">
        <v>760</v>
      </c>
      <c r="N1022" s="832">
        <v>1</v>
      </c>
      <c r="O1022" s="832">
        <v>380</v>
      </c>
      <c r="P1022" s="849"/>
      <c r="Q1022" s="849"/>
      <c r="R1022" s="837"/>
      <c r="S1022" s="850"/>
    </row>
    <row r="1023" spans="1:19" ht="14.4" customHeight="1" x14ac:dyDescent="0.3">
      <c r="A1023" s="831" t="s">
        <v>4483</v>
      </c>
      <c r="B1023" s="832" t="s">
        <v>4484</v>
      </c>
      <c r="C1023" s="832" t="s">
        <v>602</v>
      </c>
      <c r="D1023" s="832" t="s">
        <v>2002</v>
      </c>
      <c r="E1023" s="832" t="s">
        <v>4480</v>
      </c>
      <c r="F1023" s="832" t="s">
        <v>4602</v>
      </c>
      <c r="G1023" s="832" t="s">
        <v>4603</v>
      </c>
      <c r="H1023" s="849">
        <v>5</v>
      </c>
      <c r="I1023" s="849">
        <v>1360</v>
      </c>
      <c r="J1023" s="832"/>
      <c r="K1023" s="832">
        <v>272</v>
      </c>
      <c r="L1023" s="849"/>
      <c r="M1023" s="849"/>
      <c r="N1023" s="832"/>
      <c r="O1023" s="832"/>
      <c r="P1023" s="849">
        <v>1</v>
      </c>
      <c r="Q1023" s="849">
        <v>273</v>
      </c>
      <c r="R1023" s="837"/>
      <c r="S1023" s="850">
        <v>273</v>
      </c>
    </row>
    <row r="1024" spans="1:19" ht="14.4" customHeight="1" x14ac:dyDescent="0.3">
      <c r="A1024" s="831" t="s">
        <v>4483</v>
      </c>
      <c r="B1024" s="832" t="s">
        <v>4484</v>
      </c>
      <c r="C1024" s="832" t="s">
        <v>602</v>
      </c>
      <c r="D1024" s="832" t="s">
        <v>2003</v>
      </c>
      <c r="E1024" s="832" t="s">
        <v>4480</v>
      </c>
      <c r="F1024" s="832" t="s">
        <v>4534</v>
      </c>
      <c r="G1024" s="832" t="s">
        <v>4535</v>
      </c>
      <c r="H1024" s="849"/>
      <c r="I1024" s="849"/>
      <c r="J1024" s="832"/>
      <c r="K1024" s="832"/>
      <c r="L1024" s="849">
        <v>1</v>
      </c>
      <c r="M1024" s="849">
        <v>251</v>
      </c>
      <c r="N1024" s="832">
        <v>1</v>
      </c>
      <c r="O1024" s="832">
        <v>251</v>
      </c>
      <c r="P1024" s="849"/>
      <c r="Q1024" s="849"/>
      <c r="R1024" s="837"/>
      <c r="S1024" s="850"/>
    </row>
    <row r="1025" spans="1:19" ht="14.4" customHeight="1" x14ac:dyDescent="0.3">
      <c r="A1025" s="831" t="s">
        <v>4483</v>
      </c>
      <c r="B1025" s="832" t="s">
        <v>4484</v>
      </c>
      <c r="C1025" s="832" t="s">
        <v>602</v>
      </c>
      <c r="D1025" s="832" t="s">
        <v>2003</v>
      </c>
      <c r="E1025" s="832" t="s">
        <v>4480</v>
      </c>
      <c r="F1025" s="832" t="s">
        <v>4571</v>
      </c>
      <c r="G1025" s="832" t="s">
        <v>4572</v>
      </c>
      <c r="H1025" s="849">
        <v>3</v>
      </c>
      <c r="I1025" s="849">
        <v>378</v>
      </c>
      <c r="J1025" s="832"/>
      <c r="K1025" s="832">
        <v>126</v>
      </c>
      <c r="L1025" s="849"/>
      <c r="M1025" s="849"/>
      <c r="N1025" s="832"/>
      <c r="O1025" s="832"/>
      <c r="P1025" s="849"/>
      <c r="Q1025" s="849"/>
      <c r="R1025" s="837"/>
      <c r="S1025" s="850"/>
    </row>
    <row r="1026" spans="1:19" ht="14.4" customHeight="1" x14ac:dyDescent="0.3">
      <c r="A1026" s="831" t="s">
        <v>4483</v>
      </c>
      <c r="B1026" s="832" t="s">
        <v>4484</v>
      </c>
      <c r="C1026" s="832" t="s">
        <v>602</v>
      </c>
      <c r="D1026" s="832" t="s">
        <v>2003</v>
      </c>
      <c r="E1026" s="832" t="s">
        <v>4480</v>
      </c>
      <c r="F1026" s="832" t="s">
        <v>4571</v>
      </c>
      <c r="G1026" s="832" t="s">
        <v>4573</v>
      </c>
      <c r="H1026" s="849"/>
      <c r="I1026" s="849"/>
      <c r="J1026" s="832"/>
      <c r="K1026" s="832"/>
      <c r="L1026" s="849">
        <v>2</v>
      </c>
      <c r="M1026" s="849">
        <v>252</v>
      </c>
      <c r="N1026" s="832">
        <v>1</v>
      </c>
      <c r="O1026" s="832">
        <v>126</v>
      </c>
      <c r="P1026" s="849"/>
      <c r="Q1026" s="849"/>
      <c r="R1026" s="837"/>
      <c r="S1026" s="850"/>
    </row>
    <row r="1027" spans="1:19" ht="14.4" customHeight="1" x14ac:dyDescent="0.3">
      <c r="A1027" s="831" t="s">
        <v>4483</v>
      </c>
      <c r="B1027" s="832" t="s">
        <v>4484</v>
      </c>
      <c r="C1027" s="832" t="s">
        <v>602</v>
      </c>
      <c r="D1027" s="832" t="s">
        <v>2003</v>
      </c>
      <c r="E1027" s="832" t="s">
        <v>4480</v>
      </c>
      <c r="F1027" s="832" t="s">
        <v>4594</v>
      </c>
      <c r="G1027" s="832" t="s">
        <v>4595</v>
      </c>
      <c r="H1027" s="849">
        <v>2</v>
      </c>
      <c r="I1027" s="849">
        <v>170</v>
      </c>
      <c r="J1027" s="832"/>
      <c r="K1027" s="832">
        <v>85</v>
      </c>
      <c r="L1027" s="849"/>
      <c r="M1027" s="849"/>
      <c r="N1027" s="832"/>
      <c r="O1027" s="832"/>
      <c r="P1027" s="849"/>
      <c r="Q1027" s="849"/>
      <c r="R1027" s="837"/>
      <c r="S1027" s="850"/>
    </row>
    <row r="1028" spans="1:19" ht="14.4" customHeight="1" x14ac:dyDescent="0.3">
      <c r="A1028" s="831" t="s">
        <v>4483</v>
      </c>
      <c r="B1028" s="832" t="s">
        <v>4484</v>
      </c>
      <c r="C1028" s="832" t="s">
        <v>602</v>
      </c>
      <c r="D1028" s="832" t="s">
        <v>2003</v>
      </c>
      <c r="E1028" s="832" t="s">
        <v>4480</v>
      </c>
      <c r="F1028" s="832" t="s">
        <v>4601</v>
      </c>
      <c r="G1028" s="832" t="s">
        <v>4598</v>
      </c>
      <c r="H1028" s="849"/>
      <c r="I1028" s="849"/>
      <c r="J1028" s="832"/>
      <c r="K1028" s="832"/>
      <c r="L1028" s="849">
        <v>2</v>
      </c>
      <c r="M1028" s="849">
        <v>760</v>
      </c>
      <c r="N1028" s="832">
        <v>1</v>
      </c>
      <c r="O1028" s="832">
        <v>380</v>
      </c>
      <c r="P1028" s="849"/>
      <c r="Q1028" s="849"/>
      <c r="R1028" s="837"/>
      <c r="S1028" s="850"/>
    </row>
    <row r="1029" spans="1:19" ht="14.4" customHeight="1" x14ac:dyDescent="0.3">
      <c r="A1029" s="831" t="s">
        <v>4483</v>
      </c>
      <c r="B1029" s="832" t="s">
        <v>4484</v>
      </c>
      <c r="C1029" s="832" t="s">
        <v>602</v>
      </c>
      <c r="D1029" s="832" t="s">
        <v>2003</v>
      </c>
      <c r="E1029" s="832" t="s">
        <v>4480</v>
      </c>
      <c r="F1029" s="832" t="s">
        <v>4601</v>
      </c>
      <c r="G1029" s="832" t="s">
        <v>4599</v>
      </c>
      <c r="H1029" s="849">
        <v>3</v>
      </c>
      <c r="I1029" s="849">
        <v>1140</v>
      </c>
      <c r="J1029" s="832"/>
      <c r="K1029" s="832">
        <v>380</v>
      </c>
      <c r="L1029" s="849"/>
      <c r="M1029" s="849"/>
      <c r="N1029" s="832"/>
      <c r="O1029" s="832"/>
      <c r="P1029" s="849"/>
      <c r="Q1029" s="849"/>
      <c r="R1029" s="837"/>
      <c r="S1029" s="850"/>
    </row>
    <row r="1030" spans="1:19" ht="14.4" customHeight="1" x14ac:dyDescent="0.3">
      <c r="A1030" s="831" t="s">
        <v>4483</v>
      </c>
      <c r="B1030" s="832" t="s">
        <v>4484</v>
      </c>
      <c r="C1030" s="832" t="s">
        <v>602</v>
      </c>
      <c r="D1030" s="832" t="s">
        <v>4440</v>
      </c>
      <c r="E1030" s="832" t="s">
        <v>4480</v>
      </c>
      <c r="F1030" s="832" t="s">
        <v>4534</v>
      </c>
      <c r="G1030" s="832" t="s">
        <v>4535</v>
      </c>
      <c r="H1030" s="849"/>
      <c r="I1030" s="849"/>
      <c r="J1030" s="832"/>
      <c r="K1030" s="832"/>
      <c r="L1030" s="849">
        <v>1</v>
      </c>
      <c r="M1030" s="849">
        <v>251</v>
      </c>
      <c r="N1030" s="832">
        <v>1</v>
      </c>
      <c r="O1030" s="832">
        <v>251</v>
      </c>
      <c r="P1030" s="849"/>
      <c r="Q1030" s="849"/>
      <c r="R1030" s="837"/>
      <c r="S1030" s="850"/>
    </row>
    <row r="1031" spans="1:19" ht="14.4" customHeight="1" x14ac:dyDescent="0.3">
      <c r="A1031" s="831" t="s">
        <v>4483</v>
      </c>
      <c r="B1031" s="832" t="s">
        <v>4484</v>
      </c>
      <c r="C1031" s="832" t="s">
        <v>602</v>
      </c>
      <c r="D1031" s="832" t="s">
        <v>4440</v>
      </c>
      <c r="E1031" s="832" t="s">
        <v>4480</v>
      </c>
      <c r="F1031" s="832" t="s">
        <v>4534</v>
      </c>
      <c r="G1031" s="832" t="s">
        <v>4536</v>
      </c>
      <c r="H1031" s="849">
        <v>2</v>
      </c>
      <c r="I1031" s="849">
        <v>502</v>
      </c>
      <c r="J1031" s="832"/>
      <c r="K1031" s="832">
        <v>251</v>
      </c>
      <c r="L1031" s="849"/>
      <c r="M1031" s="849"/>
      <c r="N1031" s="832"/>
      <c r="O1031" s="832"/>
      <c r="P1031" s="849">
        <v>1</v>
      </c>
      <c r="Q1031" s="849">
        <v>252</v>
      </c>
      <c r="R1031" s="837"/>
      <c r="S1031" s="850">
        <v>252</v>
      </c>
    </row>
    <row r="1032" spans="1:19" ht="14.4" customHeight="1" x14ac:dyDescent="0.3">
      <c r="A1032" s="831" t="s">
        <v>4483</v>
      </c>
      <c r="B1032" s="832" t="s">
        <v>4484</v>
      </c>
      <c r="C1032" s="832" t="s">
        <v>602</v>
      </c>
      <c r="D1032" s="832" t="s">
        <v>4440</v>
      </c>
      <c r="E1032" s="832" t="s">
        <v>4480</v>
      </c>
      <c r="F1032" s="832" t="s">
        <v>4571</v>
      </c>
      <c r="G1032" s="832" t="s">
        <v>4572</v>
      </c>
      <c r="H1032" s="849">
        <v>2</v>
      </c>
      <c r="I1032" s="849">
        <v>252</v>
      </c>
      <c r="J1032" s="832"/>
      <c r="K1032" s="832">
        <v>126</v>
      </c>
      <c r="L1032" s="849"/>
      <c r="M1032" s="849"/>
      <c r="N1032" s="832"/>
      <c r="O1032" s="832"/>
      <c r="P1032" s="849">
        <v>4</v>
      </c>
      <c r="Q1032" s="849">
        <v>508</v>
      </c>
      <c r="R1032" s="837"/>
      <c r="S1032" s="850">
        <v>127</v>
      </c>
    </row>
    <row r="1033" spans="1:19" ht="14.4" customHeight="1" x14ac:dyDescent="0.3">
      <c r="A1033" s="831" t="s">
        <v>4483</v>
      </c>
      <c r="B1033" s="832" t="s">
        <v>4484</v>
      </c>
      <c r="C1033" s="832" t="s">
        <v>602</v>
      </c>
      <c r="D1033" s="832" t="s">
        <v>4440</v>
      </c>
      <c r="E1033" s="832" t="s">
        <v>4480</v>
      </c>
      <c r="F1033" s="832" t="s">
        <v>4571</v>
      </c>
      <c r="G1033" s="832" t="s">
        <v>4573</v>
      </c>
      <c r="H1033" s="849"/>
      <c r="I1033" s="849"/>
      <c r="J1033" s="832"/>
      <c r="K1033" s="832"/>
      <c r="L1033" s="849">
        <v>9</v>
      </c>
      <c r="M1033" s="849">
        <v>1134</v>
      </c>
      <c r="N1033" s="832">
        <v>1</v>
      </c>
      <c r="O1033" s="832">
        <v>126</v>
      </c>
      <c r="P1033" s="849"/>
      <c r="Q1033" s="849"/>
      <c r="R1033" s="837"/>
      <c r="S1033" s="850"/>
    </row>
    <row r="1034" spans="1:19" ht="14.4" customHeight="1" x14ac:dyDescent="0.3">
      <c r="A1034" s="831" t="s">
        <v>4483</v>
      </c>
      <c r="B1034" s="832" t="s">
        <v>4484</v>
      </c>
      <c r="C1034" s="832" t="s">
        <v>602</v>
      </c>
      <c r="D1034" s="832" t="s">
        <v>4440</v>
      </c>
      <c r="E1034" s="832" t="s">
        <v>4480</v>
      </c>
      <c r="F1034" s="832" t="s">
        <v>4582</v>
      </c>
      <c r="G1034" s="832" t="s">
        <v>4578</v>
      </c>
      <c r="H1034" s="849"/>
      <c r="I1034" s="849"/>
      <c r="J1034" s="832"/>
      <c r="K1034" s="832"/>
      <c r="L1034" s="849">
        <v>5</v>
      </c>
      <c r="M1034" s="849">
        <v>2840</v>
      </c>
      <c r="N1034" s="832">
        <v>1</v>
      </c>
      <c r="O1034" s="832">
        <v>568</v>
      </c>
      <c r="P1034" s="849"/>
      <c r="Q1034" s="849"/>
      <c r="R1034" s="837"/>
      <c r="S1034" s="850"/>
    </row>
    <row r="1035" spans="1:19" ht="14.4" customHeight="1" x14ac:dyDescent="0.3">
      <c r="A1035" s="831" t="s">
        <v>4483</v>
      </c>
      <c r="B1035" s="832" t="s">
        <v>4484</v>
      </c>
      <c r="C1035" s="832" t="s">
        <v>602</v>
      </c>
      <c r="D1035" s="832" t="s">
        <v>4440</v>
      </c>
      <c r="E1035" s="832" t="s">
        <v>4480</v>
      </c>
      <c r="F1035" s="832" t="s">
        <v>4582</v>
      </c>
      <c r="G1035" s="832" t="s">
        <v>4579</v>
      </c>
      <c r="H1035" s="849"/>
      <c r="I1035" s="849"/>
      <c r="J1035" s="832"/>
      <c r="K1035" s="832"/>
      <c r="L1035" s="849">
        <v>2</v>
      </c>
      <c r="M1035" s="849">
        <v>1136</v>
      </c>
      <c r="N1035" s="832">
        <v>1</v>
      </c>
      <c r="O1035" s="832">
        <v>568</v>
      </c>
      <c r="P1035" s="849"/>
      <c r="Q1035" s="849"/>
      <c r="R1035" s="837"/>
      <c r="S1035" s="850"/>
    </row>
    <row r="1036" spans="1:19" ht="14.4" customHeight="1" x14ac:dyDescent="0.3">
      <c r="A1036" s="831" t="s">
        <v>4483</v>
      </c>
      <c r="B1036" s="832" t="s">
        <v>4484</v>
      </c>
      <c r="C1036" s="832" t="s">
        <v>602</v>
      </c>
      <c r="D1036" s="832" t="s">
        <v>4440</v>
      </c>
      <c r="E1036" s="832" t="s">
        <v>4480</v>
      </c>
      <c r="F1036" s="832" t="s">
        <v>4609</v>
      </c>
      <c r="G1036" s="832" t="s">
        <v>4610</v>
      </c>
      <c r="H1036" s="849"/>
      <c r="I1036" s="849"/>
      <c r="J1036" s="832"/>
      <c r="K1036" s="832"/>
      <c r="L1036" s="849"/>
      <c r="M1036" s="849"/>
      <c r="N1036" s="832"/>
      <c r="O1036" s="832"/>
      <c r="P1036" s="849">
        <v>5</v>
      </c>
      <c r="Q1036" s="849">
        <v>4095</v>
      </c>
      <c r="R1036" s="837"/>
      <c r="S1036" s="850">
        <v>819</v>
      </c>
    </row>
    <row r="1037" spans="1:19" ht="14.4" customHeight="1" x14ac:dyDescent="0.3">
      <c r="A1037" s="831" t="s">
        <v>4483</v>
      </c>
      <c r="B1037" s="832" t="s">
        <v>4484</v>
      </c>
      <c r="C1037" s="832" t="s">
        <v>602</v>
      </c>
      <c r="D1037" s="832" t="s">
        <v>4440</v>
      </c>
      <c r="E1037" s="832" t="s">
        <v>4480</v>
      </c>
      <c r="F1037" s="832" t="s">
        <v>4591</v>
      </c>
      <c r="G1037" s="832" t="s">
        <v>4593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1</v>
      </c>
      <c r="Q1037" s="849">
        <v>215</v>
      </c>
      <c r="R1037" s="837"/>
      <c r="S1037" s="850">
        <v>215</v>
      </c>
    </row>
    <row r="1038" spans="1:19" ht="14.4" customHeight="1" x14ac:dyDescent="0.3">
      <c r="A1038" s="831" t="s">
        <v>4483</v>
      </c>
      <c r="B1038" s="832" t="s">
        <v>4484</v>
      </c>
      <c r="C1038" s="832" t="s">
        <v>602</v>
      </c>
      <c r="D1038" s="832" t="s">
        <v>4440</v>
      </c>
      <c r="E1038" s="832" t="s">
        <v>4480</v>
      </c>
      <c r="F1038" s="832" t="s">
        <v>4594</v>
      </c>
      <c r="G1038" s="832" t="s">
        <v>4595</v>
      </c>
      <c r="H1038" s="849"/>
      <c r="I1038" s="849"/>
      <c r="J1038" s="832"/>
      <c r="K1038" s="832"/>
      <c r="L1038" s="849"/>
      <c r="M1038" s="849"/>
      <c r="N1038" s="832"/>
      <c r="O1038" s="832"/>
      <c r="P1038" s="849">
        <v>5</v>
      </c>
      <c r="Q1038" s="849">
        <v>430</v>
      </c>
      <c r="R1038" s="837"/>
      <c r="S1038" s="850">
        <v>86</v>
      </c>
    </row>
    <row r="1039" spans="1:19" ht="14.4" customHeight="1" x14ac:dyDescent="0.3">
      <c r="A1039" s="831" t="s">
        <v>4483</v>
      </c>
      <c r="B1039" s="832" t="s">
        <v>4484</v>
      </c>
      <c r="C1039" s="832" t="s">
        <v>602</v>
      </c>
      <c r="D1039" s="832" t="s">
        <v>4440</v>
      </c>
      <c r="E1039" s="832" t="s">
        <v>4480</v>
      </c>
      <c r="F1039" s="832" t="s">
        <v>4601</v>
      </c>
      <c r="G1039" s="832" t="s">
        <v>4598</v>
      </c>
      <c r="H1039" s="849"/>
      <c r="I1039" s="849"/>
      <c r="J1039" s="832"/>
      <c r="K1039" s="832"/>
      <c r="L1039" s="849">
        <v>9</v>
      </c>
      <c r="M1039" s="849">
        <v>3420</v>
      </c>
      <c r="N1039" s="832">
        <v>1</v>
      </c>
      <c r="O1039" s="832">
        <v>380</v>
      </c>
      <c r="P1039" s="849"/>
      <c r="Q1039" s="849"/>
      <c r="R1039" s="837"/>
      <c r="S1039" s="850"/>
    </row>
    <row r="1040" spans="1:19" ht="14.4" customHeight="1" x14ac:dyDescent="0.3">
      <c r="A1040" s="831" t="s">
        <v>4483</v>
      </c>
      <c r="B1040" s="832" t="s">
        <v>4484</v>
      </c>
      <c r="C1040" s="832" t="s">
        <v>602</v>
      </c>
      <c r="D1040" s="832" t="s">
        <v>4440</v>
      </c>
      <c r="E1040" s="832" t="s">
        <v>4480</v>
      </c>
      <c r="F1040" s="832" t="s">
        <v>4601</v>
      </c>
      <c r="G1040" s="832" t="s">
        <v>4599</v>
      </c>
      <c r="H1040" s="849">
        <v>2</v>
      </c>
      <c r="I1040" s="849">
        <v>760</v>
      </c>
      <c r="J1040" s="832"/>
      <c r="K1040" s="832">
        <v>380</v>
      </c>
      <c r="L1040" s="849"/>
      <c r="M1040" s="849"/>
      <c r="N1040" s="832"/>
      <c r="O1040" s="832"/>
      <c r="P1040" s="849"/>
      <c r="Q1040" s="849"/>
      <c r="R1040" s="837"/>
      <c r="S1040" s="850"/>
    </row>
    <row r="1041" spans="1:19" ht="14.4" customHeight="1" x14ac:dyDescent="0.3">
      <c r="A1041" s="831" t="s">
        <v>4483</v>
      </c>
      <c r="B1041" s="832" t="s">
        <v>4484</v>
      </c>
      <c r="C1041" s="832" t="s">
        <v>602</v>
      </c>
      <c r="D1041" s="832" t="s">
        <v>2004</v>
      </c>
      <c r="E1041" s="832" t="s">
        <v>4480</v>
      </c>
      <c r="F1041" s="832" t="s">
        <v>4534</v>
      </c>
      <c r="G1041" s="832" t="s">
        <v>4535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3</v>
      </c>
      <c r="Q1041" s="849">
        <v>756</v>
      </c>
      <c r="R1041" s="837"/>
      <c r="S1041" s="850">
        <v>252</v>
      </c>
    </row>
    <row r="1042" spans="1:19" ht="14.4" customHeight="1" x14ac:dyDescent="0.3">
      <c r="A1042" s="831" t="s">
        <v>4483</v>
      </c>
      <c r="B1042" s="832" t="s">
        <v>4484</v>
      </c>
      <c r="C1042" s="832" t="s">
        <v>602</v>
      </c>
      <c r="D1042" s="832" t="s">
        <v>2004</v>
      </c>
      <c r="E1042" s="832" t="s">
        <v>4480</v>
      </c>
      <c r="F1042" s="832" t="s">
        <v>4534</v>
      </c>
      <c r="G1042" s="832" t="s">
        <v>4536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1</v>
      </c>
      <c r="Q1042" s="849">
        <v>252</v>
      </c>
      <c r="R1042" s="837"/>
      <c r="S1042" s="850">
        <v>252</v>
      </c>
    </row>
    <row r="1043" spans="1:19" ht="14.4" customHeight="1" x14ac:dyDescent="0.3">
      <c r="A1043" s="831" t="s">
        <v>4483</v>
      </c>
      <c r="B1043" s="832" t="s">
        <v>4484</v>
      </c>
      <c r="C1043" s="832" t="s">
        <v>602</v>
      </c>
      <c r="D1043" s="832" t="s">
        <v>2004</v>
      </c>
      <c r="E1043" s="832" t="s">
        <v>4480</v>
      </c>
      <c r="F1043" s="832" t="s">
        <v>4571</v>
      </c>
      <c r="G1043" s="832" t="s">
        <v>4572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2</v>
      </c>
      <c r="Q1043" s="849">
        <v>254</v>
      </c>
      <c r="R1043" s="837"/>
      <c r="S1043" s="850">
        <v>127</v>
      </c>
    </row>
    <row r="1044" spans="1:19" ht="14.4" customHeight="1" x14ac:dyDescent="0.3">
      <c r="A1044" s="831" t="s">
        <v>4483</v>
      </c>
      <c r="B1044" s="832" t="s">
        <v>4484</v>
      </c>
      <c r="C1044" s="832" t="s">
        <v>602</v>
      </c>
      <c r="D1044" s="832" t="s">
        <v>2004</v>
      </c>
      <c r="E1044" s="832" t="s">
        <v>4480</v>
      </c>
      <c r="F1044" s="832" t="s">
        <v>4571</v>
      </c>
      <c r="G1044" s="832" t="s">
        <v>4573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3</v>
      </c>
      <c r="Q1044" s="849">
        <v>381</v>
      </c>
      <c r="R1044" s="837"/>
      <c r="S1044" s="850">
        <v>127</v>
      </c>
    </row>
    <row r="1045" spans="1:19" ht="14.4" customHeight="1" x14ac:dyDescent="0.3">
      <c r="A1045" s="831" t="s">
        <v>4483</v>
      </c>
      <c r="B1045" s="832" t="s">
        <v>4484</v>
      </c>
      <c r="C1045" s="832" t="s">
        <v>602</v>
      </c>
      <c r="D1045" s="832" t="s">
        <v>2004</v>
      </c>
      <c r="E1045" s="832" t="s">
        <v>4480</v>
      </c>
      <c r="F1045" s="832" t="s">
        <v>4584</v>
      </c>
      <c r="G1045" s="832" t="s">
        <v>4586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1</v>
      </c>
      <c r="Q1045" s="849">
        <v>464</v>
      </c>
      <c r="R1045" s="837"/>
      <c r="S1045" s="850">
        <v>464</v>
      </c>
    </row>
    <row r="1046" spans="1:19" ht="14.4" customHeight="1" x14ac:dyDescent="0.3">
      <c r="A1046" s="831" t="s">
        <v>4483</v>
      </c>
      <c r="B1046" s="832" t="s">
        <v>4484</v>
      </c>
      <c r="C1046" s="832" t="s">
        <v>602</v>
      </c>
      <c r="D1046" s="832" t="s">
        <v>2004</v>
      </c>
      <c r="E1046" s="832" t="s">
        <v>4480</v>
      </c>
      <c r="F1046" s="832" t="s">
        <v>4597</v>
      </c>
      <c r="G1046" s="832" t="s">
        <v>4598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8</v>
      </c>
      <c r="Q1046" s="849">
        <v>2464</v>
      </c>
      <c r="R1046" s="837"/>
      <c r="S1046" s="850">
        <v>308</v>
      </c>
    </row>
    <row r="1047" spans="1:19" ht="14.4" customHeight="1" x14ac:dyDescent="0.3">
      <c r="A1047" s="831" t="s">
        <v>4483</v>
      </c>
      <c r="B1047" s="832" t="s">
        <v>4484</v>
      </c>
      <c r="C1047" s="832" t="s">
        <v>602</v>
      </c>
      <c r="D1047" s="832" t="s">
        <v>2005</v>
      </c>
      <c r="E1047" s="832" t="s">
        <v>4480</v>
      </c>
      <c r="F1047" s="832" t="s">
        <v>4534</v>
      </c>
      <c r="G1047" s="832" t="s">
        <v>4535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1</v>
      </c>
      <c r="Q1047" s="849">
        <v>252</v>
      </c>
      <c r="R1047" s="837"/>
      <c r="S1047" s="850">
        <v>252</v>
      </c>
    </row>
    <row r="1048" spans="1:19" ht="14.4" customHeight="1" x14ac:dyDescent="0.3">
      <c r="A1048" s="831" t="s">
        <v>4483</v>
      </c>
      <c r="B1048" s="832" t="s">
        <v>4484</v>
      </c>
      <c r="C1048" s="832" t="s">
        <v>602</v>
      </c>
      <c r="D1048" s="832" t="s">
        <v>2005</v>
      </c>
      <c r="E1048" s="832" t="s">
        <v>4480</v>
      </c>
      <c r="F1048" s="832" t="s">
        <v>4534</v>
      </c>
      <c r="G1048" s="832" t="s">
        <v>4536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1</v>
      </c>
      <c r="Q1048" s="849">
        <v>252</v>
      </c>
      <c r="R1048" s="837"/>
      <c r="S1048" s="850">
        <v>252</v>
      </c>
    </row>
    <row r="1049" spans="1:19" ht="14.4" customHeight="1" x14ac:dyDescent="0.3">
      <c r="A1049" s="831" t="s">
        <v>4483</v>
      </c>
      <c r="B1049" s="832" t="s">
        <v>4484</v>
      </c>
      <c r="C1049" s="832" t="s">
        <v>602</v>
      </c>
      <c r="D1049" s="832" t="s">
        <v>2005</v>
      </c>
      <c r="E1049" s="832" t="s">
        <v>4480</v>
      </c>
      <c r="F1049" s="832" t="s">
        <v>4571</v>
      </c>
      <c r="G1049" s="832" t="s">
        <v>4572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1</v>
      </c>
      <c r="Q1049" s="849">
        <v>127</v>
      </c>
      <c r="R1049" s="837"/>
      <c r="S1049" s="850">
        <v>127</v>
      </c>
    </row>
    <row r="1050" spans="1:19" ht="14.4" customHeight="1" x14ac:dyDescent="0.3">
      <c r="A1050" s="831" t="s">
        <v>4483</v>
      </c>
      <c r="B1050" s="832" t="s">
        <v>4484</v>
      </c>
      <c r="C1050" s="832" t="s">
        <v>602</v>
      </c>
      <c r="D1050" s="832" t="s">
        <v>2005</v>
      </c>
      <c r="E1050" s="832" t="s">
        <v>4480</v>
      </c>
      <c r="F1050" s="832" t="s">
        <v>4571</v>
      </c>
      <c r="G1050" s="832" t="s">
        <v>4573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2</v>
      </c>
      <c r="Q1050" s="849">
        <v>254</v>
      </c>
      <c r="R1050" s="837"/>
      <c r="S1050" s="850">
        <v>127</v>
      </c>
    </row>
    <row r="1051" spans="1:19" ht="14.4" customHeight="1" x14ac:dyDescent="0.3">
      <c r="A1051" s="831" t="s">
        <v>4483</v>
      </c>
      <c r="B1051" s="832" t="s">
        <v>4484</v>
      </c>
      <c r="C1051" s="832" t="s">
        <v>602</v>
      </c>
      <c r="D1051" s="832" t="s">
        <v>2005</v>
      </c>
      <c r="E1051" s="832" t="s">
        <v>4480</v>
      </c>
      <c r="F1051" s="832" t="s">
        <v>4584</v>
      </c>
      <c r="G1051" s="832" t="s">
        <v>4585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2</v>
      </c>
      <c r="Q1051" s="849">
        <v>928</v>
      </c>
      <c r="R1051" s="837"/>
      <c r="S1051" s="850">
        <v>464</v>
      </c>
    </row>
    <row r="1052" spans="1:19" ht="14.4" customHeight="1" x14ac:dyDescent="0.3">
      <c r="A1052" s="831" t="s">
        <v>4483</v>
      </c>
      <c r="B1052" s="832" t="s">
        <v>4484</v>
      </c>
      <c r="C1052" s="832" t="s">
        <v>602</v>
      </c>
      <c r="D1052" s="832" t="s">
        <v>2005</v>
      </c>
      <c r="E1052" s="832" t="s">
        <v>4480</v>
      </c>
      <c r="F1052" s="832" t="s">
        <v>4584</v>
      </c>
      <c r="G1052" s="832" t="s">
        <v>4586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1</v>
      </c>
      <c r="Q1052" s="849">
        <v>464</v>
      </c>
      <c r="R1052" s="837"/>
      <c r="S1052" s="850">
        <v>464</v>
      </c>
    </row>
    <row r="1053" spans="1:19" ht="14.4" customHeight="1" x14ac:dyDescent="0.3">
      <c r="A1053" s="831" t="s">
        <v>4483</v>
      </c>
      <c r="B1053" s="832" t="s">
        <v>4484</v>
      </c>
      <c r="C1053" s="832" t="s">
        <v>602</v>
      </c>
      <c r="D1053" s="832" t="s">
        <v>4442</v>
      </c>
      <c r="E1053" s="832" t="s">
        <v>4480</v>
      </c>
      <c r="F1053" s="832" t="s">
        <v>4534</v>
      </c>
      <c r="G1053" s="832" t="s">
        <v>4535</v>
      </c>
      <c r="H1053" s="849">
        <v>1</v>
      </c>
      <c r="I1053" s="849">
        <v>251</v>
      </c>
      <c r="J1053" s="832"/>
      <c r="K1053" s="832">
        <v>251</v>
      </c>
      <c r="L1053" s="849"/>
      <c r="M1053" s="849"/>
      <c r="N1053" s="832"/>
      <c r="O1053" s="832"/>
      <c r="P1053" s="849"/>
      <c r="Q1053" s="849"/>
      <c r="R1053" s="837"/>
      <c r="S1053" s="850"/>
    </row>
    <row r="1054" spans="1:19" ht="14.4" customHeight="1" x14ac:dyDescent="0.3">
      <c r="A1054" s="831" t="s">
        <v>4483</v>
      </c>
      <c r="B1054" s="832" t="s">
        <v>4484</v>
      </c>
      <c r="C1054" s="832" t="s">
        <v>602</v>
      </c>
      <c r="D1054" s="832" t="s">
        <v>4442</v>
      </c>
      <c r="E1054" s="832" t="s">
        <v>4480</v>
      </c>
      <c r="F1054" s="832" t="s">
        <v>4571</v>
      </c>
      <c r="G1054" s="832" t="s">
        <v>4573</v>
      </c>
      <c r="H1054" s="849">
        <v>1</v>
      </c>
      <c r="I1054" s="849">
        <v>126</v>
      </c>
      <c r="J1054" s="832"/>
      <c r="K1054" s="832">
        <v>126</v>
      </c>
      <c r="L1054" s="849"/>
      <c r="M1054" s="849"/>
      <c r="N1054" s="832"/>
      <c r="O1054" s="832"/>
      <c r="P1054" s="849"/>
      <c r="Q1054" s="849"/>
      <c r="R1054" s="837"/>
      <c r="S1054" s="850"/>
    </row>
    <row r="1055" spans="1:19" ht="14.4" customHeight="1" x14ac:dyDescent="0.3">
      <c r="A1055" s="831" t="s">
        <v>4483</v>
      </c>
      <c r="B1055" s="832" t="s">
        <v>4484</v>
      </c>
      <c r="C1055" s="832" t="s">
        <v>602</v>
      </c>
      <c r="D1055" s="832" t="s">
        <v>4442</v>
      </c>
      <c r="E1055" s="832" t="s">
        <v>4480</v>
      </c>
      <c r="F1055" s="832" t="s">
        <v>4601</v>
      </c>
      <c r="G1055" s="832" t="s">
        <v>4598</v>
      </c>
      <c r="H1055" s="849">
        <v>4</v>
      </c>
      <c r="I1055" s="849">
        <v>1520</v>
      </c>
      <c r="J1055" s="832"/>
      <c r="K1055" s="832">
        <v>380</v>
      </c>
      <c r="L1055" s="849"/>
      <c r="M1055" s="849"/>
      <c r="N1055" s="832"/>
      <c r="O1055" s="832"/>
      <c r="P1055" s="849"/>
      <c r="Q1055" s="849"/>
      <c r="R1055" s="837"/>
      <c r="S1055" s="850"/>
    </row>
    <row r="1056" spans="1:19" ht="14.4" customHeight="1" x14ac:dyDescent="0.3">
      <c r="A1056" s="831" t="s">
        <v>4483</v>
      </c>
      <c r="B1056" s="832" t="s">
        <v>4484</v>
      </c>
      <c r="C1056" s="832" t="s">
        <v>602</v>
      </c>
      <c r="D1056" s="832" t="s">
        <v>2007</v>
      </c>
      <c r="E1056" s="832" t="s">
        <v>4480</v>
      </c>
      <c r="F1056" s="832" t="s">
        <v>4571</v>
      </c>
      <c r="G1056" s="832" t="s">
        <v>4572</v>
      </c>
      <c r="H1056" s="849">
        <v>2</v>
      </c>
      <c r="I1056" s="849">
        <v>252</v>
      </c>
      <c r="J1056" s="832"/>
      <c r="K1056" s="832">
        <v>126</v>
      </c>
      <c r="L1056" s="849"/>
      <c r="M1056" s="849"/>
      <c r="N1056" s="832"/>
      <c r="O1056" s="832"/>
      <c r="P1056" s="849"/>
      <c r="Q1056" s="849"/>
      <c r="R1056" s="837"/>
      <c r="S1056" s="850"/>
    </row>
    <row r="1057" spans="1:19" ht="14.4" customHeight="1" x14ac:dyDescent="0.3">
      <c r="A1057" s="831" t="s">
        <v>4483</v>
      </c>
      <c r="B1057" s="832" t="s">
        <v>4484</v>
      </c>
      <c r="C1057" s="832" t="s">
        <v>602</v>
      </c>
      <c r="D1057" s="832" t="s">
        <v>2007</v>
      </c>
      <c r="E1057" s="832" t="s">
        <v>4480</v>
      </c>
      <c r="F1057" s="832" t="s">
        <v>4601</v>
      </c>
      <c r="G1057" s="832" t="s">
        <v>4599</v>
      </c>
      <c r="H1057" s="849">
        <v>2</v>
      </c>
      <c r="I1057" s="849">
        <v>760</v>
      </c>
      <c r="J1057" s="832"/>
      <c r="K1057" s="832">
        <v>380</v>
      </c>
      <c r="L1057" s="849"/>
      <c r="M1057" s="849"/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 t="s">
        <v>4483</v>
      </c>
      <c r="B1058" s="832" t="s">
        <v>4484</v>
      </c>
      <c r="C1058" s="832" t="s">
        <v>602</v>
      </c>
      <c r="D1058" s="832" t="s">
        <v>2008</v>
      </c>
      <c r="E1058" s="832" t="s">
        <v>4480</v>
      </c>
      <c r="F1058" s="832" t="s">
        <v>4534</v>
      </c>
      <c r="G1058" s="832" t="s">
        <v>4536</v>
      </c>
      <c r="H1058" s="849"/>
      <c r="I1058" s="849"/>
      <c r="J1058" s="832"/>
      <c r="K1058" s="832"/>
      <c r="L1058" s="849">
        <v>2</v>
      </c>
      <c r="M1058" s="849">
        <v>502</v>
      </c>
      <c r="N1058" s="832">
        <v>1</v>
      </c>
      <c r="O1058" s="832">
        <v>251</v>
      </c>
      <c r="P1058" s="849"/>
      <c r="Q1058" s="849"/>
      <c r="R1058" s="837"/>
      <c r="S1058" s="850"/>
    </row>
    <row r="1059" spans="1:19" ht="14.4" customHeight="1" x14ac:dyDescent="0.3">
      <c r="A1059" s="831" t="s">
        <v>4483</v>
      </c>
      <c r="B1059" s="832" t="s">
        <v>4484</v>
      </c>
      <c r="C1059" s="832" t="s">
        <v>602</v>
      </c>
      <c r="D1059" s="832" t="s">
        <v>2008</v>
      </c>
      <c r="E1059" s="832" t="s">
        <v>4480</v>
      </c>
      <c r="F1059" s="832" t="s">
        <v>4571</v>
      </c>
      <c r="G1059" s="832" t="s">
        <v>4572</v>
      </c>
      <c r="H1059" s="849"/>
      <c r="I1059" s="849"/>
      <c r="J1059" s="832"/>
      <c r="K1059" s="832"/>
      <c r="L1059" s="849">
        <v>2</v>
      </c>
      <c r="M1059" s="849">
        <v>252</v>
      </c>
      <c r="N1059" s="832">
        <v>1</v>
      </c>
      <c r="O1059" s="832">
        <v>126</v>
      </c>
      <c r="P1059" s="849"/>
      <c r="Q1059" s="849"/>
      <c r="R1059" s="837"/>
      <c r="S1059" s="850"/>
    </row>
    <row r="1060" spans="1:19" ht="14.4" customHeight="1" x14ac:dyDescent="0.3">
      <c r="A1060" s="831" t="s">
        <v>4483</v>
      </c>
      <c r="B1060" s="832" t="s">
        <v>4484</v>
      </c>
      <c r="C1060" s="832" t="s">
        <v>602</v>
      </c>
      <c r="D1060" s="832" t="s">
        <v>2008</v>
      </c>
      <c r="E1060" s="832" t="s">
        <v>4480</v>
      </c>
      <c r="F1060" s="832" t="s">
        <v>4574</v>
      </c>
      <c r="G1060" s="832" t="s">
        <v>4575</v>
      </c>
      <c r="H1060" s="849"/>
      <c r="I1060" s="849"/>
      <c r="J1060" s="832"/>
      <c r="K1060" s="832"/>
      <c r="L1060" s="849">
        <v>2</v>
      </c>
      <c r="M1060" s="849">
        <v>662</v>
      </c>
      <c r="N1060" s="832">
        <v>1</v>
      </c>
      <c r="O1060" s="832">
        <v>331</v>
      </c>
      <c r="P1060" s="849"/>
      <c r="Q1060" s="849"/>
      <c r="R1060" s="837"/>
      <c r="S1060" s="850"/>
    </row>
    <row r="1061" spans="1:19" ht="14.4" customHeight="1" x14ac:dyDescent="0.3">
      <c r="A1061" s="831" t="s">
        <v>4483</v>
      </c>
      <c r="B1061" s="832" t="s">
        <v>4484</v>
      </c>
      <c r="C1061" s="832" t="s">
        <v>602</v>
      </c>
      <c r="D1061" s="832" t="s">
        <v>2008</v>
      </c>
      <c r="E1061" s="832" t="s">
        <v>4480</v>
      </c>
      <c r="F1061" s="832" t="s">
        <v>4577</v>
      </c>
      <c r="G1061" s="832" t="s">
        <v>4579</v>
      </c>
      <c r="H1061" s="849"/>
      <c r="I1061" s="849"/>
      <c r="J1061" s="832"/>
      <c r="K1061" s="832"/>
      <c r="L1061" s="849">
        <v>1</v>
      </c>
      <c r="M1061" s="849">
        <v>495</v>
      </c>
      <c r="N1061" s="832">
        <v>1</v>
      </c>
      <c r="O1061" s="832">
        <v>495</v>
      </c>
      <c r="P1061" s="849"/>
      <c r="Q1061" s="849"/>
      <c r="R1061" s="837"/>
      <c r="S1061" s="850"/>
    </row>
    <row r="1062" spans="1:19" ht="14.4" customHeight="1" x14ac:dyDescent="0.3">
      <c r="A1062" s="831" t="s">
        <v>4483</v>
      </c>
      <c r="B1062" s="832" t="s">
        <v>4484</v>
      </c>
      <c r="C1062" s="832" t="s">
        <v>602</v>
      </c>
      <c r="D1062" s="832" t="s">
        <v>2009</v>
      </c>
      <c r="E1062" s="832" t="s">
        <v>4480</v>
      </c>
      <c r="F1062" s="832" t="s">
        <v>4534</v>
      </c>
      <c r="G1062" s="832" t="s">
        <v>4535</v>
      </c>
      <c r="H1062" s="849">
        <v>4</v>
      </c>
      <c r="I1062" s="849">
        <v>1004</v>
      </c>
      <c r="J1062" s="832">
        <v>4</v>
      </c>
      <c r="K1062" s="832">
        <v>251</v>
      </c>
      <c r="L1062" s="849">
        <v>1</v>
      </c>
      <c r="M1062" s="849">
        <v>251</v>
      </c>
      <c r="N1062" s="832">
        <v>1</v>
      </c>
      <c r="O1062" s="832">
        <v>251</v>
      </c>
      <c r="P1062" s="849">
        <v>1</v>
      </c>
      <c r="Q1062" s="849">
        <v>252</v>
      </c>
      <c r="R1062" s="837">
        <v>1.0039840637450199</v>
      </c>
      <c r="S1062" s="850">
        <v>252</v>
      </c>
    </row>
    <row r="1063" spans="1:19" ht="14.4" customHeight="1" x14ac:dyDescent="0.3">
      <c r="A1063" s="831" t="s">
        <v>4483</v>
      </c>
      <c r="B1063" s="832" t="s">
        <v>4484</v>
      </c>
      <c r="C1063" s="832" t="s">
        <v>602</v>
      </c>
      <c r="D1063" s="832" t="s">
        <v>2009</v>
      </c>
      <c r="E1063" s="832" t="s">
        <v>4480</v>
      </c>
      <c r="F1063" s="832" t="s">
        <v>4571</v>
      </c>
      <c r="G1063" s="832" t="s">
        <v>4573</v>
      </c>
      <c r="H1063" s="849">
        <v>4</v>
      </c>
      <c r="I1063" s="849">
        <v>504</v>
      </c>
      <c r="J1063" s="832">
        <v>1</v>
      </c>
      <c r="K1063" s="832">
        <v>126</v>
      </c>
      <c r="L1063" s="849">
        <v>4</v>
      </c>
      <c r="M1063" s="849">
        <v>504</v>
      </c>
      <c r="N1063" s="832">
        <v>1</v>
      </c>
      <c r="O1063" s="832">
        <v>126</v>
      </c>
      <c r="P1063" s="849">
        <v>1</v>
      </c>
      <c r="Q1063" s="849">
        <v>127</v>
      </c>
      <c r="R1063" s="837">
        <v>0.25198412698412698</v>
      </c>
      <c r="S1063" s="850">
        <v>127</v>
      </c>
    </row>
    <row r="1064" spans="1:19" ht="14.4" customHeight="1" x14ac:dyDescent="0.3">
      <c r="A1064" s="831" t="s">
        <v>4483</v>
      </c>
      <c r="B1064" s="832" t="s">
        <v>4484</v>
      </c>
      <c r="C1064" s="832" t="s">
        <v>602</v>
      </c>
      <c r="D1064" s="832" t="s">
        <v>2009</v>
      </c>
      <c r="E1064" s="832" t="s">
        <v>4480</v>
      </c>
      <c r="F1064" s="832" t="s">
        <v>4577</v>
      </c>
      <c r="G1064" s="832" t="s">
        <v>4578</v>
      </c>
      <c r="H1064" s="849">
        <v>7</v>
      </c>
      <c r="I1064" s="849">
        <v>3465</v>
      </c>
      <c r="J1064" s="832">
        <v>7</v>
      </c>
      <c r="K1064" s="832">
        <v>495</v>
      </c>
      <c r="L1064" s="849">
        <v>1</v>
      </c>
      <c r="M1064" s="849">
        <v>495</v>
      </c>
      <c r="N1064" s="832">
        <v>1</v>
      </c>
      <c r="O1064" s="832">
        <v>495</v>
      </c>
      <c r="P1064" s="849"/>
      <c r="Q1064" s="849"/>
      <c r="R1064" s="837"/>
      <c r="S1064" s="850"/>
    </row>
    <row r="1065" spans="1:19" ht="14.4" customHeight="1" x14ac:dyDescent="0.3">
      <c r="A1065" s="831" t="s">
        <v>4483</v>
      </c>
      <c r="B1065" s="832" t="s">
        <v>4484</v>
      </c>
      <c r="C1065" s="832" t="s">
        <v>602</v>
      </c>
      <c r="D1065" s="832" t="s">
        <v>2009</v>
      </c>
      <c r="E1065" s="832" t="s">
        <v>4480</v>
      </c>
      <c r="F1065" s="832" t="s">
        <v>4594</v>
      </c>
      <c r="G1065" s="832" t="s">
        <v>4596</v>
      </c>
      <c r="H1065" s="849">
        <v>3</v>
      </c>
      <c r="I1065" s="849">
        <v>255</v>
      </c>
      <c r="J1065" s="832"/>
      <c r="K1065" s="832">
        <v>85</v>
      </c>
      <c r="L1065" s="849"/>
      <c r="M1065" s="849"/>
      <c r="N1065" s="832"/>
      <c r="O1065" s="832"/>
      <c r="P1065" s="849"/>
      <c r="Q1065" s="849"/>
      <c r="R1065" s="837"/>
      <c r="S1065" s="850"/>
    </row>
    <row r="1066" spans="1:19" ht="14.4" customHeight="1" x14ac:dyDescent="0.3">
      <c r="A1066" s="831" t="s">
        <v>4483</v>
      </c>
      <c r="B1066" s="832" t="s">
        <v>4484</v>
      </c>
      <c r="C1066" s="832" t="s">
        <v>602</v>
      </c>
      <c r="D1066" s="832" t="s">
        <v>2009</v>
      </c>
      <c r="E1066" s="832" t="s">
        <v>4480</v>
      </c>
      <c r="F1066" s="832" t="s">
        <v>4549</v>
      </c>
      <c r="G1066" s="832" t="s">
        <v>4551</v>
      </c>
      <c r="H1066" s="849">
        <v>1</v>
      </c>
      <c r="I1066" s="849">
        <v>120</v>
      </c>
      <c r="J1066" s="832"/>
      <c r="K1066" s="832">
        <v>120</v>
      </c>
      <c r="L1066" s="849"/>
      <c r="M1066" s="849"/>
      <c r="N1066" s="832"/>
      <c r="O1066" s="832"/>
      <c r="P1066" s="849"/>
      <c r="Q1066" s="849"/>
      <c r="R1066" s="837"/>
      <c r="S1066" s="850"/>
    </row>
    <row r="1067" spans="1:19" ht="14.4" customHeight="1" x14ac:dyDescent="0.3">
      <c r="A1067" s="831" t="s">
        <v>4483</v>
      </c>
      <c r="B1067" s="832" t="s">
        <v>4484</v>
      </c>
      <c r="C1067" s="832" t="s">
        <v>602</v>
      </c>
      <c r="D1067" s="832" t="s">
        <v>2009</v>
      </c>
      <c r="E1067" s="832" t="s">
        <v>4480</v>
      </c>
      <c r="F1067" s="832" t="s">
        <v>4597</v>
      </c>
      <c r="G1067" s="832" t="s">
        <v>4598</v>
      </c>
      <c r="H1067" s="849">
        <v>1</v>
      </c>
      <c r="I1067" s="849">
        <v>307</v>
      </c>
      <c r="J1067" s="832">
        <v>0.5</v>
      </c>
      <c r="K1067" s="832">
        <v>307</v>
      </c>
      <c r="L1067" s="849">
        <v>2</v>
      </c>
      <c r="M1067" s="849">
        <v>614</v>
      </c>
      <c r="N1067" s="832">
        <v>1</v>
      </c>
      <c r="O1067" s="832">
        <v>307</v>
      </c>
      <c r="P1067" s="849">
        <v>1</v>
      </c>
      <c r="Q1067" s="849">
        <v>308</v>
      </c>
      <c r="R1067" s="837">
        <v>0.50162866449511401</v>
      </c>
      <c r="S1067" s="850">
        <v>308</v>
      </c>
    </row>
    <row r="1068" spans="1:19" ht="14.4" customHeight="1" x14ac:dyDescent="0.3">
      <c r="A1068" s="831" t="s">
        <v>4483</v>
      </c>
      <c r="B1068" s="832" t="s">
        <v>4484</v>
      </c>
      <c r="C1068" s="832" t="s">
        <v>602</v>
      </c>
      <c r="D1068" s="832" t="s">
        <v>2010</v>
      </c>
      <c r="E1068" s="832" t="s">
        <v>4480</v>
      </c>
      <c r="F1068" s="832" t="s">
        <v>4534</v>
      </c>
      <c r="G1068" s="832" t="s">
        <v>4535</v>
      </c>
      <c r="H1068" s="849">
        <v>1</v>
      </c>
      <c r="I1068" s="849">
        <v>251</v>
      </c>
      <c r="J1068" s="832"/>
      <c r="K1068" s="832">
        <v>251</v>
      </c>
      <c r="L1068" s="849"/>
      <c r="M1068" s="849"/>
      <c r="N1068" s="832"/>
      <c r="O1068" s="832"/>
      <c r="P1068" s="849"/>
      <c r="Q1068" s="849"/>
      <c r="R1068" s="837"/>
      <c r="S1068" s="850"/>
    </row>
    <row r="1069" spans="1:19" ht="14.4" customHeight="1" x14ac:dyDescent="0.3">
      <c r="A1069" s="831" t="s">
        <v>4483</v>
      </c>
      <c r="B1069" s="832" t="s">
        <v>4484</v>
      </c>
      <c r="C1069" s="832" t="s">
        <v>602</v>
      </c>
      <c r="D1069" s="832" t="s">
        <v>2010</v>
      </c>
      <c r="E1069" s="832" t="s">
        <v>4480</v>
      </c>
      <c r="F1069" s="832" t="s">
        <v>4534</v>
      </c>
      <c r="G1069" s="832" t="s">
        <v>4536</v>
      </c>
      <c r="H1069" s="849">
        <v>2</v>
      </c>
      <c r="I1069" s="849">
        <v>502</v>
      </c>
      <c r="J1069" s="832"/>
      <c r="K1069" s="832">
        <v>251</v>
      </c>
      <c r="L1069" s="849"/>
      <c r="M1069" s="849"/>
      <c r="N1069" s="832"/>
      <c r="O1069" s="832"/>
      <c r="P1069" s="849"/>
      <c r="Q1069" s="849"/>
      <c r="R1069" s="837"/>
      <c r="S1069" s="850"/>
    </row>
    <row r="1070" spans="1:19" ht="14.4" customHeight="1" x14ac:dyDescent="0.3">
      <c r="A1070" s="831" t="s">
        <v>4483</v>
      </c>
      <c r="B1070" s="832" t="s">
        <v>4484</v>
      </c>
      <c r="C1070" s="832" t="s">
        <v>602</v>
      </c>
      <c r="D1070" s="832" t="s">
        <v>2010</v>
      </c>
      <c r="E1070" s="832" t="s">
        <v>4480</v>
      </c>
      <c r="F1070" s="832" t="s">
        <v>4571</v>
      </c>
      <c r="G1070" s="832" t="s">
        <v>4572</v>
      </c>
      <c r="H1070" s="849">
        <v>6</v>
      </c>
      <c r="I1070" s="849">
        <v>756</v>
      </c>
      <c r="J1070" s="832">
        <v>6</v>
      </c>
      <c r="K1070" s="832">
        <v>126</v>
      </c>
      <c r="L1070" s="849">
        <v>1</v>
      </c>
      <c r="M1070" s="849">
        <v>126</v>
      </c>
      <c r="N1070" s="832">
        <v>1</v>
      </c>
      <c r="O1070" s="832">
        <v>126</v>
      </c>
      <c r="P1070" s="849"/>
      <c r="Q1070" s="849"/>
      <c r="R1070" s="837"/>
      <c r="S1070" s="850"/>
    </row>
    <row r="1071" spans="1:19" ht="14.4" customHeight="1" x14ac:dyDescent="0.3">
      <c r="A1071" s="831" t="s">
        <v>4483</v>
      </c>
      <c r="B1071" s="832" t="s">
        <v>4484</v>
      </c>
      <c r="C1071" s="832" t="s">
        <v>602</v>
      </c>
      <c r="D1071" s="832" t="s">
        <v>2010</v>
      </c>
      <c r="E1071" s="832" t="s">
        <v>4480</v>
      </c>
      <c r="F1071" s="832" t="s">
        <v>4571</v>
      </c>
      <c r="G1071" s="832" t="s">
        <v>4573</v>
      </c>
      <c r="H1071" s="849">
        <v>3</v>
      </c>
      <c r="I1071" s="849">
        <v>378</v>
      </c>
      <c r="J1071" s="832"/>
      <c r="K1071" s="832">
        <v>126</v>
      </c>
      <c r="L1071" s="849"/>
      <c r="M1071" s="849"/>
      <c r="N1071" s="832"/>
      <c r="O1071" s="832"/>
      <c r="P1071" s="849"/>
      <c r="Q1071" s="849"/>
      <c r="R1071" s="837"/>
      <c r="S1071" s="850"/>
    </row>
    <row r="1072" spans="1:19" ht="14.4" customHeight="1" x14ac:dyDescent="0.3">
      <c r="A1072" s="831" t="s">
        <v>4483</v>
      </c>
      <c r="B1072" s="832" t="s">
        <v>4484</v>
      </c>
      <c r="C1072" s="832" t="s">
        <v>602</v>
      </c>
      <c r="D1072" s="832" t="s">
        <v>2010</v>
      </c>
      <c r="E1072" s="832" t="s">
        <v>4480</v>
      </c>
      <c r="F1072" s="832" t="s">
        <v>4582</v>
      </c>
      <c r="G1072" s="832" t="s">
        <v>4579</v>
      </c>
      <c r="H1072" s="849"/>
      <c r="I1072" s="849"/>
      <c r="J1072" s="832"/>
      <c r="K1072" s="832"/>
      <c r="L1072" s="849">
        <v>2</v>
      </c>
      <c r="M1072" s="849">
        <v>1136</v>
      </c>
      <c r="N1072" s="832">
        <v>1</v>
      </c>
      <c r="O1072" s="832">
        <v>568</v>
      </c>
      <c r="P1072" s="849"/>
      <c r="Q1072" s="849"/>
      <c r="R1072" s="837"/>
      <c r="S1072" s="850"/>
    </row>
    <row r="1073" spans="1:19" ht="14.4" customHeight="1" x14ac:dyDescent="0.3">
      <c r="A1073" s="831" t="s">
        <v>4483</v>
      </c>
      <c r="B1073" s="832" t="s">
        <v>4484</v>
      </c>
      <c r="C1073" s="832" t="s">
        <v>602</v>
      </c>
      <c r="D1073" s="832" t="s">
        <v>2010</v>
      </c>
      <c r="E1073" s="832" t="s">
        <v>4480</v>
      </c>
      <c r="F1073" s="832" t="s">
        <v>4597</v>
      </c>
      <c r="G1073" s="832" t="s">
        <v>4599</v>
      </c>
      <c r="H1073" s="849">
        <v>1</v>
      </c>
      <c r="I1073" s="849">
        <v>307</v>
      </c>
      <c r="J1073" s="832"/>
      <c r="K1073" s="832">
        <v>307</v>
      </c>
      <c r="L1073" s="849"/>
      <c r="M1073" s="849"/>
      <c r="N1073" s="832"/>
      <c r="O1073" s="832"/>
      <c r="P1073" s="849"/>
      <c r="Q1073" s="849"/>
      <c r="R1073" s="837"/>
      <c r="S1073" s="850"/>
    </row>
    <row r="1074" spans="1:19" ht="14.4" customHeight="1" x14ac:dyDescent="0.3">
      <c r="A1074" s="831" t="s">
        <v>4483</v>
      </c>
      <c r="B1074" s="832" t="s">
        <v>4484</v>
      </c>
      <c r="C1074" s="832" t="s">
        <v>602</v>
      </c>
      <c r="D1074" s="832" t="s">
        <v>2010</v>
      </c>
      <c r="E1074" s="832" t="s">
        <v>4480</v>
      </c>
      <c r="F1074" s="832" t="s">
        <v>4601</v>
      </c>
      <c r="G1074" s="832" t="s">
        <v>4598</v>
      </c>
      <c r="H1074" s="849">
        <v>4</v>
      </c>
      <c r="I1074" s="849">
        <v>1520</v>
      </c>
      <c r="J1074" s="832"/>
      <c r="K1074" s="832">
        <v>380</v>
      </c>
      <c r="L1074" s="849"/>
      <c r="M1074" s="849"/>
      <c r="N1074" s="832"/>
      <c r="O1074" s="832"/>
      <c r="P1074" s="849"/>
      <c r="Q1074" s="849"/>
      <c r="R1074" s="837"/>
      <c r="S1074" s="850"/>
    </row>
    <row r="1075" spans="1:19" ht="14.4" customHeight="1" x14ac:dyDescent="0.3">
      <c r="A1075" s="831" t="s">
        <v>4483</v>
      </c>
      <c r="B1075" s="832" t="s">
        <v>4484</v>
      </c>
      <c r="C1075" s="832" t="s">
        <v>602</v>
      </c>
      <c r="D1075" s="832" t="s">
        <v>2010</v>
      </c>
      <c r="E1075" s="832" t="s">
        <v>4480</v>
      </c>
      <c r="F1075" s="832" t="s">
        <v>4601</v>
      </c>
      <c r="G1075" s="832" t="s">
        <v>4599</v>
      </c>
      <c r="H1075" s="849">
        <v>3</v>
      </c>
      <c r="I1075" s="849">
        <v>1140</v>
      </c>
      <c r="J1075" s="832"/>
      <c r="K1075" s="832">
        <v>380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4483</v>
      </c>
      <c r="B1076" s="832" t="s">
        <v>4484</v>
      </c>
      <c r="C1076" s="832" t="s">
        <v>602</v>
      </c>
      <c r="D1076" s="832" t="s">
        <v>2011</v>
      </c>
      <c r="E1076" s="832" t="s">
        <v>4480</v>
      </c>
      <c r="F1076" s="832" t="s">
        <v>4534</v>
      </c>
      <c r="G1076" s="832" t="s">
        <v>4535</v>
      </c>
      <c r="H1076" s="849"/>
      <c r="I1076" s="849"/>
      <c r="J1076" s="832"/>
      <c r="K1076" s="832"/>
      <c r="L1076" s="849"/>
      <c r="M1076" s="849"/>
      <c r="N1076" s="832"/>
      <c r="O1076" s="832"/>
      <c r="P1076" s="849">
        <v>3</v>
      </c>
      <c r="Q1076" s="849">
        <v>756</v>
      </c>
      <c r="R1076" s="837"/>
      <c r="S1076" s="850">
        <v>252</v>
      </c>
    </row>
    <row r="1077" spans="1:19" ht="14.4" customHeight="1" x14ac:dyDescent="0.3">
      <c r="A1077" s="831" t="s">
        <v>4483</v>
      </c>
      <c r="B1077" s="832" t="s">
        <v>4484</v>
      </c>
      <c r="C1077" s="832" t="s">
        <v>602</v>
      </c>
      <c r="D1077" s="832" t="s">
        <v>2011</v>
      </c>
      <c r="E1077" s="832" t="s">
        <v>4480</v>
      </c>
      <c r="F1077" s="832" t="s">
        <v>4534</v>
      </c>
      <c r="G1077" s="832" t="s">
        <v>4536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1</v>
      </c>
      <c r="Q1077" s="849">
        <v>252</v>
      </c>
      <c r="R1077" s="837"/>
      <c r="S1077" s="850">
        <v>252</v>
      </c>
    </row>
    <row r="1078" spans="1:19" ht="14.4" customHeight="1" x14ac:dyDescent="0.3">
      <c r="A1078" s="831" t="s">
        <v>4483</v>
      </c>
      <c r="B1078" s="832" t="s">
        <v>4484</v>
      </c>
      <c r="C1078" s="832" t="s">
        <v>602</v>
      </c>
      <c r="D1078" s="832" t="s">
        <v>2011</v>
      </c>
      <c r="E1078" s="832" t="s">
        <v>4480</v>
      </c>
      <c r="F1078" s="832" t="s">
        <v>4571</v>
      </c>
      <c r="G1078" s="832" t="s">
        <v>4573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9</v>
      </c>
      <c r="Q1078" s="849">
        <v>1143</v>
      </c>
      <c r="R1078" s="837"/>
      <c r="S1078" s="850">
        <v>127</v>
      </c>
    </row>
    <row r="1079" spans="1:19" ht="14.4" customHeight="1" x14ac:dyDescent="0.3">
      <c r="A1079" s="831" t="s">
        <v>4483</v>
      </c>
      <c r="B1079" s="832" t="s">
        <v>4484</v>
      </c>
      <c r="C1079" s="832" t="s">
        <v>602</v>
      </c>
      <c r="D1079" s="832" t="s">
        <v>2011</v>
      </c>
      <c r="E1079" s="832" t="s">
        <v>4480</v>
      </c>
      <c r="F1079" s="832" t="s">
        <v>4597</v>
      </c>
      <c r="G1079" s="832" t="s">
        <v>4598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8</v>
      </c>
      <c r="Q1079" s="849">
        <v>2464</v>
      </c>
      <c r="R1079" s="837"/>
      <c r="S1079" s="850">
        <v>308</v>
      </c>
    </row>
    <row r="1080" spans="1:19" ht="14.4" customHeight="1" x14ac:dyDescent="0.3">
      <c r="A1080" s="831" t="s">
        <v>4483</v>
      </c>
      <c r="B1080" s="832" t="s">
        <v>4484</v>
      </c>
      <c r="C1080" s="832" t="s">
        <v>602</v>
      </c>
      <c r="D1080" s="832" t="s">
        <v>2011</v>
      </c>
      <c r="E1080" s="832" t="s">
        <v>4480</v>
      </c>
      <c r="F1080" s="832" t="s">
        <v>4601</v>
      </c>
      <c r="G1080" s="832" t="s">
        <v>4598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1</v>
      </c>
      <c r="Q1080" s="849">
        <v>381</v>
      </c>
      <c r="R1080" s="837"/>
      <c r="S1080" s="850">
        <v>381</v>
      </c>
    </row>
    <row r="1081" spans="1:19" ht="14.4" customHeight="1" x14ac:dyDescent="0.3">
      <c r="A1081" s="831" t="s">
        <v>4483</v>
      </c>
      <c r="B1081" s="832" t="s">
        <v>4484</v>
      </c>
      <c r="C1081" s="832" t="s">
        <v>602</v>
      </c>
      <c r="D1081" s="832" t="s">
        <v>2011</v>
      </c>
      <c r="E1081" s="832" t="s">
        <v>4480</v>
      </c>
      <c r="F1081" s="832" t="s">
        <v>4602</v>
      </c>
      <c r="G1081" s="832" t="s">
        <v>4603</v>
      </c>
      <c r="H1081" s="849"/>
      <c r="I1081" s="849"/>
      <c r="J1081" s="832"/>
      <c r="K1081" s="832"/>
      <c r="L1081" s="849"/>
      <c r="M1081" s="849"/>
      <c r="N1081" s="832"/>
      <c r="O1081" s="832"/>
      <c r="P1081" s="849">
        <v>1</v>
      </c>
      <c r="Q1081" s="849">
        <v>273</v>
      </c>
      <c r="R1081" s="837"/>
      <c r="S1081" s="850">
        <v>273</v>
      </c>
    </row>
    <row r="1082" spans="1:19" ht="14.4" customHeight="1" x14ac:dyDescent="0.3">
      <c r="A1082" s="831" t="s">
        <v>4483</v>
      </c>
      <c r="B1082" s="832" t="s">
        <v>4484</v>
      </c>
      <c r="C1082" s="832" t="s">
        <v>602</v>
      </c>
      <c r="D1082" s="832" t="s">
        <v>2011</v>
      </c>
      <c r="E1082" s="832" t="s">
        <v>4480</v>
      </c>
      <c r="F1082" s="832" t="s">
        <v>4605</v>
      </c>
      <c r="G1082" s="832" t="s">
        <v>4576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2</v>
      </c>
      <c r="Q1082" s="849">
        <v>810</v>
      </c>
      <c r="R1082" s="837"/>
      <c r="S1082" s="850">
        <v>405</v>
      </c>
    </row>
    <row r="1083" spans="1:19" ht="14.4" customHeight="1" x14ac:dyDescent="0.3">
      <c r="A1083" s="831" t="s">
        <v>4483</v>
      </c>
      <c r="B1083" s="832" t="s">
        <v>4484</v>
      </c>
      <c r="C1083" s="832" t="s">
        <v>602</v>
      </c>
      <c r="D1083" s="832" t="s">
        <v>4444</v>
      </c>
      <c r="E1083" s="832" t="s">
        <v>4480</v>
      </c>
      <c r="F1083" s="832" t="s">
        <v>4534</v>
      </c>
      <c r="G1083" s="832" t="s">
        <v>4535</v>
      </c>
      <c r="H1083" s="849">
        <v>1</v>
      </c>
      <c r="I1083" s="849">
        <v>251</v>
      </c>
      <c r="J1083" s="832"/>
      <c r="K1083" s="832">
        <v>251</v>
      </c>
      <c r="L1083" s="849"/>
      <c r="M1083" s="849"/>
      <c r="N1083" s="832"/>
      <c r="O1083" s="832"/>
      <c r="P1083" s="849"/>
      <c r="Q1083" s="849"/>
      <c r="R1083" s="837"/>
      <c r="S1083" s="850"/>
    </row>
    <row r="1084" spans="1:19" ht="14.4" customHeight="1" x14ac:dyDescent="0.3">
      <c r="A1084" s="831" t="s">
        <v>4483</v>
      </c>
      <c r="B1084" s="832" t="s">
        <v>4484</v>
      </c>
      <c r="C1084" s="832" t="s">
        <v>602</v>
      </c>
      <c r="D1084" s="832" t="s">
        <v>4444</v>
      </c>
      <c r="E1084" s="832" t="s">
        <v>4480</v>
      </c>
      <c r="F1084" s="832" t="s">
        <v>4582</v>
      </c>
      <c r="G1084" s="832" t="s">
        <v>4578</v>
      </c>
      <c r="H1084" s="849">
        <v>1</v>
      </c>
      <c r="I1084" s="849">
        <v>568</v>
      </c>
      <c r="J1084" s="832"/>
      <c r="K1084" s="832">
        <v>568</v>
      </c>
      <c r="L1084" s="849"/>
      <c r="M1084" s="849"/>
      <c r="N1084" s="832"/>
      <c r="O1084" s="832"/>
      <c r="P1084" s="849"/>
      <c r="Q1084" s="849"/>
      <c r="R1084" s="837"/>
      <c r="S1084" s="850"/>
    </row>
    <row r="1085" spans="1:19" ht="14.4" customHeight="1" x14ac:dyDescent="0.3">
      <c r="A1085" s="831" t="s">
        <v>4483</v>
      </c>
      <c r="B1085" s="832" t="s">
        <v>4484</v>
      </c>
      <c r="C1085" s="832" t="s">
        <v>602</v>
      </c>
      <c r="D1085" s="832" t="s">
        <v>2013</v>
      </c>
      <c r="E1085" s="832" t="s">
        <v>4480</v>
      </c>
      <c r="F1085" s="832" t="s">
        <v>4534</v>
      </c>
      <c r="G1085" s="832" t="s">
        <v>4535</v>
      </c>
      <c r="H1085" s="849">
        <v>3</v>
      </c>
      <c r="I1085" s="849">
        <v>753</v>
      </c>
      <c r="J1085" s="832">
        <v>1.5</v>
      </c>
      <c r="K1085" s="832">
        <v>251</v>
      </c>
      <c r="L1085" s="849">
        <v>2</v>
      </c>
      <c r="M1085" s="849">
        <v>502</v>
      </c>
      <c r="N1085" s="832">
        <v>1</v>
      </c>
      <c r="O1085" s="832">
        <v>251</v>
      </c>
      <c r="P1085" s="849"/>
      <c r="Q1085" s="849"/>
      <c r="R1085" s="837"/>
      <c r="S1085" s="850"/>
    </row>
    <row r="1086" spans="1:19" ht="14.4" customHeight="1" x14ac:dyDescent="0.3">
      <c r="A1086" s="831" t="s">
        <v>4483</v>
      </c>
      <c r="B1086" s="832" t="s">
        <v>4484</v>
      </c>
      <c r="C1086" s="832" t="s">
        <v>602</v>
      </c>
      <c r="D1086" s="832" t="s">
        <v>2013</v>
      </c>
      <c r="E1086" s="832" t="s">
        <v>4480</v>
      </c>
      <c r="F1086" s="832" t="s">
        <v>4534</v>
      </c>
      <c r="G1086" s="832" t="s">
        <v>4536</v>
      </c>
      <c r="H1086" s="849"/>
      <c r="I1086" s="849"/>
      <c r="J1086" s="832"/>
      <c r="K1086" s="832"/>
      <c r="L1086" s="849">
        <v>1</v>
      </c>
      <c r="M1086" s="849">
        <v>251</v>
      </c>
      <c r="N1086" s="832">
        <v>1</v>
      </c>
      <c r="O1086" s="832">
        <v>251</v>
      </c>
      <c r="P1086" s="849"/>
      <c r="Q1086" s="849"/>
      <c r="R1086" s="837"/>
      <c r="S1086" s="850"/>
    </row>
    <row r="1087" spans="1:19" ht="14.4" customHeight="1" x14ac:dyDescent="0.3">
      <c r="A1087" s="831" t="s">
        <v>4483</v>
      </c>
      <c r="B1087" s="832" t="s">
        <v>4484</v>
      </c>
      <c r="C1087" s="832" t="s">
        <v>602</v>
      </c>
      <c r="D1087" s="832" t="s">
        <v>2013</v>
      </c>
      <c r="E1087" s="832" t="s">
        <v>4480</v>
      </c>
      <c r="F1087" s="832" t="s">
        <v>4571</v>
      </c>
      <c r="G1087" s="832" t="s">
        <v>4573</v>
      </c>
      <c r="H1087" s="849">
        <v>2</v>
      </c>
      <c r="I1087" s="849">
        <v>252</v>
      </c>
      <c r="J1087" s="832">
        <v>1</v>
      </c>
      <c r="K1087" s="832">
        <v>126</v>
      </c>
      <c r="L1087" s="849">
        <v>2</v>
      </c>
      <c r="M1087" s="849">
        <v>252</v>
      </c>
      <c r="N1087" s="832">
        <v>1</v>
      </c>
      <c r="O1087" s="832">
        <v>126</v>
      </c>
      <c r="P1087" s="849"/>
      <c r="Q1087" s="849"/>
      <c r="R1087" s="837"/>
      <c r="S1087" s="850"/>
    </row>
    <row r="1088" spans="1:19" ht="14.4" customHeight="1" x14ac:dyDescent="0.3">
      <c r="A1088" s="831" t="s">
        <v>4483</v>
      </c>
      <c r="B1088" s="832" t="s">
        <v>4484</v>
      </c>
      <c r="C1088" s="832" t="s">
        <v>602</v>
      </c>
      <c r="D1088" s="832" t="s">
        <v>2013</v>
      </c>
      <c r="E1088" s="832" t="s">
        <v>4480</v>
      </c>
      <c r="F1088" s="832" t="s">
        <v>4577</v>
      </c>
      <c r="G1088" s="832" t="s">
        <v>4578</v>
      </c>
      <c r="H1088" s="849">
        <v>6</v>
      </c>
      <c r="I1088" s="849">
        <v>2970</v>
      </c>
      <c r="J1088" s="832">
        <v>1.5</v>
      </c>
      <c r="K1088" s="832">
        <v>495</v>
      </c>
      <c r="L1088" s="849">
        <v>4</v>
      </c>
      <c r="M1088" s="849">
        <v>1980</v>
      </c>
      <c r="N1088" s="832">
        <v>1</v>
      </c>
      <c r="O1088" s="832">
        <v>495</v>
      </c>
      <c r="P1088" s="849"/>
      <c r="Q1088" s="849"/>
      <c r="R1088" s="837"/>
      <c r="S1088" s="850"/>
    </row>
    <row r="1089" spans="1:19" ht="14.4" customHeight="1" x14ac:dyDescent="0.3">
      <c r="A1089" s="831" t="s">
        <v>4483</v>
      </c>
      <c r="B1089" s="832" t="s">
        <v>4484</v>
      </c>
      <c r="C1089" s="832" t="s">
        <v>602</v>
      </c>
      <c r="D1089" s="832" t="s">
        <v>2013</v>
      </c>
      <c r="E1089" s="832" t="s">
        <v>4480</v>
      </c>
      <c r="F1089" s="832" t="s">
        <v>4597</v>
      </c>
      <c r="G1089" s="832" t="s">
        <v>4599</v>
      </c>
      <c r="H1089" s="849"/>
      <c r="I1089" s="849"/>
      <c r="J1089" s="832"/>
      <c r="K1089" s="832"/>
      <c r="L1089" s="849">
        <v>2</v>
      </c>
      <c r="M1089" s="849">
        <v>614</v>
      </c>
      <c r="N1089" s="832">
        <v>1</v>
      </c>
      <c r="O1089" s="832">
        <v>307</v>
      </c>
      <c r="P1089" s="849"/>
      <c r="Q1089" s="849"/>
      <c r="R1089" s="837"/>
      <c r="S1089" s="850"/>
    </row>
    <row r="1090" spans="1:19" ht="14.4" customHeight="1" x14ac:dyDescent="0.3">
      <c r="A1090" s="831" t="s">
        <v>4483</v>
      </c>
      <c r="B1090" s="832" t="s">
        <v>4484</v>
      </c>
      <c r="C1090" s="832" t="s">
        <v>602</v>
      </c>
      <c r="D1090" s="832" t="s">
        <v>2013</v>
      </c>
      <c r="E1090" s="832" t="s">
        <v>4480</v>
      </c>
      <c r="F1090" s="832" t="s">
        <v>4602</v>
      </c>
      <c r="G1090" s="832" t="s">
        <v>4603</v>
      </c>
      <c r="H1090" s="849"/>
      <c r="I1090" s="849"/>
      <c r="J1090" s="832"/>
      <c r="K1090" s="832"/>
      <c r="L1090" s="849">
        <v>2</v>
      </c>
      <c r="M1090" s="849">
        <v>544</v>
      </c>
      <c r="N1090" s="832">
        <v>1</v>
      </c>
      <c r="O1090" s="832">
        <v>272</v>
      </c>
      <c r="P1090" s="849"/>
      <c r="Q1090" s="849"/>
      <c r="R1090" s="837"/>
      <c r="S1090" s="850"/>
    </row>
    <row r="1091" spans="1:19" ht="14.4" customHeight="1" x14ac:dyDescent="0.3">
      <c r="A1091" s="831" t="s">
        <v>4483</v>
      </c>
      <c r="B1091" s="832" t="s">
        <v>4484</v>
      </c>
      <c r="C1091" s="832" t="s">
        <v>602</v>
      </c>
      <c r="D1091" s="832" t="s">
        <v>2016</v>
      </c>
      <c r="E1091" s="832" t="s">
        <v>4480</v>
      </c>
      <c r="F1091" s="832" t="s">
        <v>4534</v>
      </c>
      <c r="G1091" s="832" t="s">
        <v>4535</v>
      </c>
      <c r="H1091" s="849">
        <v>1</v>
      </c>
      <c r="I1091" s="849">
        <v>251</v>
      </c>
      <c r="J1091" s="832">
        <v>0.5</v>
      </c>
      <c r="K1091" s="832">
        <v>251</v>
      </c>
      <c r="L1091" s="849">
        <v>2</v>
      </c>
      <c r="M1091" s="849">
        <v>502</v>
      </c>
      <c r="N1091" s="832">
        <v>1</v>
      </c>
      <c r="O1091" s="832">
        <v>251</v>
      </c>
      <c r="P1091" s="849"/>
      <c r="Q1091" s="849"/>
      <c r="R1091" s="837"/>
      <c r="S1091" s="850"/>
    </row>
    <row r="1092" spans="1:19" ht="14.4" customHeight="1" x14ac:dyDescent="0.3">
      <c r="A1092" s="831" t="s">
        <v>4483</v>
      </c>
      <c r="B1092" s="832" t="s">
        <v>4484</v>
      </c>
      <c r="C1092" s="832" t="s">
        <v>602</v>
      </c>
      <c r="D1092" s="832" t="s">
        <v>2016</v>
      </c>
      <c r="E1092" s="832" t="s">
        <v>4480</v>
      </c>
      <c r="F1092" s="832" t="s">
        <v>4571</v>
      </c>
      <c r="G1092" s="832" t="s">
        <v>4573</v>
      </c>
      <c r="H1092" s="849">
        <v>1</v>
      </c>
      <c r="I1092" s="849">
        <v>126</v>
      </c>
      <c r="J1092" s="832">
        <v>0.5</v>
      </c>
      <c r="K1092" s="832">
        <v>126</v>
      </c>
      <c r="L1092" s="849">
        <v>2</v>
      </c>
      <c r="M1092" s="849">
        <v>252</v>
      </c>
      <c r="N1092" s="832">
        <v>1</v>
      </c>
      <c r="O1092" s="832">
        <v>126</v>
      </c>
      <c r="P1092" s="849"/>
      <c r="Q1092" s="849"/>
      <c r="R1092" s="837"/>
      <c r="S1092" s="850"/>
    </row>
    <row r="1093" spans="1:19" ht="14.4" customHeight="1" x14ac:dyDescent="0.3">
      <c r="A1093" s="831" t="s">
        <v>4483</v>
      </c>
      <c r="B1093" s="832" t="s">
        <v>4484</v>
      </c>
      <c r="C1093" s="832" t="s">
        <v>602</v>
      </c>
      <c r="D1093" s="832" t="s">
        <v>2016</v>
      </c>
      <c r="E1093" s="832" t="s">
        <v>4480</v>
      </c>
      <c r="F1093" s="832" t="s">
        <v>4574</v>
      </c>
      <c r="G1093" s="832" t="s">
        <v>4576</v>
      </c>
      <c r="H1093" s="849">
        <v>2</v>
      </c>
      <c r="I1093" s="849">
        <v>662</v>
      </c>
      <c r="J1093" s="832"/>
      <c r="K1093" s="832">
        <v>331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4483</v>
      </c>
      <c r="B1094" s="832" t="s">
        <v>4484</v>
      </c>
      <c r="C1094" s="832" t="s">
        <v>602</v>
      </c>
      <c r="D1094" s="832" t="s">
        <v>2016</v>
      </c>
      <c r="E1094" s="832" t="s">
        <v>4480</v>
      </c>
      <c r="F1094" s="832" t="s">
        <v>4584</v>
      </c>
      <c r="G1094" s="832" t="s">
        <v>4586</v>
      </c>
      <c r="H1094" s="849">
        <v>1</v>
      </c>
      <c r="I1094" s="849">
        <v>462</v>
      </c>
      <c r="J1094" s="832"/>
      <c r="K1094" s="832">
        <v>462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 t="s">
        <v>4483</v>
      </c>
      <c r="B1095" s="832" t="s">
        <v>4484</v>
      </c>
      <c r="C1095" s="832" t="s">
        <v>602</v>
      </c>
      <c r="D1095" s="832" t="s">
        <v>2016</v>
      </c>
      <c r="E1095" s="832" t="s">
        <v>4480</v>
      </c>
      <c r="F1095" s="832" t="s">
        <v>4597</v>
      </c>
      <c r="G1095" s="832" t="s">
        <v>4598</v>
      </c>
      <c r="H1095" s="849"/>
      <c r="I1095" s="849"/>
      <c r="J1095" s="832"/>
      <c r="K1095" s="832"/>
      <c r="L1095" s="849">
        <v>1</v>
      </c>
      <c r="M1095" s="849">
        <v>307</v>
      </c>
      <c r="N1095" s="832">
        <v>1</v>
      </c>
      <c r="O1095" s="832">
        <v>307</v>
      </c>
      <c r="P1095" s="849"/>
      <c r="Q1095" s="849"/>
      <c r="R1095" s="837"/>
      <c r="S1095" s="850"/>
    </row>
    <row r="1096" spans="1:19" ht="14.4" customHeight="1" x14ac:dyDescent="0.3">
      <c r="A1096" s="831" t="s">
        <v>4483</v>
      </c>
      <c r="B1096" s="832" t="s">
        <v>4484</v>
      </c>
      <c r="C1096" s="832" t="s">
        <v>602</v>
      </c>
      <c r="D1096" s="832" t="s">
        <v>2016</v>
      </c>
      <c r="E1096" s="832" t="s">
        <v>4480</v>
      </c>
      <c r="F1096" s="832" t="s">
        <v>4601</v>
      </c>
      <c r="G1096" s="832" t="s">
        <v>4598</v>
      </c>
      <c r="H1096" s="849"/>
      <c r="I1096" s="849"/>
      <c r="J1096" s="832"/>
      <c r="K1096" s="832"/>
      <c r="L1096" s="849">
        <v>2</v>
      </c>
      <c r="M1096" s="849">
        <v>760</v>
      </c>
      <c r="N1096" s="832">
        <v>1</v>
      </c>
      <c r="O1096" s="832">
        <v>380</v>
      </c>
      <c r="P1096" s="849"/>
      <c r="Q1096" s="849"/>
      <c r="R1096" s="837"/>
      <c r="S1096" s="850"/>
    </row>
    <row r="1097" spans="1:19" ht="14.4" customHeight="1" x14ac:dyDescent="0.3">
      <c r="A1097" s="831" t="s">
        <v>4483</v>
      </c>
      <c r="B1097" s="832" t="s">
        <v>4484</v>
      </c>
      <c r="C1097" s="832" t="s">
        <v>602</v>
      </c>
      <c r="D1097" s="832" t="s">
        <v>2016</v>
      </c>
      <c r="E1097" s="832" t="s">
        <v>4480</v>
      </c>
      <c r="F1097" s="832" t="s">
        <v>4604</v>
      </c>
      <c r="G1097" s="832" t="s">
        <v>4586</v>
      </c>
      <c r="H1097" s="849">
        <v>1</v>
      </c>
      <c r="I1097" s="849">
        <v>352</v>
      </c>
      <c r="J1097" s="832"/>
      <c r="K1097" s="832">
        <v>352</v>
      </c>
      <c r="L1097" s="849"/>
      <c r="M1097" s="849"/>
      <c r="N1097" s="832"/>
      <c r="O1097" s="832"/>
      <c r="P1097" s="849"/>
      <c r="Q1097" s="849"/>
      <c r="R1097" s="837"/>
      <c r="S1097" s="850"/>
    </row>
    <row r="1098" spans="1:19" ht="14.4" customHeight="1" x14ac:dyDescent="0.3">
      <c r="A1098" s="831" t="s">
        <v>4483</v>
      </c>
      <c r="B1098" s="832" t="s">
        <v>4484</v>
      </c>
      <c r="C1098" s="832" t="s">
        <v>602</v>
      </c>
      <c r="D1098" s="832" t="s">
        <v>2018</v>
      </c>
      <c r="E1098" s="832" t="s">
        <v>4480</v>
      </c>
      <c r="F1098" s="832" t="s">
        <v>4534</v>
      </c>
      <c r="G1098" s="832" t="s">
        <v>4535</v>
      </c>
      <c r="H1098" s="849"/>
      <c r="I1098" s="849"/>
      <c r="J1098" s="832"/>
      <c r="K1098" s="832"/>
      <c r="L1098" s="849">
        <v>1</v>
      </c>
      <c r="M1098" s="849">
        <v>251</v>
      </c>
      <c r="N1098" s="832">
        <v>1</v>
      </c>
      <c r="O1098" s="832">
        <v>251</v>
      </c>
      <c r="P1098" s="849"/>
      <c r="Q1098" s="849"/>
      <c r="R1098" s="837"/>
      <c r="S1098" s="850"/>
    </row>
    <row r="1099" spans="1:19" ht="14.4" customHeight="1" x14ac:dyDescent="0.3">
      <c r="A1099" s="831" t="s">
        <v>4483</v>
      </c>
      <c r="B1099" s="832" t="s">
        <v>4484</v>
      </c>
      <c r="C1099" s="832" t="s">
        <v>602</v>
      </c>
      <c r="D1099" s="832" t="s">
        <v>2018</v>
      </c>
      <c r="E1099" s="832" t="s">
        <v>4480</v>
      </c>
      <c r="F1099" s="832" t="s">
        <v>4534</v>
      </c>
      <c r="G1099" s="832" t="s">
        <v>4536</v>
      </c>
      <c r="H1099" s="849">
        <v>1</v>
      </c>
      <c r="I1099" s="849">
        <v>251</v>
      </c>
      <c r="J1099" s="832"/>
      <c r="K1099" s="832">
        <v>251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" customHeight="1" x14ac:dyDescent="0.3">
      <c r="A1100" s="831" t="s">
        <v>4483</v>
      </c>
      <c r="B1100" s="832" t="s">
        <v>4484</v>
      </c>
      <c r="C1100" s="832" t="s">
        <v>602</v>
      </c>
      <c r="D1100" s="832" t="s">
        <v>2018</v>
      </c>
      <c r="E1100" s="832" t="s">
        <v>4480</v>
      </c>
      <c r="F1100" s="832" t="s">
        <v>4571</v>
      </c>
      <c r="G1100" s="832" t="s">
        <v>4573</v>
      </c>
      <c r="H1100" s="849"/>
      <c r="I1100" s="849"/>
      <c r="J1100" s="832"/>
      <c r="K1100" s="832"/>
      <c r="L1100" s="849">
        <v>1</v>
      </c>
      <c r="M1100" s="849">
        <v>126</v>
      </c>
      <c r="N1100" s="832">
        <v>1</v>
      </c>
      <c r="O1100" s="832">
        <v>126</v>
      </c>
      <c r="P1100" s="849"/>
      <c r="Q1100" s="849"/>
      <c r="R1100" s="837"/>
      <c r="S1100" s="850"/>
    </row>
    <row r="1101" spans="1:19" ht="14.4" customHeight="1" x14ac:dyDescent="0.3">
      <c r="A1101" s="831" t="s">
        <v>4483</v>
      </c>
      <c r="B1101" s="832" t="s">
        <v>4484</v>
      </c>
      <c r="C1101" s="832" t="s">
        <v>602</v>
      </c>
      <c r="D1101" s="832" t="s">
        <v>2018</v>
      </c>
      <c r="E1101" s="832" t="s">
        <v>4480</v>
      </c>
      <c r="F1101" s="832" t="s">
        <v>4582</v>
      </c>
      <c r="G1101" s="832" t="s">
        <v>4578</v>
      </c>
      <c r="H1101" s="849"/>
      <c r="I1101" s="849"/>
      <c r="J1101" s="832"/>
      <c r="K1101" s="832"/>
      <c r="L1101" s="849">
        <v>1</v>
      </c>
      <c r="M1101" s="849">
        <v>568</v>
      </c>
      <c r="N1101" s="832">
        <v>1</v>
      </c>
      <c r="O1101" s="832">
        <v>568</v>
      </c>
      <c r="P1101" s="849"/>
      <c r="Q1101" s="849"/>
      <c r="R1101" s="837"/>
      <c r="S1101" s="850"/>
    </row>
    <row r="1102" spans="1:19" ht="14.4" customHeight="1" x14ac:dyDescent="0.3">
      <c r="A1102" s="831" t="s">
        <v>4483</v>
      </c>
      <c r="B1102" s="832" t="s">
        <v>4484</v>
      </c>
      <c r="C1102" s="832" t="s">
        <v>602</v>
      </c>
      <c r="D1102" s="832" t="s">
        <v>2018</v>
      </c>
      <c r="E1102" s="832" t="s">
        <v>4480</v>
      </c>
      <c r="F1102" s="832" t="s">
        <v>4582</v>
      </c>
      <c r="G1102" s="832" t="s">
        <v>4579</v>
      </c>
      <c r="H1102" s="849">
        <v>2</v>
      </c>
      <c r="I1102" s="849">
        <v>1136</v>
      </c>
      <c r="J1102" s="832"/>
      <c r="K1102" s="832">
        <v>568</v>
      </c>
      <c r="L1102" s="849"/>
      <c r="M1102" s="849"/>
      <c r="N1102" s="832"/>
      <c r="O1102" s="832"/>
      <c r="P1102" s="849"/>
      <c r="Q1102" s="849"/>
      <c r="R1102" s="837"/>
      <c r="S1102" s="850"/>
    </row>
    <row r="1103" spans="1:19" ht="14.4" customHeight="1" x14ac:dyDescent="0.3">
      <c r="A1103" s="831" t="s">
        <v>4483</v>
      </c>
      <c r="B1103" s="832" t="s">
        <v>4484</v>
      </c>
      <c r="C1103" s="832" t="s">
        <v>602</v>
      </c>
      <c r="D1103" s="832" t="s">
        <v>4445</v>
      </c>
      <c r="E1103" s="832" t="s">
        <v>4480</v>
      </c>
      <c r="F1103" s="832" t="s">
        <v>4534</v>
      </c>
      <c r="G1103" s="832" t="s">
        <v>4535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1</v>
      </c>
      <c r="Q1103" s="849">
        <v>252</v>
      </c>
      <c r="R1103" s="837"/>
      <c r="S1103" s="850">
        <v>252</v>
      </c>
    </row>
    <row r="1104" spans="1:19" ht="14.4" customHeight="1" x14ac:dyDescent="0.3">
      <c r="A1104" s="831" t="s">
        <v>4483</v>
      </c>
      <c r="B1104" s="832" t="s">
        <v>4484</v>
      </c>
      <c r="C1104" s="832" t="s">
        <v>602</v>
      </c>
      <c r="D1104" s="832" t="s">
        <v>4445</v>
      </c>
      <c r="E1104" s="832" t="s">
        <v>4480</v>
      </c>
      <c r="F1104" s="832" t="s">
        <v>4534</v>
      </c>
      <c r="G1104" s="832" t="s">
        <v>4536</v>
      </c>
      <c r="H1104" s="849">
        <v>1</v>
      </c>
      <c r="I1104" s="849">
        <v>251</v>
      </c>
      <c r="J1104" s="832"/>
      <c r="K1104" s="832">
        <v>251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4483</v>
      </c>
      <c r="B1105" s="832" t="s">
        <v>4484</v>
      </c>
      <c r="C1105" s="832" t="s">
        <v>602</v>
      </c>
      <c r="D1105" s="832" t="s">
        <v>4445</v>
      </c>
      <c r="E1105" s="832" t="s">
        <v>4480</v>
      </c>
      <c r="F1105" s="832" t="s">
        <v>4571</v>
      </c>
      <c r="G1105" s="832" t="s">
        <v>4572</v>
      </c>
      <c r="H1105" s="849">
        <v>1</v>
      </c>
      <c r="I1105" s="849">
        <v>126</v>
      </c>
      <c r="J1105" s="832"/>
      <c r="K1105" s="832">
        <v>126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4483</v>
      </c>
      <c r="B1106" s="832" t="s">
        <v>4484</v>
      </c>
      <c r="C1106" s="832" t="s">
        <v>602</v>
      </c>
      <c r="D1106" s="832" t="s">
        <v>4445</v>
      </c>
      <c r="E1106" s="832" t="s">
        <v>4480</v>
      </c>
      <c r="F1106" s="832" t="s">
        <v>4571</v>
      </c>
      <c r="G1106" s="832" t="s">
        <v>4573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1</v>
      </c>
      <c r="Q1106" s="849">
        <v>127</v>
      </c>
      <c r="R1106" s="837"/>
      <c r="S1106" s="850">
        <v>127</v>
      </c>
    </row>
    <row r="1107" spans="1:19" ht="14.4" customHeight="1" x14ac:dyDescent="0.3">
      <c r="A1107" s="831" t="s">
        <v>4483</v>
      </c>
      <c r="B1107" s="832" t="s">
        <v>4484</v>
      </c>
      <c r="C1107" s="832" t="s">
        <v>602</v>
      </c>
      <c r="D1107" s="832" t="s">
        <v>4445</v>
      </c>
      <c r="E1107" s="832" t="s">
        <v>4480</v>
      </c>
      <c r="F1107" s="832" t="s">
        <v>4582</v>
      </c>
      <c r="G1107" s="832" t="s">
        <v>4579</v>
      </c>
      <c r="H1107" s="849">
        <v>4</v>
      </c>
      <c r="I1107" s="849">
        <v>2272</v>
      </c>
      <c r="J1107" s="832"/>
      <c r="K1107" s="832">
        <v>568</v>
      </c>
      <c r="L1107" s="849"/>
      <c r="M1107" s="849"/>
      <c r="N1107" s="832"/>
      <c r="O1107" s="832"/>
      <c r="P1107" s="849"/>
      <c r="Q1107" s="849"/>
      <c r="R1107" s="837"/>
      <c r="S1107" s="850"/>
    </row>
    <row r="1108" spans="1:19" ht="14.4" customHeight="1" x14ac:dyDescent="0.3">
      <c r="A1108" s="831" t="s">
        <v>4483</v>
      </c>
      <c r="B1108" s="832" t="s">
        <v>4484</v>
      </c>
      <c r="C1108" s="832" t="s">
        <v>602</v>
      </c>
      <c r="D1108" s="832" t="s">
        <v>4445</v>
      </c>
      <c r="E1108" s="832" t="s">
        <v>4480</v>
      </c>
      <c r="F1108" s="832" t="s">
        <v>4584</v>
      </c>
      <c r="G1108" s="832" t="s">
        <v>4585</v>
      </c>
      <c r="H1108" s="849"/>
      <c r="I1108" s="849"/>
      <c r="J1108" s="832"/>
      <c r="K1108" s="832"/>
      <c r="L1108" s="849"/>
      <c r="M1108" s="849"/>
      <c r="N1108" s="832"/>
      <c r="O1108" s="832"/>
      <c r="P1108" s="849">
        <v>0</v>
      </c>
      <c r="Q1108" s="849">
        <v>0</v>
      </c>
      <c r="R1108" s="837"/>
      <c r="S1108" s="850"/>
    </row>
    <row r="1109" spans="1:19" ht="14.4" customHeight="1" x14ac:dyDescent="0.3">
      <c r="A1109" s="831" t="s">
        <v>4483</v>
      </c>
      <c r="B1109" s="832" t="s">
        <v>4484</v>
      </c>
      <c r="C1109" s="832" t="s">
        <v>602</v>
      </c>
      <c r="D1109" s="832" t="s">
        <v>4445</v>
      </c>
      <c r="E1109" s="832" t="s">
        <v>4480</v>
      </c>
      <c r="F1109" s="832" t="s">
        <v>4601</v>
      </c>
      <c r="G1109" s="832" t="s">
        <v>4598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1</v>
      </c>
      <c r="Q1109" s="849">
        <v>381</v>
      </c>
      <c r="R1109" s="837"/>
      <c r="S1109" s="850">
        <v>381</v>
      </c>
    </row>
    <row r="1110" spans="1:19" ht="14.4" customHeight="1" x14ac:dyDescent="0.3">
      <c r="A1110" s="831" t="s">
        <v>4483</v>
      </c>
      <c r="B1110" s="832" t="s">
        <v>4484</v>
      </c>
      <c r="C1110" s="832" t="s">
        <v>602</v>
      </c>
      <c r="D1110" s="832" t="s">
        <v>4446</v>
      </c>
      <c r="E1110" s="832" t="s">
        <v>4480</v>
      </c>
      <c r="F1110" s="832" t="s">
        <v>4534</v>
      </c>
      <c r="G1110" s="832" t="s">
        <v>4535</v>
      </c>
      <c r="H1110" s="849"/>
      <c r="I1110" s="849"/>
      <c r="J1110" s="832"/>
      <c r="K1110" s="832"/>
      <c r="L1110" s="849"/>
      <c r="M1110" s="849"/>
      <c r="N1110" s="832"/>
      <c r="O1110" s="832"/>
      <c r="P1110" s="849">
        <v>1</v>
      </c>
      <c r="Q1110" s="849">
        <v>252</v>
      </c>
      <c r="R1110" s="837"/>
      <c r="S1110" s="850">
        <v>252</v>
      </c>
    </row>
    <row r="1111" spans="1:19" ht="14.4" customHeight="1" x14ac:dyDescent="0.3">
      <c r="A1111" s="831" t="s">
        <v>4483</v>
      </c>
      <c r="B1111" s="832" t="s">
        <v>4484</v>
      </c>
      <c r="C1111" s="832" t="s">
        <v>602</v>
      </c>
      <c r="D1111" s="832" t="s">
        <v>4446</v>
      </c>
      <c r="E1111" s="832" t="s">
        <v>4480</v>
      </c>
      <c r="F1111" s="832" t="s">
        <v>4534</v>
      </c>
      <c r="G1111" s="832" t="s">
        <v>4536</v>
      </c>
      <c r="H1111" s="849">
        <v>2</v>
      </c>
      <c r="I1111" s="849">
        <v>502</v>
      </c>
      <c r="J1111" s="832">
        <v>1</v>
      </c>
      <c r="K1111" s="832">
        <v>251</v>
      </c>
      <c r="L1111" s="849">
        <v>2</v>
      </c>
      <c r="M1111" s="849">
        <v>502</v>
      </c>
      <c r="N1111" s="832">
        <v>1</v>
      </c>
      <c r="O1111" s="832">
        <v>251</v>
      </c>
      <c r="P1111" s="849"/>
      <c r="Q1111" s="849"/>
      <c r="R1111" s="837"/>
      <c r="S1111" s="850"/>
    </row>
    <row r="1112" spans="1:19" ht="14.4" customHeight="1" x14ac:dyDescent="0.3">
      <c r="A1112" s="831" t="s">
        <v>4483</v>
      </c>
      <c r="B1112" s="832" t="s">
        <v>4484</v>
      </c>
      <c r="C1112" s="832" t="s">
        <v>602</v>
      </c>
      <c r="D1112" s="832" t="s">
        <v>4446</v>
      </c>
      <c r="E1112" s="832" t="s">
        <v>4480</v>
      </c>
      <c r="F1112" s="832" t="s">
        <v>4571</v>
      </c>
      <c r="G1112" s="832" t="s">
        <v>4572</v>
      </c>
      <c r="H1112" s="849">
        <v>3</v>
      </c>
      <c r="I1112" s="849">
        <v>378</v>
      </c>
      <c r="J1112" s="832">
        <v>1.5</v>
      </c>
      <c r="K1112" s="832">
        <v>126</v>
      </c>
      <c r="L1112" s="849">
        <v>2</v>
      </c>
      <c r="M1112" s="849">
        <v>252</v>
      </c>
      <c r="N1112" s="832">
        <v>1</v>
      </c>
      <c r="O1112" s="832">
        <v>126</v>
      </c>
      <c r="P1112" s="849"/>
      <c r="Q1112" s="849"/>
      <c r="R1112" s="837"/>
      <c r="S1112" s="850"/>
    </row>
    <row r="1113" spans="1:19" ht="14.4" customHeight="1" x14ac:dyDescent="0.3">
      <c r="A1113" s="831" t="s">
        <v>4483</v>
      </c>
      <c r="B1113" s="832" t="s">
        <v>4484</v>
      </c>
      <c r="C1113" s="832" t="s">
        <v>602</v>
      </c>
      <c r="D1113" s="832" t="s">
        <v>4446</v>
      </c>
      <c r="E1113" s="832" t="s">
        <v>4480</v>
      </c>
      <c r="F1113" s="832" t="s">
        <v>4571</v>
      </c>
      <c r="G1113" s="832" t="s">
        <v>4573</v>
      </c>
      <c r="H1113" s="849"/>
      <c r="I1113" s="849"/>
      <c r="J1113" s="832"/>
      <c r="K1113" s="832"/>
      <c r="L1113" s="849">
        <v>2</v>
      </c>
      <c r="M1113" s="849">
        <v>252</v>
      </c>
      <c r="N1113" s="832">
        <v>1</v>
      </c>
      <c r="O1113" s="832">
        <v>126</v>
      </c>
      <c r="P1113" s="849">
        <v>1</v>
      </c>
      <c r="Q1113" s="849">
        <v>127</v>
      </c>
      <c r="R1113" s="837">
        <v>0.50396825396825395</v>
      </c>
      <c r="S1113" s="850">
        <v>127</v>
      </c>
    </row>
    <row r="1114" spans="1:19" ht="14.4" customHeight="1" x14ac:dyDescent="0.3">
      <c r="A1114" s="831" t="s">
        <v>4483</v>
      </c>
      <c r="B1114" s="832" t="s">
        <v>4484</v>
      </c>
      <c r="C1114" s="832" t="s">
        <v>602</v>
      </c>
      <c r="D1114" s="832" t="s">
        <v>4446</v>
      </c>
      <c r="E1114" s="832" t="s">
        <v>4480</v>
      </c>
      <c r="F1114" s="832" t="s">
        <v>4574</v>
      </c>
      <c r="G1114" s="832" t="s">
        <v>4575</v>
      </c>
      <c r="H1114" s="849">
        <v>3</v>
      </c>
      <c r="I1114" s="849">
        <v>993</v>
      </c>
      <c r="J1114" s="832"/>
      <c r="K1114" s="832">
        <v>331</v>
      </c>
      <c r="L1114" s="849"/>
      <c r="M1114" s="849"/>
      <c r="N1114" s="832"/>
      <c r="O1114" s="832"/>
      <c r="P1114" s="849"/>
      <c r="Q1114" s="849"/>
      <c r="R1114" s="837"/>
      <c r="S1114" s="850"/>
    </row>
    <row r="1115" spans="1:19" ht="14.4" customHeight="1" x14ac:dyDescent="0.3">
      <c r="A1115" s="831" t="s">
        <v>4483</v>
      </c>
      <c r="B1115" s="832" t="s">
        <v>4484</v>
      </c>
      <c r="C1115" s="832" t="s">
        <v>602</v>
      </c>
      <c r="D1115" s="832" t="s">
        <v>4446</v>
      </c>
      <c r="E1115" s="832" t="s">
        <v>4480</v>
      </c>
      <c r="F1115" s="832" t="s">
        <v>4577</v>
      </c>
      <c r="G1115" s="832" t="s">
        <v>4579</v>
      </c>
      <c r="H1115" s="849">
        <v>4</v>
      </c>
      <c r="I1115" s="849">
        <v>1980</v>
      </c>
      <c r="J1115" s="832">
        <v>1</v>
      </c>
      <c r="K1115" s="832">
        <v>495</v>
      </c>
      <c r="L1115" s="849">
        <v>4</v>
      </c>
      <c r="M1115" s="849">
        <v>1980</v>
      </c>
      <c r="N1115" s="832">
        <v>1</v>
      </c>
      <c r="O1115" s="832">
        <v>495</v>
      </c>
      <c r="P1115" s="849"/>
      <c r="Q1115" s="849"/>
      <c r="R1115" s="837"/>
      <c r="S1115" s="850"/>
    </row>
    <row r="1116" spans="1:19" ht="14.4" customHeight="1" x14ac:dyDescent="0.3">
      <c r="A1116" s="831" t="s">
        <v>4483</v>
      </c>
      <c r="B1116" s="832" t="s">
        <v>4484</v>
      </c>
      <c r="C1116" s="832" t="s">
        <v>602</v>
      </c>
      <c r="D1116" s="832" t="s">
        <v>4446</v>
      </c>
      <c r="E1116" s="832" t="s">
        <v>4480</v>
      </c>
      <c r="F1116" s="832" t="s">
        <v>4580</v>
      </c>
      <c r="G1116" s="832" t="s">
        <v>4581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2</v>
      </c>
      <c r="Q1116" s="849">
        <v>1378</v>
      </c>
      <c r="R1116" s="837"/>
      <c r="S1116" s="850">
        <v>689</v>
      </c>
    </row>
    <row r="1117" spans="1:19" ht="14.4" customHeight="1" x14ac:dyDescent="0.3">
      <c r="A1117" s="831" t="s">
        <v>4483</v>
      </c>
      <c r="B1117" s="832" t="s">
        <v>4484</v>
      </c>
      <c r="C1117" s="832" t="s">
        <v>602</v>
      </c>
      <c r="D1117" s="832" t="s">
        <v>4446</v>
      </c>
      <c r="E1117" s="832" t="s">
        <v>4480</v>
      </c>
      <c r="F1117" s="832" t="s">
        <v>4594</v>
      </c>
      <c r="G1117" s="832" t="s">
        <v>4596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2</v>
      </c>
      <c r="Q1117" s="849">
        <v>172</v>
      </c>
      <c r="R1117" s="837"/>
      <c r="S1117" s="850">
        <v>86</v>
      </c>
    </row>
    <row r="1118" spans="1:19" ht="14.4" customHeight="1" x14ac:dyDescent="0.3">
      <c r="A1118" s="831" t="s">
        <v>4483</v>
      </c>
      <c r="B1118" s="832" t="s">
        <v>4484</v>
      </c>
      <c r="C1118" s="832" t="s">
        <v>602</v>
      </c>
      <c r="D1118" s="832" t="s">
        <v>4446</v>
      </c>
      <c r="E1118" s="832" t="s">
        <v>4480</v>
      </c>
      <c r="F1118" s="832" t="s">
        <v>4604</v>
      </c>
      <c r="G1118" s="832" t="s">
        <v>4585</v>
      </c>
      <c r="H1118" s="849"/>
      <c r="I1118" s="849"/>
      <c r="J1118" s="832"/>
      <c r="K1118" s="832"/>
      <c r="L1118" s="849">
        <v>2</v>
      </c>
      <c r="M1118" s="849">
        <v>706</v>
      </c>
      <c r="N1118" s="832">
        <v>1</v>
      </c>
      <c r="O1118" s="832">
        <v>353</v>
      </c>
      <c r="P1118" s="849"/>
      <c r="Q1118" s="849"/>
      <c r="R1118" s="837"/>
      <c r="S1118" s="850"/>
    </row>
    <row r="1119" spans="1:19" ht="14.4" customHeight="1" x14ac:dyDescent="0.3">
      <c r="A1119" s="831" t="s">
        <v>4483</v>
      </c>
      <c r="B1119" s="832" t="s">
        <v>4484</v>
      </c>
      <c r="C1119" s="832" t="s">
        <v>602</v>
      </c>
      <c r="D1119" s="832" t="s">
        <v>2020</v>
      </c>
      <c r="E1119" s="832" t="s">
        <v>4480</v>
      </c>
      <c r="F1119" s="832" t="s">
        <v>4534</v>
      </c>
      <c r="G1119" s="832" t="s">
        <v>4535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1</v>
      </c>
      <c r="Q1119" s="849">
        <v>252</v>
      </c>
      <c r="R1119" s="837"/>
      <c r="S1119" s="850">
        <v>252</v>
      </c>
    </row>
    <row r="1120" spans="1:19" ht="14.4" customHeight="1" x14ac:dyDescent="0.3">
      <c r="A1120" s="831" t="s">
        <v>4483</v>
      </c>
      <c r="B1120" s="832" t="s">
        <v>4484</v>
      </c>
      <c r="C1120" s="832" t="s">
        <v>602</v>
      </c>
      <c r="D1120" s="832" t="s">
        <v>2020</v>
      </c>
      <c r="E1120" s="832" t="s">
        <v>4480</v>
      </c>
      <c r="F1120" s="832" t="s">
        <v>4534</v>
      </c>
      <c r="G1120" s="832" t="s">
        <v>4536</v>
      </c>
      <c r="H1120" s="849">
        <v>1</v>
      </c>
      <c r="I1120" s="849">
        <v>251</v>
      </c>
      <c r="J1120" s="832"/>
      <c r="K1120" s="832">
        <v>251</v>
      </c>
      <c r="L1120" s="849"/>
      <c r="M1120" s="849"/>
      <c r="N1120" s="832"/>
      <c r="O1120" s="832"/>
      <c r="P1120" s="849"/>
      <c r="Q1120" s="849"/>
      <c r="R1120" s="837"/>
      <c r="S1120" s="850"/>
    </row>
    <row r="1121" spans="1:19" ht="14.4" customHeight="1" x14ac:dyDescent="0.3">
      <c r="A1121" s="831" t="s">
        <v>4483</v>
      </c>
      <c r="B1121" s="832" t="s">
        <v>4484</v>
      </c>
      <c r="C1121" s="832" t="s">
        <v>602</v>
      </c>
      <c r="D1121" s="832" t="s">
        <v>2020</v>
      </c>
      <c r="E1121" s="832" t="s">
        <v>4480</v>
      </c>
      <c r="F1121" s="832" t="s">
        <v>4571</v>
      </c>
      <c r="G1121" s="832" t="s">
        <v>4572</v>
      </c>
      <c r="H1121" s="849">
        <v>1</v>
      </c>
      <c r="I1121" s="849">
        <v>126</v>
      </c>
      <c r="J1121" s="832"/>
      <c r="K1121" s="832">
        <v>126</v>
      </c>
      <c r="L1121" s="849"/>
      <c r="M1121" s="849"/>
      <c r="N1121" s="832"/>
      <c r="O1121" s="832"/>
      <c r="P1121" s="849"/>
      <c r="Q1121" s="849"/>
      <c r="R1121" s="837"/>
      <c r="S1121" s="850"/>
    </row>
    <row r="1122" spans="1:19" ht="14.4" customHeight="1" x14ac:dyDescent="0.3">
      <c r="A1122" s="831" t="s">
        <v>4483</v>
      </c>
      <c r="B1122" s="832" t="s">
        <v>4484</v>
      </c>
      <c r="C1122" s="832" t="s">
        <v>602</v>
      </c>
      <c r="D1122" s="832" t="s">
        <v>2020</v>
      </c>
      <c r="E1122" s="832" t="s">
        <v>4480</v>
      </c>
      <c r="F1122" s="832" t="s">
        <v>4571</v>
      </c>
      <c r="G1122" s="832" t="s">
        <v>4573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4</v>
      </c>
      <c r="Q1122" s="849">
        <v>508</v>
      </c>
      <c r="R1122" s="837"/>
      <c r="S1122" s="850">
        <v>127</v>
      </c>
    </row>
    <row r="1123" spans="1:19" ht="14.4" customHeight="1" x14ac:dyDescent="0.3">
      <c r="A1123" s="831" t="s">
        <v>4483</v>
      </c>
      <c r="B1123" s="832" t="s">
        <v>4484</v>
      </c>
      <c r="C1123" s="832" t="s">
        <v>602</v>
      </c>
      <c r="D1123" s="832" t="s">
        <v>2020</v>
      </c>
      <c r="E1123" s="832" t="s">
        <v>4480</v>
      </c>
      <c r="F1123" s="832" t="s">
        <v>4597</v>
      </c>
      <c r="G1123" s="832" t="s">
        <v>4598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1</v>
      </c>
      <c r="Q1123" s="849">
        <v>308</v>
      </c>
      <c r="R1123" s="837"/>
      <c r="S1123" s="850">
        <v>308</v>
      </c>
    </row>
    <row r="1124" spans="1:19" ht="14.4" customHeight="1" x14ac:dyDescent="0.3">
      <c r="A1124" s="831" t="s">
        <v>4483</v>
      </c>
      <c r="B1124" s="832" t="s">
        <v>4484</v>
      </c>
      <c r="C1124" s="832" t="s">
        <v>602</v>
      </c>
      <c r="D1124" s="832" t="s">
        <v>2020</v>
      </c>
      <c r="E1124" s="832" t="s">
        <v>4480</v>
      </c>
      <c r="F1124" s="832" t="s">
        <v>4597</v>
      </c>
      <c r="G1124" s="832" t="s">
        <v>4599</v>
      </c>
      <c r="H1124" s="849">
        <v>1</v>
      </c>
      <c r="I1124" s="849">
        <v>307</v>
      </c>
      <c r="J1124" s="832"/>
      <c r="K1124" s="832">
        <v>307</v>
      </c>
      <c r="L1124" s="849"/>
      <c r="M1124" s="849"/>
      <c r="N1124" s="832"/>
      <c r="O1124" s="832"/>
      <c r="P1124" s="849"/>
      <c r="Q1124" s="849"/>
      <c r="R1124" s="837"/>
      <c r="S1124" s="850"/>
    </row>
    <row r="1125" spans="1:19" ht="14.4" customHeight="1" x14ac:dyDescent="0.3">
      <c r="A1125" s="831" t="s">
        <v>4483</v>
      </c>
      <c r="B1125" s="832" t="s">
        <v>4484</v>
      </c>
      <c r="C1125" s="832" t="s">
        <v>602</v>
      </c>
      <c r="D1125" s="832" t="s">
        <v>2021</v>
      </c>
      <c r="E1125" s="832" t="s">
        <v>4480</v>
      </c>
      <c r="F1125" s="832" t="s">
        <v>4534</v>
      </c>
      <c r="G1125" s="832" t="s">
        <v>4535</v>
      </c>
      <c r="H1125" s="849">
        <v>1</v>
      </c>
      <c r="I1125" s="849">
        <v>251</v>
      </c>
      <c r="J1125" s="832">
        <v>1</v>
      </c>
      <c r="K1125" s="832">
        <v>251</v>
      </c>
      <c r="L1125" s="849">
        <v>1</v>
      </c>
      <c r="M1125" s="849">
        <v>251</v>
      </c>
      <c r="N1125" s="832">
        <v>1</v>
      </c>
      <c r="O1125" s="832">
        <v>251</v>
      </c>
      <c r="P1125" s="849"/>
      <c r="Q1125" s="849"/>
      <c r="R1125" s="837"/>
      <c r="S1125" s="850"/>
    </row>
    <row r="1126" spans="1:19" ht="14.4" customHeight="1" x14ac:dyDescent="0.3">
      <c r="A1126" s="831" t="s">
        <v>4483</v>
      </c>
      <c r="B1126" s="832" t="s">
        <v>4484</v>
      </c>
      <c r="C1126" s="832" t="s">
        <v>602</v>
      </c>
      <c r="D1126" s="832" t="s">
        <v>2021</v>
      </c>
      <c r="E1126" s="832" t="s">
        <v>4480</v>
      </c>
      <c r="F1126" s="832" t="s">
        <v>4534</v>
      </c>
      <c r="G1126" s="832" t="s">
        <v>4536</v>
      </c>
      <c r="H1126" s="849">
        <v>1</v>
      </c>
      <c r="I1126" s="849">
        <v>251</v>
      </c>
      <c r="J1126" s="832">
        <v>1</v>
      </c>
      <c r="K1126" s="832">
        <v>251</v>
      </c>
      <c r="L1126" s="849">
        <v>1</v>
      </c>
      <c r="M1126" s="849">
        <v>251</v>
      </c>
      <c r="N1126" s="832">
        <v>1</v>
      </c>
      <c r="O1126" s="832">
        <v>251</v>
      </c>
      <c r="P1126" s="849"/>
      <c r="Q1126" s="849"/>
      <c r="R1126" s="837"/>
      <c r="S1126" s="850"/>
    </row>
    <row r="1127" spans="1:19" ht="14.4" customHeight="1" x14ac:dyDescent="0.3">
      <c r="A1127" s="831" t="s">
        <v>4483</v>
      </c>
      <c r="B1127" s="832" t="s">
        <v>4484</v>
      </c>
      <c r="C1127" s="832" t="s">
        <v>602</v>
      </c>
      <c r="D1127" s="832" t="s">
        <v>2021</v>
      </c>
      <c r="E1127" s="832" t="s">
        <v>4480</v>
      </c>
      <c r="F1127" s="832" t="s">
        <v>4571</v>
      </c>
      <c r="G1127" s="832" t="s">
        <v>4572</v>
      </c>
      <c r="H1127" s="849">
        <v>1</v>
      </c>
      <c r="I1127" s="849">
        <v>126</v>
      </c>
      <c r="J1127" s="832">
        <v>0.33333333333333331</v>
      </c>
      <c r="K1127" s="832">
        <v>126</v>
      </c>
      <c r="L1127" s="849">
        <v>3</v>
      </c>
      <c r="M1127" s="849">
        <v>378</v>
      </c>
      <c r="N1127" s="832">
        <v>1</v>
      </c>
      <c r="O1127" s="832">
        <v>126</v>
      </c>
      <c r="P1127" s="849"/>
      <c r="Q1127" s="849"/>
      <c r="R1127" s="837"/>
      <c r="S1127" s="850"/>
    </row>
    <row r="1128" spans="1:19" ht="14.4" customHeight="1" x14ac:dyDescent="0.3">
      <c r="A1128" s="831" t="s">
        <v>4483</v>
      </c>
      <c r="B1128" s="832" t="s">
        <v>4484</v>
      </c>
      <c r="C1128" s="832" t="s">
        <v>602</v>
      </c>
      <c r="D1128" s="832" t="s">
        <v>2021</v>
      </c>
      <c r="E1128" s="832" t="s">
        <v>4480</v>
      </c>
      <c r="F1128" s="832" t="s">
        <v>4571</v>
      </c>
      <c r="G1128" s="832" t="s">
        <v>4573</v>
      </c>
      <c r="H1128" s="849">
        <v>1</v>
      </c>
      <c r="I1128" s="849">
        <v>126</v>
      </c>
      <c r="J1128" s="832">
        <v>1</v>
      </c>
      <c r="K1128" s="832">
        <v>126</v>
      </c>
      <c r="L1128" s="849">
        <v>1</v>
      </c>
      <c r="M1128" s="849">
        <v>126</v>
      </c>
      <c r="N1128" s="832">
        <v>1</v>
      </c>
      <c r="O1128" s="832">
        <v>126</v>
      </c>
      <c r="P1128" s="849"/>
      <c r="Q1128" s="849"/>
      <c r="R1128" s="837"/>
      <c r="S1128" s="850"/>
    </row>
    <row r="1129" spans="1:19" ht="14.4" customHeight="1" x14ac:dyDescent="0.3">
      <c r="A1129" s="831" t="s">
        <v>4483</v>
      </c>
      <c r="B1129" s="832" t="s">
        <v>4484</v>
      </c>
      <c r="C1129" s="832" t="s">
        <v>602</v>
      </c>
      <c r="D1129" s="832" t="s">
        <v>2021</v>
      </c>
      <c r="E1129" s="832" t="s">
        <v>4480</v>
      </c>
      <c r="F1129" s="832" t="s">
        <v>4597</v>
      </c>
      <c r="G1129" s="832" t="s">
        <v>4599</v>
      </c>
      <c r="H1129" s="849"/>
      <c r="I1129" s="849"/>
      <c r="J1129" s="832"/>
      <c r="K1129" s="832"/>
      <c r="L1129" s="849">
        <v>1</v>
      </c>
      <c r="M1129" s="849">
        <v>307</v>
      </c>
      <c r="N1129" s="832">
        <v>1</v>
      </c>
      <c r="O1129" s="832">
        <v>307</v>
      </c>
      <c r="P1129" s="849"/>
      <c r="Q1129" s="849"/>
      <c r="R1129" s="837"/>
      <c r="S1129" s="850"/>
    </row>
    <row r="1130" spans="1:19" ht="14.4" customHeight="1" x14ac:dyDescent="0.3">
      <c r="A1130" s="831" t="s">
        <v>4483</v>
      </c>
      <c r="B1130" s="832" t="s">
        <v>4484</v>
      </c>
      <c r="C1130" s="832" t="s">
        <v>602</v>
      </c>
      <c r="D1130" s="832" t="s">
        <v>2021</v>
      </c>
      <c r="E1130" s="832" t="s">
        <v>4480</v>
      </c>
      <c r="F1130" s="832" t="s">
        <v>4601</v>
      </c>
      <c r="G1130" s="832" t="s">
        <v>4598</v>
      </c>
      <c r="H1130" s="849">
        <v>2</v>
      </c>
      <c r="I1130" s="849">
        <v>760</v>
      </c>
      <c r="J1130" s="832">
        <v>2</v>
      </c>
      <c r="K1130" s="832">
        <v>380</v>
      </c>
      <c r="L1130" s="849">
        <v>1</v>
      </c>
      <c r="M1130" s="849">
        <v>380</v>
      </c>
      <c r="N1130" s="832">
        <v>1</v>
      </c>
      <c r="O1130" s="832">
        <v>380</v>
      </c>
      <c r="P1130" s="849"/>
      <c r="Q1130" s="849"/>
      <c r="R1130" s="837"/>
      <c r="S1130" s="850"/>
    </row>
    <row r="1131" spans="1:19" ht="14.4" customHeight="1" x14ac:dyDescent="0.3">
      <c r="A1131" s="831" t="s">
        <v>4483</v>
      </c>
      <c r="B1131" s="832" t="s">
        <v>4484</v>
      </c>
      <c r="C1131" s="832" t="s">
        <v>602</v>
      </c>
      <c r="D1131" s="832" t="s">
        <v>2021</v>
      </c>
      <c r="E1131" s="832" t="s">
        <v>4480</v>
      </c>
      <c r="F1131" s="832" t="s">
        <v>4601</v>
      </c>
      <c r="G1131" s="832" t="s">
        <v>4599</v>
      </c>
      <c r="H1131" s="849">
        <v>1</v>
      </c>
      <c r="I1131" s="849">
        <v>380</v>
      </c>
      <c r="J1131" s="832">
        <v>0.5</v>
      </c>
      <c r="K1131" s="832">
        <v>380</v>
      </c>
      <c r="L1131" s="849">
        <v>2</v>
      </c>
      <c r="M1131" s="849">
        <v>760</v>
      </c>
      <c r="N1131" s="832">
        <v>1</v>
      </c>
      <c r="O1131" s="832">
        <v>380</v>
      </c>
      <c r="P1131" s="849"/>
      <c r="Q1131" s="849"/>
      <c r="R1131" s="837"/>
      <c r="S1131" s="850"/>
    </row>
    <row r="1132" spans="1:19" ht="14.4" customHeight="1" x14ac:dyDescent="0.3">
      <c r="A1132" s="831" t="s">
        <v>4483</v>
      </c>
      <c r="B1132" s="832" t="s">
        <v>4484</v>
      </c>
      <c r="C1132" s="832" t="s">
        <v>602</v>
      </c>
      <c r="D1132" s="832" t="s">
        <v>2022</v>
      </c>
      <c r="E1132" s="832" t="s">
        <v>4480</v>
      </c>
      <c r="F1132" s="832" t="s">
        <v>4534</v>
      </c>
      <c r="G1132" s="832" t="s">
        <v>4535</v>
      </c>
      <c r="H1132" s="849">
        <v>1</v>
      </c>
      <c r="I1132" s="849">
        <v>251</v>
      </c>
      <c r="J1132" s="832">
        <v>0.33333333333333331</v>
      </c>
      <c r="K1132" s="832">
        <v>251</v>
      </c>
      <c r="L1132" s="849">
        <v>3</v>
      </c>
      <c r="M1132" s="849">
        <v>753</v>
      </c>
      <c r="N1132" s="832">
        <v>1</v>
      </c>
      <c r="O1132" s="832">
        <v>251</v>
      </c>
      <c r="P1132" s="849">
        <v>2</v>
      </c>
      <c r="Q1132" s="849">
        <v>504</v>
      </c>
      <c r="R1132" s="837">
        <v>0.66932270916334657</v>
      </c>
      <c r="S1132" s="850">
        <v>252</v>
      </c>
    </row>
    <row r="1133" spans="1:19" ht="14.4" customHeight="1" x14ac:dyDescent="0.3">
      <c r="A1133" s="831" t="s">
        <v>4483</v>
      </c>
      <c r="B1133" s="832" t="s">
        <v>4484</v>
      </c>
      <c r="C1133" s="832" t="s">
        <v>602</v>
      </c>
      <c r="D1133" s="832" t="s">
        <v>2022</v>
      </c>
      <c r="E1133" s="832" t="s">
        <v>4480</v>
      </c>
      <c r="F1133" s="832" t="s">
        <v>4571</v>
      </c>
      <c r="G1133" s="832" t="s">
        <v>4573</v>
      </c>
      <c r="H1133" s="849">
        <v>4</v>
      </c>
      <c r="I1133" s="849">
        <v>504</v>
      </c>
      <c r="J1133" s="832">
        <v>0.2857142857142857</v>
      </c>
      <c r="K1133" s="832">
        <v>126</v>
      </c>
      <c r="L1133" s="849">
        <v>14</v>
      </c>
      <c r="M1133" s="849">
        <v>1764</v>
      </c>
      <c r="N1133" s="832">
        <v>1</v>
      </c>
      <c r="O1133" s="832">
        <v>126</v>
      </c>
      <c r="P1133" s="849"/>
      <c r="Q1133" s="849"/>
      <c r="R1133" s="837"/>
      <c r="S1133" s="850"/>
    </row>
    <row r="1134" spans="1:19" ht="14.4" customHeight="1" x14ac:dyDescent="0.3">
      <c r="A1134" s="831" t="s">
        <v>4483</v>
      </c>
      <c r="B1134" s="832" t="s">
        <v>4484</v>
      </c>
      <c r="C1134" s="832" t="s">
        <v>602</v>
      </c>
      <c r="D1134" s="832" t="s">
        <v>2022</v>
      </c>
      <c r="E1134" s="832" t="s">
        <v>4480</v>
      </c>
      <c r="F1134" s="832" t="s">
        <v>4577</v>
      </c>
      <c r="G1134" s="832" t="s">
        <v>4578</v>
      </c>
      <c r="H1134" s="849"/>
      <c r="I1134" s="849"/>
      <c r="J1134" s="832"/>
      <c r="K1134" s="832"/>
      <c r="L1134" s="849">
        <v>9</v>
      </c>
      <c r="M1134" s="849">
        <v>4455</v>
      </c>
      <c r="N1134" s="832">
        <v>1</v>
      </c>
      <c r="O1134" s="832">
        <v>495</v>
      </c>
      <c r="P1134" s="849"/>
      <c r="Q1134" s="849"/>
      <c r="R1134" s="837"/>
      <c r="S1134" s="850"/>
    </row>
    <row r="1135" spans="1:19" ht="14.4" customHeight="1" x14ac:dyDescent="0.3">
      <c r="A1135" s="831" t="s">
        <v>4483</v>
      </c>
      <c r="B1135" s="832" t="s">
        <v>4484</v>
      </c>
      <c r="C1135" s="832" t="s">
        <v>602</v>
      </c>
      <c r="D1135" s="832" t="s">
        <v>2022</v>
      </c>
      <c r="E1135" s="832" t="s">
        <v>4480</v>
      </c>
      <c r="F1135" s="832" t="s">
        <v>4594</v>
      </c>
      <c r="G1135" s="832" t="s">
        <v>4596</v>
      </c>
      <c r="H1135" s="849"/>
      <c r="I1135" s="849"/>
      <c r="J1135" s="832"/>
      <c r="K1135" s="832"/>
      <c r="L1135" s="849"/>
      <c r="M1135" s="849"/>
      <c r="N1135" s="832"/>
      <c r="O1135" s="832"/>
      <c r="P1135" s="849">
        <v>1</v>
      </c>
      <c r="Q1135" s="849">
        <v>86</v>
      </c>
      <c r="R1135" s="837"/>
      <c r="S1135" s="850">
        <v>86</v>
      </c>
    </row>
    <row r="1136" spans="1:19" ht="14.4" customHeight="1" x14ac:dyDescent="0.3">
      <c r="A1136" s="831" t="s">
        <v>4483</v>
      </c>
      <c r="B1136" s="832" t="s">
        <v>4484</v>
      </c>
      <c r="C1136" s="832" t="s">
        <v>602</v>
      </c>
      <c r="D1136" s="832" t="s">
        <v>2022</v>
      </c>
      <c r="E1136" s="832" t="s">
        <v>4480</v>
      </c>
      <c r="F1136" s="832" t="s">
        <v>4549</v>
      </c>
      <c r="G1136" s="832" t="s">
        <v>4551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1</v>
      </c>
      <c r="Q1136" s="849">
        <v>121</v>
      </c>
      <c r="R1136" s="837"/>
      <c r="S1136" s="850">
        <v>121</v>
      </c>
    </row>
    <row r="1137" spans="1:19" ht="14.4" customHeight="1" x14ac:dyDescent="0.3">
      <c r="A1137" s="831" t="s">
        <v>4483</v>
      </c>
      <c r="B1137" s="832" t="s">
        <v>4484</v>
      </c>
      <c r="C1137" s="832" t="s">
        <v>602</v>
      </c>
      <c r="D1137" s="832" t="s">
        <v>2022</v>
      </c>
      <c r="E1137" s="832" t="s">
        <v>4480</v>
      </c>
      <c r="F1137" s="832" t="s">
        <v>4597</v>
      </c>
      <c r="G1137" s="832" t="s">
        <v>4598</v>
      </c>
      <c r="H1137" s="849"/>
      <c r="I1137" s="849"/>
      <c r="J1137" s="832"/>
      <c r="K1137" s="832"/>
      <c r="L1137" s="849">
        <v>2</v>
      </c>
      <c r="M1137" s="849">
        <v>614</v>
      </c>
      <c r="N1137" s="832">
        <v>1</v>
      </c>
      <c r="O1137" s="832">
        <v>307</v>
      </c>
      <c r="P1137" s="849">
        <v>1</v>
      </c>
      <c r="Q1137" s="849">
        <v>308</v>
      </c>
      <c r="R1137" s="837">
        <v>0.50162866449511401</v>
      </c>
      <c r="S1137" s="850">
        <v>308</v>
      </c>
    </row>
    <row r="1138" spans="1:19" ht="14.4" customHeight="1" x14ac:dyDescent="0.3">
      <c r="A1138" s="831" t="s">
        <v>4483</v>
      </c>
      <c r="B1138" s="832" t="s">
        <v>4484</v>
      </c>
      <c r="C1138" s="832" t="s">
        <v>602</v>
      </c>
      <c r="D1138" s="832" t="s">
        <v>2022</v>
      </c>
      <c r="E1138" s="832" t="s">
        <v>4480</v>
      </c>
      <c r="F1138" s="832" t="s">
        <v>4600</v>
      </c>
      <c r="G1138" s="832" t="s">
        <v>4592</v>
      </c>
      <c r="H1138" s="849"/>
      <c r="I1138" s="849"/>
      <c r="J1138" s="832"/>
      <c r="K1138" s="832"/>
      <c r="L1138" s="849">
        <v>1</v>
      </c>
      <c r="M1138" s="849">
        <v>178</v>
      </c>
      <c r="N1138" s="832">
        <v>1</v>
      </c>
      <c r="O1138" s="832">
        <v>178</v>
      </c>
      <c r="P1138" s="849"/>
      <c r="Q1138" s="849"/>
      <c r="R1138" s="837"/>
      <c r="S1138" s="850"/>
    </row>
    <row r="1139" spans="1:19" ht="14.4" customHeight="1" x14ac:dyDescent="0.3">
      <c r="A1139" s="831" t="s">
        <v>4483</v>
      </c>
      <c r="B1139" s="832" t="s">
        <v>4484</v>
      </c>
      <c r="C1139" s="832" t="s">
        <v>602</v>
      </c>
      <c r="D1139" s="832" t="s">
        <v>2022</v>
      </c>
      <c r="E1139" s="832" t="s">
        <v>4480</v>
      </c>
      <c r="F1139" s="832" t="s">
        <v>4601</v>
      </c>
      <c r="G1139" s="832" t="s">
        <v>4598</v>
      </c>
      <c r="H1139" s="849">
        <v>2</v>
      </c>
      <c r="I1139" s="849">
        <v>760</v>
      </c>
      <c r="J1139" s="832"/>
      <c r="K1139" s="832">
        <v>380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4483</v>
      </c>
      <c r="B1140" s="832" t="s">
        <v>4484</v>
      </c>
      <c r="C1140" s="832" t="s">
        <v>602</v>
      </c>
      <c r="D1140" s="832" t="s">
        <v>4452</v>
      </c>
      <c r="E1140" s="832" t="s">
        <v>4480</v>
      </c>
      <c r="F1140" s="832" t="s">
        <v>4534</v>
      </c>
      <c r="G1140" s="832" t="s">
        <v>4535</v>
      </c>
      <c r="H1140" s="849">
        <v>15</v>
      </c>
      <c r="I1140" s="849">
        <v>3765</v>
      </c>
      <c r="J1140" s="832">
        <v>3.75</v>
      </c>
      <c r="K1140" s="832">
        <v>251</v>
      </c>
      <c r="L1140" s="849">
        <v>4</v>
      </c>
      <c r="M1140" s="849">
        <v>1004</v>
      </c>
      <c r="N1140" s="832">
        <v>1</v>
      </c>
      <c r="O1140" s="832">
        <v>251</v>
      </c>
      <c r="P1140" s="849">
        <v>5</v>
      </c>
      <c r="Q1140" s="849">
        <v>1260</v>
      </c>
      <c r="R1140" s="837">
        <v>1.2549800796812749</v>
      </c>
      <c r="S1140" s="850">
        <v>252</v>
      </c>
    </row>
    <row r="1141" spans="1:19" ht="14.4" customHeight="1" x14ac:dyDescent="0.3">
      <c r="A1141" s="831" t="s">
        <v>4483</v>
      </c>
      <c r="B1141" s="832" t="s">
        <v>4484</v>
      </c>
      <c r="C1141" s="832" t="s">
        <v>602</v>
      </c>
      <c r="D1141" s="832" t="s">
        <v>4452</v>
      </c>
      <c r="E1141" s="832" t="s">
        <v>4480</v>
      </c>
      <c r="F1141" s="832" t="s">
        <v>4534</v>
      </c>
      <c r="G1141" s="832" t="s">
        <v>4536</v>
      </c>
      <c r="H1141" s="849">
        <v>6</v>
      </c>
      <c r="I1141" s="849">
        <v>1506</v>
      </c>
      <c r="J1141" s="832">
        <v>3</v>
      </c>
      <c r="K1141" s="832">
        <v>251</v>
      </c>
      <c r="L1141" s="849">
        <v>2</v>
      </c>
      <c r="M1141" s="849">
        <v>502</v>
      </c>
      <c r="N1141" s="832">
        <v>1</v>
      </c>
      <c r="O1141" s="832">
        <v>251</v>
      </c>
      <c r="P1141" s="849">
        <v>5</v>
      </c>
      <c r="Q1141" s="849">
        <v>1260</v>
      </c>
      <c r="R1141" s="837">
        <v>2.5099601593625498</v>
      </c>
      <c r="S1141" s="850">
        <v>252</v>
      </c>
    </row>
    <row r="1142" spans="1:19" ht="14.4" customHeight="1" x14ac:dyDescent="0.3">
      <c r="A1142" s="831" t="s">
        <v>4483</v>
      </c>
      <c r="B1142" s="832" t="s">
        <v>4484</v>
      </c>
      <c r="C1142" s="832" t="s">
        <v>602</v>
      </c>
      <c r="D1142" s="832" t="s">
        <v>4452</v>
      </c>
      <c r="E1142" s="832" t="s">
        <v>4480</v>
      </c>
      <c r="F1142" s="832" t="s">
        <v>4571</v>
      </c>
      <c r="G1142" s="832" t="s">
        <v>4572</v>
      </c>
      <c r="H1142" s="849">
        <v>4</v>
      </c>
      <c r="I1142" s="849">
        <v>504</v>
      </c>
      <c r="J1142" s="832">
        <v>2</v>
      </c>
      <c r="K1142" s="832">
        <v>126</v>
      </c>
      <c r="L1142" s="849">
        <v>2</v>
      </c>
      <c r="M1142" s="849">
        <v>252</v>
      </c>
      <c r="N1142" s="832">
        <v>1</v>
      </c>
      <c r="O1142" s="832">
        <v>126</v>
      </c>
      <c r="P1142" s="849">
        <v>8</v>
      </c>
      <c r="Q1142" s="849">
        <v>1016</v>
      </c>
      <c r="R1142" s="837">
        <v>4.0317460317460316</v>
      </c>
      <c r="S1142" s="850">
        <v>127</v>
      </c>
    </row>
    <row r="1143" spans="1:19" ht="14.4" customHeight="1" x14ac:dyDescent="0.3">
      <c r="A1143" s="831" t="s">
        <v>4483</v>
      </c>
      <c r="B1143" s="832" t="s">
        <v>4484</v>
      </c>
      <c r="C1143" s="832" t="s">
        <v>602</v>
      </c>
      <c r="D1143" s="832" t="s">
        <v>4452</v>
      </c>
      <c r="E1143" s="832" t="s">
        <v>4480</v>
      </c>
      <c r="F1143" s="832" t="s">
        <v>4571</v>
      </c>
      <c r="G1143" s="832" t="s">
        <v>4573</v>
      </c>
      <c r="H1143" s="849">
        <v>26</v>
      </c>
      <c r="I1143" s="849">
        <v>3276</v>
      </c>
      <c r="J1143" s="832">
        <v>5.2</v>
      </c>
      <c r="K1143" s="832">
        <v>126</v>
      </c>
      <c r="L1143" s="849">
        <v>5</v>
      </c>
      <c r="M1143" s="849">
        <v>630</v>
      </c>
      <c r="N1143" s="832">
        <v>1</v>
      </c>
      <c r="O1143" s="832">
        <v>126</v>
      </c>
      <c r="P1143" s="849">
        <v>6</v>
      </c>
      <c r="Q1143" s="849">
        <v>762</v>
      </c>
      <c r="R1143" s="837">
        <v>1.2095238095238094</v>
      </c>
      <c r="S1143" s="850">
        <v>127</v>
      </c>
    </row>
    <row r="1144" spans="1:19" ht="14.4" customHeight="1" x14ac:dyDescent="0.3">
      <c r="A1144" s="831" t="s">
        <v>4483</v>
      </c>
      <c r="B1144" s="832" t="s">
        <v>4484</v>
      </c>
      <c r="C1144" s="832" t="s">
        <v>602</v>
      </c>
      <c r="D1144" s="832" t="s">
        <v>4452</v>
      </c>
      <c r="E1144" s="832" t="s">
        <v>4480</v>
      </c>
      <c r="F1144" s="832" t="s">
        <v>4582</v>
      </c>
      <c r="G1144" s="832" t="s">
        <v>4578</v>
      </c>
      <c r="H1144" s="849">
        <v>17</v>
      </c>
      <c r="I1144" s="849">
        <v>9656</v>
      </c>
      <c r="J1144" s="832">
        <v>2.8333333333333335</v>
      </c>
      <c r="K1144" s="832">
        <v>568</v>
      </c>
      <c r="L1144" s="849">
        <v>6</v>
      </c>
      <c r="M1144" s="849">
        <v>3408</v>
      </c>
      <c r="N1144" s="832">
        <v>1</v>
      </c>
      <c r="O1144" s="832">
        <v>568</v>
      </c>
      <c r="P1144" s="849">
        <v>5</v>
      </c>
      <c r="Q1144" s="849">
        <v>2845</v>
      </c>
      <c r="R1144" s="837">
        <v>0.83480046948356812</v>
      </c>
      <c r="S1144" s="850">
        <v>569</v>
      </c>
    </row>
    <row r="1145" spans="1:19" ht="14.4" customHeight="1" x14ac:dyDescent="0.3">
      <c r="A1145" s="831" t="s">
        <v>4483</v>
      </c>
      <c r="B1145" s="832" t="s">
        <v>4484</v>
      </c>
      <c r="C1145" s="832" t="s">
        <v>602</v>
      </c>
      <c r="D1145" s="832" t="s">
        <v>4452</v>
      </c>
      <c r="E1145" s="832" t="s">
        <v>4480</v>
      </c>
      <c r="F1145" s="832" t="s">
        <v>4582</v>
      </c>
      <c r="G1145" s="832" t="s">
        <v>4579</v>
      </c>
      <c r="H1145" s="849">
        <v>9</v>
      </c>
      <c r="I1145" s="849">
        <v>5112</v>
      </c>
      <c r="J1145" s="832">
        <v>1.8</v>
      </c>
      <c r="K1145" s="832">
        <v>568</v>
      </c>
      <c r="L1145" s="849">
        <v>5</v>
      </c>
      <c r="M1145" s="849">
        <v>2840</v>
      </c>
      <c r="N1145" s="832">
        <v>1</v>
      </c>
      <c r="O1145" s="832">
        <v>568</v>
      </c>
      <c r="P1145" s="849">
        <v>11</v>
      </c>
      <c r="Q1145" s="849">
        <v>6259</v>
      </c>
      <c r="R1145" s="837">
        <v>2.2038732394366196</v>
      </c>
      <c r="S1145" s="850">
        <v>569</v>
      </c>
    </row>
    <row r="1146" spans="1:19" ht="14.4" customHeight="1" x14ac:dyDescent="0.3">
      <c r="A1146" s="831" t="s">
        <v>4483</v>
      </c>
      <c r="B1146" s="832" t="s">
        <v>4484</v>
      </c>
      <c r="C1146" s="832" t="s">
        <v>602</v>
      </c>
      <c r="D1146" s="832" t="s">
        <v>4452</v>
      </c>
      <c r="E1146" s="832" t="s">
        <v>4480</v>
      </c>
      <c r="F1146" s="832" t="s">
        <v>4584</v>
      </c>
      <c r="G1146" s="832" t="s">
        <v>4585</v>
      </c>
      <c r="H1146" s="849">
        <v>2</v>
      </c>
      <c r="I1146" s="849">
        <v>924</v>
      </c>
      <c r="J1146" s="832">
        <v>2</v>
      </c>
      <c r="K1146" s="832">
        <v>462</v>
      </c>
      <c r="L1146" s="849">
        <v>1</v>
      </c>
      <c r="M1146" s="849">
        <v>462</v>
      </c>
      <c r="N1146" s="832">
        <v>1</v>
      </c>
      <c r="O1146" s="832">
        <v>462</v>
      </c>
      <c r="P1146" s="849"/>
      <c r="Q1146" s="849"/>
      <c r="R1146" s="837"/>
      <c r="S1146" s="850"/>
    </row>
    <row r="1147" spans="1:19" ht="14.4" customHeight="1" x14ac:dyDescent="0.3">
      <c r="A1147" s="831" t="s">
        <v>4483</v>
      </c>
      <c r="B1147" s="832" t="s">
        <v>4484</v>
      </c>
      <c r="C1147" s="832" t="s">
        <v>602</v>
      </c>
      <c r="D1147" s="832" t="s">
        <v>4452</v>
      </c>
      <c r="E1147" s="832" t="s">
        <v>4480</v>
      </c>
      <c r="F1147" s="832" t="s">
        <v>4584</v>
      </c>
      <c r="G1147" s="832" t="s">
        <v>4586</v>
      </c>
      <c r="H1147" s="849">
        <v>2</v>
      </c>
      <c r="I1147" s="849">
        <v>924</v>
      </c>
      <c r="J1147" s="832"/>
      <c r="K1147" s="832">
        <v>462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4483</v>
      </c>
      <c r="B1148" s="832" t="s">
        <v>4484</v>
      </c>
      <c r="C1148" s="832" t="s">
        <v>602</v>
      </c>
      <c r="D1148" s="832" t="s">
        <v>4452</v>
      </c>
      <c r="E1148" s="832" t="s">
        <v>4480</v>
      </c>
      <c r="F1148" s="832" t="s">
        <v>4591</v>
      </c>
      <c r="G1148" s="832" t="s">
        <v>4592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1</v>
      </c>
      <c r="Q1148" s="849">
        <v>215</v>
      </c>
      <c r="R1148" s="837"/>
      <c r="S1148" s="850">
        <v>215</v>
      </c>
    </row>
    <row r="1149" spans="1:19" ht="14.4" customHeight="1" x14ac:dyDescent="0.3">
      <c r="A1149" s="831" t="s">
        <v>4483</v>
      </c>
      <c r="B1149" s="832" t="s">
        <v>4484</v>
      </c>
      <c r="C1149" s="832" t="s">
        <v>602</v>
      </c>
      <c r="D1149" s="832" t="s">
        <v>4452</v>
      </c>
      <c r="E1149" s="832" t="s">
        <v>4480</v>
      </c>
      <c r="F1149" s="832" t="s">
        <v>4594</v>
      </c>
      <c r="G1149" s="832" t="s">
        <v>4596</v>
      </c>
      <c r="H1149" s="849"/>
      <c r="I1149" s="849"/>
      <c r="J1149" s="832"/>
      <c r="K1149" s="832"/>
      <c r="L1149" s="849"/>
      <c r="M1149" s="849"/>
      <c r="N1149" s="832"/>
      <c r="O1149" s="832"/>
      <c r="P1149" s="849">
        <v>0</v>
      </c>
      <c r="Q1149" s="849">
        <v>0</v>
      </c>
      <c r="R1149" s="837"/>
      <c r="S1149" s="850"/>
    </row>
    <row r="1150" spans="1:19" ht="14.4" customHeight="1" x14ac:dyDescent="0.3">
      <c r="A1150" s="831" t="s">
        <v>4483</v>
      </c>
      <c r="B1150" s="832" t="s">
        <v>4484</v>
      </c>
      <c r="C1150" s="832" t="s">
        <v>602</v>
      </c>
      <c r="D1150" s="832" t="s">
        <v>4452</v>
      </c>
      <c r="E1150" s="832" t="s">
        <v>4480</v>
      </c>
      <c r="F1150" s="832" t="s">
        <v>4601</v>
      </c>
      <c r="G1150" s="832" t="s">
        <v>4598</v>
      </c>
      <c r="H1150" s="849">
        <v>6</v>
      </c>
      <c r="I1150" s="849">
        <v>2280</v>
      </c>
      <c r="J1150" s="832"/>
      <c r="K1150" s="832">
        <v>380</v>
      </c>
      <c r="L1150" s="849"/>
      <c r="M1150" s="849"/>
      <c r="N1150" s="832"/>
      <c r="O1150" s="832"/>
      <c r="P1150" s="849">
        <v>4</v>
      </c>
      <c r="Q1150" s="849">
        <v>1524</v>
      </c>
      <c r="R1150" s="837"/>
      <c r="S1150" s="850">
        <v>381</v>
      </c>
    </row>
    <row r="1151" spans="1:19" ht="14.4" customHeight="1" x14ac:dyDescent="0.3">
      <c r="A1151" s="831" t="s">
        <v>4483</v>
      </c>
      <c r="B1151" s="832" t="s">
        <v>4484</v>
      </c>
      <c r="C1151" s="832" t="s">
        <v>602</v>
      </c>
      <c r="D1151" s="832" t="s">
        <v>4452</v>
      </c>
      <c r="E1151" s="832" t="s">
        <v>4480</v>
      </c>
      <c r="F1151" s="832" t="s">
        <v>4601</v>
      </c>
      <c r="G1151" s="832" t="s">
        <v>4599</v>
      </c>
      <c r="H1151" s="849">
        <v>3</v>
      </c>
      <c r="I1151" s="849">
        <v>1140</v>
      </c>
      <c r="J1151" s="832"/>
      <c r="K1151" s="832">
        <v>380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4483</v>
      </c>
      <c r="B1152" s="832" t="s">
        <v>4484</v>
      </c>
      <c r="C1152" s="832" t="s">
        <v>602</v>
      </c>
      <c r="D1152" s="832" t="s">
        <v>4452</v>
      </c>
      <c r="E1152" s="832" t="s">
        <v>4480</v>
      </c>
      <c r="F1152" s="832" t="s">
        <v>4602</v>
      </c>
      <c r="G1152" s="832" t="s">
        <v>4603</v>
      </c>
      <c r="H1152" s="849">
        <v>12</v>
      </c>
      <c r="I1152" s="849">
        <v>3264</v>
      </c>
      <c r="J1152" s="832">
        <v>4</v>
      </c>
      <c r="K1152" s="832">
        <v>272</v>
      </c>
      <c r="L1152" s="849">
        <v>3</v>
      </c>
      <c r="M1152" s="849">
        <v>816</v>
      </c>
      <c r="N1152" s="832">
        <v>1</v>
      </c>
      <c r="O1152" s="832">
        <v>272</v>
      </c>
      <c r="P1152" s="849">
        <v>6</v>
      </c>
      <c r="Q1152" s="849">
        <v>1638</v>
      </c>
      <c r="R1152" s="837">
        <v>2.0073529411764706</v>
      </c>
      <c r="S1152" s="850">
        <v>273</v>
      </c>
    </row>
    <row r="1153" spans="1:19" ht="14.4" customHeight="1" x14ac:dyDescent="0.3">
      <c r="A1153" s="831" t="s">
        <v>4483</v>
      </c>
      <c r="B1153" s="832" t="s">
        <v>4484</v>
      </c>
      <c r="C1153" s="832" t="s">
        <v>602</v>
      </c>
      <c r="D1153" s="832" t="s">
        <v>4452</v>
      </c>
      <c r="E1153" s="832" t="s">
        <v>4480</v>
      </c>
      <c r="F1153" s="832" t="s">
        <v>4605</v>
      </c>
      <c r="G1153" s="832" t="s">
        <v>4575</v>
      </c>
      <c r="H1153" s="849">
        <v>9</v>
      </c>
      <c r="I1153" s="849">
        <v>3636</v>
      </c>
      <c r="J1153" s="832"/>
      <c r="K1153" s="832">
        <v>404</v>
      </c>
      <c r="L1153" s="849"/>
      <c r="M1153" s="849"/>
      <c r="N1153" s="832"/>
      <c r="O1153" s="832"/>
      <c r="P1153" s="849">
        <v>4</v>
      </c>
      <c r="Q1153" s="849">
        <v>1620</v>
      </c>
      <c r="R1153" s="837"/>
      <c r="S1153" s="850">
        <v>405</v>
      </c>
    </row>
    <row r="1154" spans="1:19" ht="14.4" customHeight="1" x14ac:dyDescent="0.3">
      <c r="A1154" s="831" t="s">
        <v>4483</v>
      </c>
      <c r="B1154" s="832" t="s">
        <v>4484</v>
      </c>
      <c r="C1154" s="832" t="s">
        <v>602</v>
      </c>
      <c r="D1154" s="832" t="s">
        <v>4452</v>
      </c>
      <c r="E1154" s="832" t="s">
        <v>4480</v>
      </c>
      <c r="F1154" s="832" t="s">
        <v>4605</v>
      </c>
      <c r="G1154" s="832" t="s">
        <v>4576</v>
      </c>
      <c r="H1154" s="849">
        <v>21</v>
      </c>
      <c r="I1154" s="849">
        <v>8484</v>
      </c>
      <c r="J1154" s="832">
        <v>10.5</v>
      </c>
      <c r="K1154" s="832">
        <v>404</v>
      </c>
      <c r="L1154" s="849">
        <v>2</v>
      </c>
      <c r="M1154" s="849">
        <v>808</v>
      </c>
      <c r="N1154" s="832">
        <v>1</v>
      </c>
      <c r="O1154" s="832">
        <v>404</v>
      </c>
      <c r="P1154" s="849">
        <v>2</v>
      </c>
      <c r="Q1154" s="849">
        <v>810</v>
      </c>
      <c r="R1154" s="837">
        <v>1.0024752475247525</v>
      </c>
      <c r="S1154" s="850">
        <v>405</v>
      </c>
    </row>
    <row r="1155" spans="1:19" ht="14.4" customHeight="1" x14ac:dyDescent="0.3">
      <c r="A1155" s="831" t="s">
        <v>4483</v>
      </c>
      <c r="B1155" s="832" t="s">
        <v>4484</v>
      </c>
      <c r="C1155" s="832" t="s">
        <v>602</v>
      </c>
      <c r="D1155" s="832" t="s">
        <v>4452</v>
      </c>
      <c r="E1155" s="832" t="s">
        <v>4480</v>
      </c>
      <c r="F1155" s="832" t="s">
        <v>4606</v>
      </c>
      <c r="G1155" s="832" t="s">
        <v>4608</v>
      </c>
      <c r="H1155" s="849"/>
      <c r="I1155" s="849"/>
      <c r="J1155" s="832"/>
      <c r="K1155" s="832"/>
      <c r="L1155" s="849"/>
      <c r="M1155" s="849"/>
      <c r="N1155" s="832"/>
      <c r="O1155" s="832"/>
      <c r="P1155" s="849">
        <v>1</v>
      </c>
      <c r="Q1155" s="849">
        <v>451</v>
      </c>
      <c r="R1155" s="837"/>
      <c r="S1155" s="850">
        <v>451</v>
      </c>
    </row>
    <row r="1156" spans="1:19" ht="14.4" customHeight="1" x14ac:dyDescent="0.3">
      <c r="A1156" s="831" t="s">
        <v>4483</v>
      </c>
      <c r="B1156" s="832" t="s">
        <v>4484</v>
      </c>
      <c r="C1156" s="832" t="s">
        <v>602</v>
      </c>
      <c r="D1156" s="832" t="s">
        <v>2023</v>
      </c>
      <c r="E1156" s="832" t="s">
        <v>4480</v>
      </c>
      <c r="F1156" s="832" t="s">
        <v>4534</v>
      </c>
      <c r="G1156" s="832" t="s">
        <v>4535</v>
      </c>
      <c r="H1156" s="849">
        <v>3</v>
      </c>
      <c r="I1156" s="849">
        <v>753</v>
      </c>
      <c r="J1156" s="832">
        <v>3</v>
      </c>
      <c r="K1156" s="832">
        <v>251</v>
      </c>
      <c r="L1156" s="849">
        <v>1</v>
      </c>
      <c r="M1156" s="849">
        <v>251</v>
      </c>
      <c r="N1156" s="832">
        <v>1</v>
      </c>
      <c r="O1156" s="832">
        <v>251</v>
      </c>
      <c r="P1156" s="849">
        <v>7</v>
      </c>
      <c r="Q1156" s="849">
        <v>1764</v>
      </c>
      <c r="R1156" s="837">
        <v>7.0278884462151394</v>
      </c>
      <c r="S1156" s="850">
        <v>252</v>
      </c>
    </row>
    <row r="1157" spans="1:19" ht="14.4" customHeight="1" x14ac:dyDescent="0.3">
      <c r="A1157" s="831" t="s">
        <v>4483</v>
      </c>
      <c r="B1157" s="832" t="s">
        <v>4484</v>
      </c>
      <c r="C1157" s="832" t="s">
        <v>602</v>
      </c>
      <c r="D1157" s="832" t="s">
        <v>2023</v>
      </c>
      <c r="E1157" s="832" t="s">
        <v>4480</v>
      </c>
      <c r="F1157" s="832" t="s">
        <v>4571</v>
      </c>
      <c r="G1157" s="832" t="s">
        <v>4572</v>
      </c>
      <c r="H1157" s="849"/>
      <c r="I1157" s="849"/>
      <c r="J1157" s="832"/>
      <c r="K1157" s="832"/>
      <c r="L1157" s="849">
        <v>1</v>
      </c>
      <c r="M1157" s="849">
        <v>126</v>
      </c>
      <c r="N1157" s="832">
        <v>1</v>
      </c>
      <c r="O1157" s="832">
        <v>126</v>
      </c>
      <c r="P1157" s="849"/>
      <c r="Q1157" s="849"/>
      <c r="R1157" s="837"/>
      <c r="S1157" s="850"/>
    </row>
    <row r="1158" spans="1:19" ht="14.4" customHeight="1" x14ac:dyDescent="0.3">
      <c r="A1158" s="831" t="s">
        <v>4483</v>
      </c>
      <c r="B1158" s="832" t="s">
        <v>4484</v>
      </c>
      <c r="C1158" s="832" t="s">
        <v>602</v>
      </c>
      <c r="D1158" s="832" t="s">
        <v>2023</v>
      </c>
      <c r="E1158" s="832" t="s">
        <v>4480</v>
      </c>
      <c r="F1158" s="832" t="s">
        <v>4571</v>
      </c>
      <c r="G1158" s="832" t="s">
        <v>4573</v>
      </c>
      <c r="H1158" s="849">
        <v>1</v>
      </c>
      <c r="I1158" s="849">
        <v>126</v>
      </c>
      <c r="J1158" s="832">
        <v>0.25</v>
      </c>
      <c r="K1158" s="832">
        <v>126</v>
      </c>
      <c r="L1158" s="849">
        <v>4</v>
      </c>
      <c r="M1158" s="849">
        <v>504</v>
      </c>
      <c r="N1158" s="832">
        <v>1</v>
      </c>
      <c r="O1158" s="832">
        <v>126</v>
      </c>
      <c r="P1158" s="849">
        <v>15</v>
      </c>
      <c r="Q1158" s="849">
        <v>1905</v>
      </c>
      <c r="R1158" s="837">
        <v>3.7797619047619047</v>
      </c>
      <c r="S1158" s="850">
        <v>127</v>
      </c>
    </row>
    <row r="1159" spans="1:19" ht="14.4" customHeight="1" x14ac:dyDescent="0.3">
      <c r="A1159" s="831" t="s">
        <v>4483</v>
      </c>
      <c r="B1159" s="832" t="s">
        <v>4484</v>
      </c>
      <c r="C1159" s="832" t="s">
        <v>602</v>
      </c>
      <c r="D1159" s="832" t="s">
        <v>2023</v>
      </c>
      <c r="E1159" s="832" t="s">
        <v>4480</v>
      </c>
      <c r="F1159" s="832" t="s">
        <v>4582</v>
      </c>
      <c r="G1159" s="832" t="s">
        <v>4578</v>
      </c>
      <c r="H1159" s="849"/>
      <c r="I1159" s="849"/>
      <c r="J1159" s="832"/>
      <c r="K1159" s="832"/>
      <c r="L1159" s="849"/>
      <c r="M1159" s="849"/>
      <c r="N1159" s="832"/>
      <c r="O1159" s="832"/>
      <c r="P1159" s="849">
        <v>5</v>
      </c>
      <c r="Q1159" s="849">
        <v>2845</v>
      </c>
      <c r="R1159" s="837"/>
      <c r="S1159" s="850">
        <v>569</v>
      </c>
    </row>
    <row r="1160" spans="1:19" ht="14.4" customHeight="1" x14ac:dyDescent="0.3">
      <c r="A1160" s="831" t="s">
        <v>4483</v>
      </c>
      <c r="B1160" s="832" t="s">
        <v>4484</v>
      </c>
      <c r="C1160" s="832" t="s">
        <v>602</v>
      </c>
      <c r="D1160" s="832" t="s">
        <v>2023</v>
      </c>
      <c r="E1160" s="832" t="s">
        <v>4480</v>
      </c>
      <c r="F1160" s="832" t="s">
        <v>4584</v>
      </c>
      <c r="G1160" s="832" t="s">
        <v>4585</v>
      </c>
      <c r="H1160" s="849">
        <v>3</v>
      </c>
      <c r="I1160" s="849">
        <v>1386</v>
      </c>
      <c r="J1160" s="832"/>
      <c r="K1160" s="832">
        <v>462</v>
      </c>
      <c r="L1160" s="849"/>
      <c r="M1160" s="849"/>
      <c r="N1160" s="832"/>
      <c r="O1160" s="832"/>
      <c r="P1160" s="849">
        <v>1</v>
      </c>
      <c r="Q1160" s="849">
        <v>464</v>
      </c>
      <c r="R1160" s="837"/>
      <c r="S1160" s="850">
        <v>464</v>
      </c>
    </row>
    <row r="1161" spans="1:19" ht="14.4" customHeight="1" x14ac:dyDescent="0.3">
      <c r="A1161" s="831" t="s">
        <v>4483</v>
      </c>
      <c r="B1161" s="832" t="s">
        <v>4484</v>
      </c>
      <c r="C1161" s="832" t="s">
        <v>602</v>
      </c>
      <c r="D1161" s="832" t="s">
        <v>2023</v>
      </c>
      <c r="E1161" s="832" t="s">
        <v>4480</v>
      </c>
      <c r="F1161" s="832" t="s">
        <v>4597</v>
      </c>
      <c r="G1161" s="832" t="s">
        <v>4599</v>
      </c>
      <c r="H1161" s="849"/>
      <c r="I1161" s="849"/>
      <c r="J1161" s="832"/>
      <c r="K1161" s="832"/>
      <c r="L1161" s="849"/>
      <c r="M1161" s="849"/>
      <c r="N1161" s="832"/>
      <c r="O1161" s="832"/>
      <c r="P1161" s="849">
        <v>3</v>
      </c>
      <c r="Q1161" s="849">
        <v>924</v>
      </c>
      <c r="R1161" s="837"/>
      <c r="S1161" s="850">
        <v>308</v>
      </c>
    </row>
    <row r="1162" spans="1:19" ht="14.4" customHeight="1" x14ac:dyDescent="0.3">
      <c r="A1162" s="831" t="s">
        <v>4483</v>
      </c>
      <c r="B1162" s="832" t="s">
        <v>4484</v>
      </c>
      <c r="C1162" s="832" t="s">
        <v>602</v>
      </c>
      <c r="D1162" s="832" t="s">
        <v>2023</v>
      </c>
      <c r="E1162" s="832" t="s">
        <v>4480</v>
      </c>
      <c r="F1162" s="832" t="s">
        <v>4601</v>
      </c>
      <c r="G1162" s="832" t="s">
        <v>4598</v>
      </c>
      <c r="H1162" s="849">
        <v>1</v>
      </c>
      <c r="I1162" s="849">
        <v>380</v>
      </c>
      <c r="J1162" s="832">
        <v>0.5</v>
      </c>
      <c r="K1162" s="832">
        <v>380</v>
      </c>
      <c r="L1162" s="849">
        <v>2</v>
      </c>
      <c r="M1162" s="849">
        <v>760</v>
      </c>
      <c r="N1162" s="832">
        <v>1</v>
      </c>
      <c r="O1162" s="832">
        <v>380</v>
      </c>
      <c r="P1162" s="849">
        <v>2</v>
      </c>
      <c r="Q1162" s="849">
        <v>762</v>
      </c>
      <c r="R1162" s="837">
        <v>1.0026315789473683</v>
      </c>
      <c r="S1162" s="850">
        <v>381</v>
      </c>
    </row>
    <row r="1163" spans="1:19" ht="14.4" customHeight="1" x14ac:dyDescent="0.3">
      <c r="A1163" s="831" t="s">
        <v>4483</v>
      </c>
      <c r="B1163" s="832" t="s">
        <v>4484</v>
      </c>
      <c r="C1163" s="832" t="s">
        <v>602</v>
      </c>
      <c r="D1163" s="832" t="s">
        <v>2023</v>
      </c>
      <c r="E1163" s="832" t="s">
        <v>4480</v>
      </c>
      <c r="F1163" s="832" t="s">
        <v>4602</v>
      </c>
      <c r="G1163" s="832" t="s">
        <v>4603</v>
      </c>
      <c r="H1163" s="849"/>
      <c r="I1163" s="849"/>
      <c r="J1163" s="832"/>
      <c r="K1163" s="832"/>
      <c r="L1163" s="849"/>
      <c r="M1163" s="849"/>
      <c r="N1163" s="832"/>
      <c r="O1163" s="832"/>
      <c r="P1163" s="849">
        <v>2</v>
      </c>
      <c r="Q1163" s="849">
        <v>546</v>
      </c>
      <c r="R1163" s="837"/>
      <c r="S1163" s="850">
        <v>273</v>
      </c>
    </row>
    <row r="1164" spans="1:19" ht="14.4" customHeight="1" x14ac:dyDescent="0.3">
      <c r="A1164" s="831" t="s">
        <v>4483</v>
      </c>
      <c r="B1164" s="832" t="s">
        <v>4484</v>
      </c>
      <c r="C1164" s="832" t="s">
        <v>602</v>
      </c>
      <c r="D1164" s="832" t="s">
        <v>2023</v>
      </c>
      <c r="E1164" s="832" t="s">
        <v>4480</v>
      </c>
      <c r="F1164" s="832" t="s">
        <v>4604</v>
      </c>
      <c r="G1164" s="832" t="s">
        <v>4585</v>
      </c>
      <c r="H1164" s="849"/>
      <c r="I1164" s="849"/>
      <c r="J1164" s="832"/>
      <c r="K1164" s="832"/>
      <c r="L1164" s="849">
        <v>3</v>
      </c>
      <c r="M1164" s="849">
        <v>1059</v>
      </c>
      <c r="N1164" s="832">
        <v>1</v>
      </c>
      <c r="O1164" s="832">
        <v>353</v>
      </c>
      <c r="P1164" s="849"/>
      <c r="Q1164" s="849"/>
      <c r="R1164" s="837"/>
      <c r="S1164" s="850"/>
    </row>
    <row r="1165" spans="1:19" ht="14.4" customHeight="1" x14ac:dyDescent="0.3">
      <c r="A1165" s="831" t="s">
        <v>4483</v>
      </c>
      <c r="B1165" s="832" t="s">
        <v>4484</v>
      </c>
      <c r="C1165" s="832" t="s">
        <v>602</v>
      </c>
      <c r="D1165" s="832" t="s">
        <v>2023</v>
      </c>
      <c r="E1165" s="832" t="s">
        <v>4480</v>
      </c>
      <c r="F1165" s="832" t="s">
        <v>4604</v>
      </c>
      <c r="G1165" s="832" t="s">
        <v>4586</v>
      </c>
      <c r="H1165" s="849"/>
      <c r="I1165" s="849"/>
      <c r="J1165" s="832"/>
      <c r="K1165" s="832"/>
      <c r="L1165" s="849">
        <v>1</v>
      </c>
      <c r="M1165" s="849">
        <v>353</v>
      </c>
      <c r="N1165" s="832">
        <v>1</v>
      </c>
      <c r="O1165" s="832">
        <v>353</v>
      </c>
      <c r="P1165" s="849"/>
      <c r="Q1165" s="849"/>
      <c r="R1165" s="837"/>
      <c r="S1165" s="850"/>
    </row>
    <row r="1166" spans="1:19" ht="14.4" customHeight="1" x14ac:dyDescent="0.3">
      <c r="A1166" s="831" t="s">
        <v>4483</v>
      </c>
      <c r="B1166" s="832" t="s">
        <v>4484</v>
      </c>
      <c r="C1166" s="832" t="s">
        <v>602</v>
      </c>
      <c r="D1166" s="832" t="s">
        <v>2023</v>
      </c>
      <c r="E1166" s="832" t="s">
        <v>4480</v>
      </c>
      <c r="F1166" s="832" t="s">
        <v>4605</v>
      </c>
      <c r="G1166" s="832" t="s">
        <v>4576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9</v>
      </c>
      <c r="Q1166" s="849">
        <v>3645</v>
      </c>
      <c r="R1166" s="837"/>
      <c r="S1166" s="850">
        <v>405</v>
      </c>
    </row>
    <row r="1167" spans="1:19" ht="14.4" customHeight="1" x14ac:dyDescent="0.3">
      <c r="A1167" s="831" t="s">
        <v>4483</v>
      </c>
      <c r="B1167" s="832" t="s">
        <v>4484</v>
      </c>
      <c r="C1167" s="832" t="s">
        <v>602</v>
      </c>
      <c r="D1167" s="832" t="s">
        <v>4453</v>
      </c>
      <c r="E1167" s="832" t="s">
        <v>4480</v>
      </c>
      <c r="F1167" s="832" t="s">
        <v>4534</v>
      </c>
      <c r="G1167" s="832" t="s">
        <v>4535</v>
      </c>
      <c r="H1167" s="849">
        <v>1</v>
      </c>
      <c r="I1167" s="849">
        <v>251</v>
      </c>
      <c r="J1167" s="832"/>
      <c r="K1167" s="832">
        <v>251</v>
      </c>
      <c r="L1167" s="849"/>
      <c r="M1167" s="849"/>
      <c r="N1167" s="832"/>
      <c r="O1167" s="832"/>
      <c r="P1167" s="849"/>
      <c r="Q1167" s="849"/>
      <c r="R1167" s="837"/>
      <c r="S1167" s="850"/>
    </row>
    <row r="1168" spans="1:19" ht="14.4" customHeight="1" x14ac:dyDescent="0.3">
      <c r="A1168" s="831" t="s">
        <v>4483</v>
      </c>
      <c r="B1168" s="832" t="s">
        <v>4484</v>
      </c>
      <c r="C1168" s="832" t="s">
        <v>602</v>
      </c>
      <c r="D1168" s="832" t="s">
        <v>4453</v>
      </c>
      <c r="E1168" s="832" t="s">
        <v>4480</v>
      </c>
      <c r="F1168" s="832" t="s">
        <v>4571</v>
      </c>
      <c r="G1168" s="832" t="s">
        <v>4573</v>
      </c>
      <c r="H1168" s="849">
        <v>1</v>
      </c>
      <c r="I1168" s="849">
        <v>126</v>
      </c>
      <c r="J1168" s="832"/>
      <c r="K1168" s="832">
        <v>126</v>
      </c>
      <c r="L1168" s="849"/>
      <c r="M1168" s="849"/>
      <c r="N1168" s="832"/>
      <c r="O1168" s="832"/>
      <c r="P1168" s="849"/>
      <c r="Q1168" s="849"/>
      <c r="R1168" s="837"/>
      <c r="S1168" s="850"/>
    </row>
    <row r="1169" spans="1:19" ht="14.4" customHeight="1" x14ac:dyDescent="0.3">
      <c r="A1169" s="831" t="s">
        <v>4483</v>
      </c>
      <c r="B1169" s="832" t="s">
        <v>4484</v>
      </c>
      <c r="C1169" s="832" t="s">
        <v>602</v>
      </c>
      <c r="D1169" s="832" t="s">
        <v>4453</v>
      </c>
      <c r="E1169" s="832" t="s">
        <v>4480</v>
      </c>
      <c r="F1169" s="832" t="s">
        <v>4601</v>
      </c>
      <c r="G1169" s="832" t="s">
        <v>4598</v>
      </c>
      <c r="H1169" s="849">
        <v>1</v>
      </c>
      <c r="I1169" s="849">
        <v>380</v>
      </c>
      <c r="J1169" s="832"/>
      <c r="K1169" s="832">
        <v>380</v>
      </c>
      <c r="L1169" s="849"/>
      <c r="M1169" s="849"/>
      <c r="N1169" s="832"/>
      <c r="O1169" s="832"/>
      <c r="P1169" s="849"/>
      <c r="Q1169" s="849"/>
      <c r="R1169" s="837"/>
      <c r="S1169" s="850"/>
    </row>
    <row r="1170" spans="1:19" ht="14.4" customHeight="1" x14ac:dyDescent="0.3">
      <c r="A1170" s="831" t="s">
        <v>4483</v>
      </c>
      <c r="B1170" s="832" t="s">
        <v>4484</v>
      </c>
      <c r="C1170" s="832" t="s">
        <v>602</v>
      </c>
      <c r="D1170" s="832" t="s">
        <v>2026</v>
      </c>
      <c r="E1170" s="832" t="s">
        <v>4480</v>
      </c>
      <c r="F1170" s="832" t="s">
        <v>4534</v>
      </c>
      <c r="G1170" s="832" t="s">
        <v>4535</v>
      </c>
      <c r="H1170" s="849"/>
      <c r="I1170" s="849"/>
      <c r="J1170" s="832"/>
      <c r="K1170" s="832"/>
      <c r="L1170" s="849"/>
      <c r="M1170" s="849"/>
      <c r="N1170" s="832"/>
      <c r="O1170" s="832"/>
      <c r="P1170" s="849">
        <v>0</v>
      </c>
      <c r="Q1170" s="849">
        <v>0</v>
      </c>
      <c r="R1170" s="837"/>
      <c r="S1170" s="850"/>
    </row>
    <row r="1171" spans="1:19" ht="14.4" customHeight="1" x14ac:dyDescent="0.3">
      <c r="A1171" s="831" t="s">
        <v>4483</v>
      </c>
      <c r="B1171" s="832" t="s">
        <v>4484</v>
      </c>
      <c r="C1171" s="832" t="s">
        <v>602</v>
      </c>
      <c r="D1171" s="832" t="s">
        <v>2026</v>
      </c>
      <c r="E1171" s="832" t="s">
        <v>4480</v>
      </c>
      <c r="F1171" s="832" t="s">
        <v>4534</v>
      </c>
      <c r="G1171" s="832" t="s">
        <v>4536</v>
      </c>
      <c r="H1171" s="849"/>
      <c r="I1171" s="849"/>
      <c r="J1171" s="832"/>
      <c r="K1171" s="832"/>
      <c r="L1171" s="849"/>
      <c r="M1171" s="849"/>
      <c r="N1171" s="832"/>
      <c r="O1171" s="832"/>
      <c r="P1171" s="849">
        <v>1</v>
      </c>
      <c r="Q1171" s="849">
        <v>252</v>
      </c>
      <c r="R1171" s="837"/>
      <c r="S1171" s="850">
        <v>252</v>
      </c>
    </row>
    <row r="1172" spans="1:19" ht="14.4" customHeight="1" x14ac:dyDescent="0.3">
      <c r="A1172" s="831" t="s">
        <v>4483</v>
      </c>
      <c r="B1172" s="832" t="s">
        <v>4484</v>
      </c>
      <c r="C1172" s="832" t="s">
        <v>602</v>
      </c>
      <c r="D1172" s="832" t="s">
        <v>2026</v>
      </c>
      <c r="E1172" s="832" t="s">
        <v>4480</v>
      </c>
      <c r="F1172" s="832" t="s">
        <v>4571</v>
      </c>
      <c r="G1172" s="832" t="s">
        <v>4572</v>
      </c>
      <c r="H1172" s="849"/>
      <c r="I1172" s="849"/>
      <c r="J1172" s="832"/>
      <c r="K1172" s="832"/>
      <c r="L1172" s="849"/>
      <c r="M1172" s="849"/>
      <c r="N1172" s="832"/>
      <c r="O1172" s="832"/>
      <c r="P1172" s="849">
        <v>2</v>
      </c>
      <c r="Q1172" s="849">
        <v>254</v>
      </c>
      <c r="R1172" s="837"/>
      <c r="S1172" s="850">
        <v>127</v>
      </c>
    </row>
    <row r="1173" spans="1:19" ht="14.4" customHeight="1" x14ac:dyDescent="0.3">
      <c r="A1173" s="831" t="s">
        <v>4483</v>
      </c>
      <c r="B1173" s="832" t="s">
        <v>4484</v>
      </c>
      <c r="C1173" s="832" t="s">
        <v>602</v>
      </c>
      <c r="D1173" s="832" t="s">
        <v>2026</v>
      </c>
      <c r="E1173" s="832" t="s">
        <v>4480</v>
      </c>
      <c r="F1173" s="832" t="s">
        <v>4577</v>
      </c>
      <c r="G1173" s="832" t="s">
        <v>4578</v>
      </c>
      <c r="H1173" s="849"/>
      <c r="I1173" s="849"/>
      <c r="J1173" s="832"/>
      <c r="K1173" s="832"/>
      <c r="L1173" s="849">
        <v>3</v>
      </c>
      <c r="M1173" s="849">
        <v>1485</v>
      </c>
      <c r="N1173" s="832">
        <v>1</v>
      </c>
      <c r="O1173" s="832">
        <v>495</v>
      </c>
      <c r="P1173" s="849"/>
      <c r="Q1173" s="849"/>
      <c r="R1173" s="837"/>
      <c r="S1173" s="850"/>
    </row>
    <row r="1174" spans="1:19" ht="14.4" customHeight="1" x14ac:dyDescent="0.3">
      <c r="A1174" s="831" t="s">
        <v>4483</v>
      </c>
      <c r="B1174" s="832" t="s">
        <v>4484</v>
      </c>
      <c r="C1174" s="832" t="s">
        <v>602</v>
      </c>
      <c r="D1174" s="832" t="s">
        <v>2026</v>
      </c>
      <c r="E1174" s="832" t="s">
        <v>4480</v>
      </c>
      <c r="F1174" s="832" t="s">
        <v>4549</v>
      </c>
      <c r="G1174" s="832" t="s">
        <v>4550</v>
      </c>
      <c r="H1174" s="849"/>
      <c r="I1174" s="849"/>
      <c r="J1174" s="832"/>
      <c r="K1174" s="832"/>
      <c r="L1174" s="849"/>
      <c r="M1174" s="849"/>
      <c r="N1174" s="832"/>
      <c r="O1174" s="832"/>
      <c r="P1174" s="849">
        <v>4</v>
      </c>
      <c r="Q1174" s="849">
        <v>484</v>
      </c>
      <c r="R1174" s="837"/>
      <c r="S1174" s="850">
        <v>121</v>
      </c>
    </row>
    <row r="1175" spans="1:19" ht="14.4" customHeight="1" x14ac:dyDescent="0.3">
      <c r="A1175" s="831" t="s">
        <v>4483</v>
      </c>
      <c r="B1175" s="832" t="s">
        <v>4484</v>
      </c>
      <c r="C1175" s="832" t="s">
        <v>602</v>
      </c>
      <c r="D1175" s="832" t="s">
        <v>2026</v>
      </c>
      <c r="E1175" s="832" t="s">
        <v>4480</v>
      </c>
      <c r="F1175" s="832" t="s">
        <v>4549</v>
      </c>
      <c r="G1175" s="832" t="s">
        <v>4551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0</v>
      </c>
      <c r="Q1175" s="849">
        <v>0</v>
      </c>
      <c r="R1175" s="837"/>
      <c r="S1175" s="850"/>
    </row>
    <row r="1176" spans="1:19" ht="14.4" customHeight="1" x14ac:dyDescent="0.3">
      <c r="A1176" s="831" t="s">
        <v>4483</v>
      </c>
      <c r="B1176" s="832" t="s">
        <v>4484</v>
      </c>
      <c r="C1176" s="832" t="s">
        <v>602</v>
      </c>
      <c r="D1176" s="832" t="s">
        <v>2026</v>
      </c>
      <c r="E1176" s="832" t="s">
        <v>4480</v>
      </c>
      <c r="F1176" s="832" t="s">
        <v>4597</v>
      </c>
      <c r="G1176" s="832" t="s">
        <v>4599</v>
      </c>
      <c r="H1176" s="849"/>
      <c r="I1176" s="849"/>
      <c r="J1176" s="832"/>
      <c r="K1176" s="832"/>
      <c r="L1176" s="849"/>
      <c r="M1176" s="849"/>
      <c r="N1176" s="832"/>
      <c r="O1176" s="832"/>
      <c r="P1176" s="849">
        <v>8</v>
      </c>
      <c r="Q1176" s="849">
        <v>2464</v>
      </c>
      <c r="R1176" s="837"/>
      <c r="S1176" s="850">
        <v>308</v>
      </c>
    </row>
    <row r="1177" spans="1:19" ht="14.4" customHeight="1" x14ac:dyDescent="0.3">
      <c r="A1177" s="831" t="s">
        <v>4483</v>
      </c>
      <c r="B1177" s="832" t="s">
        <v>4484</v>
      </c>
      <c r="C1177" s="832" t="s">
        <v>602</v>
      </c>
      <c r="D1177" s="832" t="s">
        <v>2027</v>
      </c>
      <c r="E1177" s="832" t="s">
        <v>4480</v>
      </c>
      <c r="F1177" s="832" t="s">
        <v>4534</v>
      </c>
      <c r="G1177" s="832" t="s">
        <v>4536</v>
      </c>
      <c r="H1177" s="849"/>
      <c r="I1177" s="849"/>
      <c r="J1177" s="832"/>
      <c r="K1177" s="832"/>
      <c r="L1177" s="849">
        <v>3</v>
      </c>
      <c r="M1177" s="849">
        <v>753</v>
      </c>
      <c r="N1177" s="832">
        <v>1</v>
      </c>
      <c r="O1177" s="832">
        <v>251</v>
      </c>
      <c r="P1177" s="849"/>
      <c r="Q1177" s="849"/>
      <c r="R1177" s="837"/>
      <c r="S1177" s="850"/>
    </row>
    <row r="1178" spans="1:19" ht="14.4" customHeight="1" x14ac:dyDescent="0.3">
      <c r="A1178" s="831" t="s">
        <v>4483</v>
      </c>
      <c r="B1178" s="832" t="s">
        <v>4484</v>
      </c>
      <c r="C1178" s="832" t="s">
        <v>602</v>
      </c>
      <c r="D1178" s="832" t="s">
        <v>2027</v>
      </c>
      <c r="E1178" s="832" t="s">
        <v>4480</v>
      </c>
      <c r="F1178" s="832" t="s">
        <v>4571</v>
      </c>
      <c r="G1178" s="832" t="s">
        <v>4572</v>
      </c>
      <c r="H1178" s="849"/>
      <c r="I1178" s="849"/>
      <c r="J1178" s="832"/>
      <c r="K1178" s="832"/>
      <c r="L1178" s="849">
        <v>8</v>
      </c>
      <c r="M1178" s="849">
        <v>1008</v>
      </c>
      <c r="N1178" s="832">
        <v>1</v>
      </c>
      <c r="O1178" s="832">
        <v>126</v>
      </c>
      <c r="P1178" s="849"/>
      <c r="Q1178" s="849"/>
      <c r="R1178" s="837"/>
      <c r="S1178" s="850"/>
    </row>
    <row r="1179" spans="1:19" ht="14.4" customHeight="1" x14ac:dyDescent="0.3">
      <c r="A1179" s="831" t="s">
        <v>4483</v>
      </c>
      <c r="B1179" s="832" t="s">
        <v>4484</v>
      </c>
      <c r="C1179" s="832" t="s">
        <v>602</v>
      </c>
      <c r="D1179" s="832" t="s">
        <v>2027</v>
      </c>
      <c r="E1179" s="832" t="s">
        <v>4480</v>
      </c>
      <c r="F1179" s="832" t="s">
        <v>4577</v>
      </c>
      <c r="G1179" s="832" t="s">
        <v>4578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1</v>
      </c>
      <c r="Q1179" s="849">
        <v>496</v>
      </c>
      <c r="R1179" s="837"/>
      <c r="S1179" s="850">
        <v>496</v>
      </c>
    </row>
    <row r="1180" spans="1:19" ht="14.4" customHeight="1" x14ac:dyDescent="0.3">
      <c r="A1180" s="831" t="s">
        <v>4483</v>
      </c>
      <c r="B1180" s="832" t="s">
        <v>4484</v>
      </c>
      <c r="C1180" s="832" t="s">
        <v>602</v>
      </c>
      <c r="D1180" s="832" t="s">
        <v>2027</v>
      </c>
      <c r="E1180" s="832" t="s">
        <v>4480</v>
      </c>
      <c r="F1180" s="832" t="s">
        <v>4577</v>
      </c>
      <c r="G1180" s="832" t="s">
        <v>4579</v>
      </c>
      <c r="H1180" s="849"/>
      <c r="I1180" s="849"/>
      <c r="J1180" s="832"/>
      <c r="K1180" s="832"/>
      <c r="L1180" s="849">
        <v>4</v>
      </c>
      <c r="M1180" s="849">
        <v>1980</v>
      </c>
      <c r="N1180" s="832">
        <v>1</v>
      </c>
      <c r="O1180" s="832">
        <v>495</v>
      </c>
      <c r="P1180" s="849"/>
      <c r="Q1180" s="849"/>
      <c r="R1180" s="837"/>
      <c r="S1180" s="850"/>
    </row>
    <row r="1181" spans="1:19" ht="14.4" customHeight="1" x14ac:dyDescent="0.3">
      <c r="A1181" s="831" t="s">
        <v>4483</v>
      </c>
      <c r="B1181" s="832" t="s">
        <v>4484</v>
      </c>
      <c r="C1181" s="832" t="s">
        <v>602</v>
      </c>
      <c r="D1181" s="832" t="s">
        <v>2027</v>
      </c>
      <c r="E1181" s="832" t="s">
        <v>4480</v>
      </c>
      <c r="F1181" s="832" t="s">
        <v>4580</v>
      </c>
      <c r="G1181" s="832" t="s">
        <v>4581</v>
      </c>
      <c r="H1181" s="849"/>
      <c r="I1181" s="849"/>
      <c r="J1181" s="832"/>
      <c r="K1181" s="832"/>
      <c r="L1181" s="849">
        <v>6</v>
      </c>
      <c r="M1181" s="849">
        <v>4128</v>
      </c>
      <c r="N1181" s="832">
        <v>1</v>
      </c>
      <c r="O1181" s="832">
        <v>688</v>
      </c>
      <c r="P1181" s="849"/>
      <c r="Q1181" s="849"/>
      <c r="R1181" s="837"/>
      <c r="S1181" s="850"/>
    </row>
    <row r="1182" spans="1:19" ht="14.4" customHeight="1" x14ac:dyDescent="0.3">
      <c r="A1182" s="831" t="s">
        <v>4483</v>
      </c>
      <c r="B1182" s="832" t="s">
        <v>4484</v>
      </c>
      <c r="C1182" s="832" t="s">
        <v>602</v>
      </c>
      <c r="D1182" s="832" t="s">
        <v>2027</v>
      </c>
      <c r="E1182" s="832" t="s">
        <v>4480</v>
      </c>
      <c r="F1182" s="832" t="s">
        <v>4583</v>
      </c>
      <c r="G1182" s="832" t="s">
        <v>4581</v>
      </c>
      <c r="H1182" s="849"/>
      <c r="I1182" s="849"/>
      <c r="J1182" s="832"/>
      <c r="K1182" s="832"/>
      <c r="L1182" s="849">
        <v>2</v>
      </c>
      <c r="M1182" s="849">
        <v>1522</v>
      </c>
      <c r="N1182" s="832">
        <v>1</v>
      </c>
      <c r="O1182" s="832">
        <v>761</v>
      </c>
      <c r="P1182" s="849"/>
      <c r="Q1182" s="849"/>
      <c r="R1182" s="837"/>
      <c r="S1182" s="850"/>
    </row>
    <row r="1183" spans="1:19" ht="14.4" customHeight="1" x14ac:dyDescent="0.3">
      <c r="A1183" s="831" t="s">
        <v>4483</v>
      </c>
      <c r="B1183" s="832" t="s">
        <v>4484</v>
      </c>
      <c r="C1183" s="832" t="s">
        <v>602</v>
      </c>
      <c r="D1183" s="832" t="s">
        <v>2027</v>
      </c>
      <c r="E1183" s="832" t="s">
        <v>4480</v>
      </c>
      <c r="F1183" s="832" t="s">
        <v>4594</v>
      </c>
      <c r="G1183" s="832" t="s">
        <v>4595</v>
      </c>
      <c r="H1183" s="849"/>
      <c r="I1183" s="849"/>
      <c r="J1183" s="832"/>
      <c r="K1183" s="832"/>
      <c r="L1183" s="849">
        <v>8</v>
      </c>
      <c r="M1183" s="849">
        <v>680</v>
      </c>
      <c r="N1183" s="832">
        <v>1</v>
      </c>
      <c r="O1183" s="832">
        <v>85</v>
      </c>
      <c r="P1183" s="849"/>
      <c r="Q1183" s="849"/>
      <c r="R1183" s="837"/>
      <c r="S1183" s="850"/>
    </row>
    <row r="1184" spans="1:19" ht="14.4" customHeight="1" x14ac:dyDescent="0.3">
      <c r="A1184" s="831" t="s">
        <v>4483</v>
      </c>
      <c r="B1184" s="832" t="s">
        <v>4484</v>
      </c>
      <c r="C1184" s="832" t="s">
        <v>602</v>
      </c>
      <c r="D1184" s="832" t="s">
        <v>2028</v>
      </c>
      <c r="E1184" s="832" t="s">
        <v>4480</v>
      </c>
      <c r="F1184" s="832" t="s">
        <v>4534</v>
      </c>
      <c r="G1184" s="832" t="s">
        <v>4535</v>
      </c>
      <c r="H1184" s="849">
        <v>1</v>
      </c>
      <c r="I1184" s="849">
        <v>251</v>
      </c>
      <c r="J1184" s="832"/>
      <c r="K1184" s="832">
        <v>251</v>
      </c>
      <c r="L1184" s="849"/>
      <c r="M1184" s="849"/>
      <c r="N1184" s="832"/>
      <c r="O1184" s="832"/>
      <c r="P1184" s="849"/>
      <c r="Q1184" s="849"/>
      <c r="R1184" s="837"/>
      <c r="S1184" s="850"/>
    </row>
    <row r="1185" spans="1:19" ht="14.4" customHeight="1" x14ac:dyDescent="0.3">
      <c r="A1185" s="831" t="s">
        <v>4483</v>
      </c>
      <c r="B1185" s="832" t="s">
        <v>4484</v>
      </c>
      <c r="C1185" s="832" t="s">
        <v>602</v>
      </c>
      <c r="D1185" s="832" t="s">
        <v>2028</v>
      </c>
      <c r="E1185" s="832" t="s">
        <v>4480</v>
      </c>
      <c r="F1185" s="832" t="s">
        <v>4534</v>
      </c>
      <c r="G1185" s="832" t="s">
        <v>4536</v>
      </c>
      <c r="H1185" s="849">
        <v>1</v>
      </c>
      <c r="I1185" s="849">
        <v>251</v>
      </c>
      <c r="J1185" s="832"/>
      <c r="K1185" s="832">
        <v>251</v>
      </c>
      <c r="L1185" s="849"/>
      <c r="M1185" s="849"/>
      <c r="N1185" s="832"/>
      <c r="O1185" s="832"/>
      <c r="P1185" s="849"/>
      <c r="Q1185" s="849"/>
      <c r="R1185" s="837"/>
      <c r="S1185" s="850"/>
    </row>
    <row r="1186" spans="1:19" ht="14.4" customHeight="1" x14ac:dyDescent="0.3">
      <c r="A1186" s="831" t="s">
        <v>4483</v>
      </c>
      <c r="B1186" s="832" t="s">
        <v>4484</v>
      </c>
      <c r="C1186" s="832" t="s">
        <v>602</v>
      </c>
      <c r="D1186" s="832" t="s">
        <v>2028</v>
      </c>
      <c r="E1186" s="832" t="s">
        <v>4480</v>
      </c>
      <c r="F1186" s="832" t="s">
        <v>4571</v>
      </c>
      <c r="G1186" s="832" t="s">
        <v>4572</v>
      </c>
      <c r="H1186" s="849">
        <v>4</v>
      </c>
      <c r="I1186" s="849">
        <v>504</v>
      </c>
      <c r="J1186" s="832"/>
      <c r="K1186" s="832">
        <v>126</v>
      </c>
      <c r="L1186" s="849"/>
      <c r="M1186" s="849"/>
      <c r="N1186" s="832"/>
      <c r="O1186" s="832"/>
      <c r="P1186" s="849"/>
      <c r="Q1186" s="849"/>
      <c r="R1186" s="837"/>
      <c r="S1186" s="850"/>
    </row>
    <row r="1187" spans="1:19" ht="14.4" customHeight="1" x14ac:dyDescent="0.3">
      <c r="A1187" s="831" t="s">
        <v>4483</v>
      </c>
      <c r="B1187" s="832" t="s">
        <v>4484</v>
      </c>
      <c r="C1187" s="832" t="s">
        <v>602</v>
      </c>
      <c r="D1187" s="832" t="s">
        <v>2028</v>
      </c>
      <c r="E1187" s="832" t="s">
        <v>4480</v>
      </c>
      <c r="F1187" s="832" t="s">
        <v>4571</v>
      </c>
      <c r="G1187" s="832" t="s">
        <v>4573</v>
      </c>
      <c r="H1187" s="849">
        <v>4</v>
      </c>
      <c r="I1187" s="849">
        <v>504</v>
      </c>
      <c r="J1187" s="832"/>
      <c r="K1187" s="832">
        <v>126</v>
      </c>
      <c r="L1187" s="849"/>
      <c r="M1187" s="849"/>
      <c r="N1187" s="832"/>
      <c r="O1187" s="832"/>
      <c r="P1187" s="849"/>
      <c r="Q1187" s="849"/>
      <c r="R1187" s="837"/>
      <c r="S1187" s="850"/>
    </row>
    <row r="1188" spans="1:19" ht="14.4" customHeight="1" x14ac:dyDescent="0.3">
      <c r="A1188" s="831" t="s">
        <v>4483</v>
      </c>
      <c r="B1188" s="832" t="s">
        <v>4484</v>
      </c>
      <c r="C1188" s="832" t="s">
        <v>602</v>
      </c>
      <c r="D1188" s="832" t="s">
        <v>2028</v>
      </c>
      <c r="E1188" s="832" t="s">
        <v>4480</v>
      </c>
      <c r="F1188" s="832" t="s">
        <v>4574</v>
      </c>
      <c r="G1188" s="832" t="s">
        <v>4576</v>
      </c>
      <c r="H1188" s="849">
        <v>4</v>
      </c>
      <c r="I1188" s="849">
        <v>1324</v>
      </c>
      <c r="J1188" s="832"/>
      <c r="K1188" s="832">
        <v>331</v>
      </c>
      <c r="L1188" s="849"/>
      <c r="M1188" s="849"/>
      <c r="N1188" s="832"/>
      <c r="O1188" s="832"/>
      <c r="P1188" s="849"/>
      <c r="Q1188" s="849"/>
      <c r="R1188" s="837"/>
      <c r="S1188" s="850"/>
    </row>
    <row r="1189" spans="1:19" ht="14.4" customHeight="1" x14ac:dyDescent="0.3">
      <c r="A1189" s="831" t="s">
        <v>4483</v>
      </c>
      <c r="B1189" s="832" t="s">
        <v>4484</v>
      </c>
      <c r="C1189" s="832" t="s">
        <v>602</v>
      </c>
      <c r="D1189" s="832" t="s">
        <v>2028</v>
      </c>
      <c r="E1189" s="832" t="s">
        <v>4480</v>
      </c>
      <c r="F1189" s="832" t="s">
        <v>4577</v>
      </c>
      <c r="G1189" s="832" t="s">
        <v>4578</v>
      </c>
      <c r="H1189" s="849">
        <v>1</v>
      </c>
      <c r="I1189" s="849">
        <v>495</v>
      </c>
      <c r="J1189" s="832"/>
      <c r="K1189" s="832">
        <v>495</v>
      </c>
      <c r="L1189" s="849"/>
      <c r="M1189" s="849"/>
      <c r="N1189" s="832"/>
      <c r="O1189" s="832"/>
      <c r="P1189" s="849"/>
      <c r="Q1189" s="849"/>
      <c r="R1189" s="837"/>
      <c r="S1189" s="850"/>
    </row>
    <row r="1190" spans="1:19" ht="14.4" customHeight="1" x14ac:dyDescent="0.3">
      <c r="A1190" s="831" t="s">
        <v>4483</v>
      </c>
      <c r="B1190" s="832" t="s">
        <v>4484</v>
      </c>
      <c r="C1190" s="832" t="s">
        <v>602</v>
      </c>
      <c r="D1190" s="832" t="s">
        <v>2028</v>
      </c>
      <c r="E1190" s="832" t="s">
        <v>4480</v>
      </c>
      <c r="F1190" s="832" t="s">
        <v>4597</v>
      </c>
      <c r="G1190" s="832" t="s">
        <v>4598</v>
      </c>
      <c r="H1190" s="849">
        <v>2</v>
      </c>
      <c r="I1190" s="849">
        <v>614</v>
      </c>
      <c r="J1190" s="832"/>
      <c r="K1190" s="832">
        <v>307</v>
      </c>
      <c r="L1190" s="849"/>
      <c r="M1190" s="849"/>
      <c r="N1190" s="832"/>
      <c r="O1190" s="832"/>
      <c r="P1190" s="849"/>
      <c r="Q1190" s="849"/>
      <c r="R1190" s="837"/>
      <c r="S1190" s="850"/>
    </row>
    <row r="1191" spans="1:19" ht="14.4" customHeight="1" x14ac:dyDescent="0.3">
      <c r="A1191" s="831" t="s">
        <v>4483</v>
      </c>
      <c r="B1191" s="832" t="s">
        <v>4484</v>
      </c>
      <c r="C1191" s="832" t="s">
        <v>602</v>
      </c>
      <c r="D1191" s="832" t="s">
        <v>2028</v>
      </c>
      <c r="E1191" s="832" t="s">
        <v>4480</v>
      </c>
      <c r="F1191" s="832" t="s">
        <v>4601</v>
      </c>
      <c r="G1191" s="832" t="s">
        <v>4599</v>
      </c>
      <c r="H1191" s="849">
        <v>6</v>
      </c>
      <c r="I1191" s="849">
        <v>2280</v>
      </c>
      <c r="J1191" s="832"/>
      <c r="K1191" s="832">
        <v>380</v>
      </c>
      <c r="L1191" s="849"/>
      <c r="M1191" s="849"/>
      <c r="N1191" s="832"/>
      <c r="O1191" s="832"/>
      <c r="P1191" s="849"/>
      <c r="Q1191" s="849"/>
      <c r="R1191" s="837"/>
      <c r="S1191" s="850"/>
    </row>
    <row r="1192" spans="1:19" ht="14.4" customHeight="1" x14ac:dyDescent="0.3">
      <c r="A1192" s="831" t="s">
        <v>4483</v>
      </c>
      <c r="B1192" s="832" t="s">
        <v>4484</v>
      </c>
      <c r="C1192" s="832" t="s">
        <v>602</v>
      </c>
      <c r="D1192" s="832" t="s">
        <v>2029</v>
      </c>
      <c r="E1192" s="832" t="s">
        <v>4480</v>
      </c>
      <c r="F1192" s="832" t="s">
        <v>4534</v>
      </c>
      <c r="G1192" s="832" t="s">
        <v>4535</v>
      </c>
      <c r="H1192" s="849"/>
      <c r="I1192" s="849"/>
      <c r="J1192" s="832"/>
      <c r="K1192" s="832"/>
      <c r="L1192" s="849"/>
      <c r="M1192" s="849"/>
      <c r="N1192" s="832"/>
      <c r="O1192" s="832"/>
      <c r="P1192" s="849">
        <v>1</v>
      </c>
      <c r="Q1192" s="849">
        <v>252</v>
      </c>
      <c r="R1192" s="837"/>
      <c r="S1192" s="850">
        <v>252</v>
      </c>
    </row>
    <row r="1193" spans="1:19" ht="14.4" customHeight="1" x14ac:dyDescent="0.3">
      <c r="A1193" s="831" t="s">
        <v>4483</v>
      </c>
      <c r="B1193" s="832" t="s">
        <v>4484</v>
      </c>
      <c r="C1193" s="832" t="s">
        <v>602</v>
      </c>
      <c r="D1193" s="832" t="s">
        <v>2029</v>
      </c>
      <c r="E1193" s="832" t="s">
        <v>4480</v>
      </c>
      <c r="F1193" s="832" t="s">
        <v>4534</v>
      </c>
      <c r="G1193" s="832" t="s">
        <v>4536</v>
      </c>
      <c r="H1193" s="849"/>
      <c r="I1193" s="849"/>
      <c r="J1193" s="832"/>
      <c r="K1193" s="832"/>
      <c r="L1193" s="849"/>
      <c r="M1193" s="849"/>
      <c r="N1193" s="832"/>
      <c r="O1193" s="832"/>
      <c r="P1193" s="849">
        <v>1</v>
      </c>
      <c r="Q1193" s="849">
        <v>252</v>
      </c>
      <c r="R1193" s="837"/>
      <c r="S1193" s="850">
        <v>252</v>
      </c>
    </row>
    <row r="1194" spans="1:19" ht="14.4" customHeight="1" x14ac:dyDescent="0.3">
      <c r="A1194" s="831" t="s">
        <v>4483</v>
      </c>
      <c r="B1194" s="832" t="s">
        <v>4484</v>
      </c>
      <c r="C1194" s="832" t="s">
        <v>602</v>
      </c>
      <c r="D1194" s="832" t="s">
        <v>2029</v>
      </c>
      <c r="E1194" s="832" t="s">
        <v>4480</v>
      </c>
      <c r="F1194" s="832" t="s">
        <v>4571</v>
      </c>
      <c r="G1194" s="832" t="s">
        <v>4572</v>
      </c>
      <c r="H1194" s="849"/>
      <c r="I1194" s="849"/>
      <c r="J1194" s="832"/>
      <c r="K1194" s="832"/>
      <c r="L1194" s="849">
        <v>4</v>
      </c>
      <c r="M1194" s="849">
        <v>504</v>
      </c>
      <c r="N1194" s="832">
        <v>1</v>
      </c>
      <c r="O1194" s="832">
        <v>126</v>
      </c>
      <c r="P1194" s="849">
        <v>1</v>
      </c>
      <c r="Q1194" s="849">
        <v>127</v>
      </c>
      <c r="R1194" s="837">
        <v>0.25198412698412698</v>
      </c>
      <c r="S1194" s="850">
        <v>127</v>
      </c>
    </row>
    <row r="1195" spans="1:19" ht="14.4" customHeight="1" x14ac:dyDescent="0.3">
      <c r="A1195" s="831" t="s">
        <v>4483</v>
      </c>
      <c r="B1195" s="832" t="s">
        <v>4484</v>
      </c>
      <c r="C1195" s="832" t="s">
        <v>602</v>
      </c>
      <c r="D1195" s="832" t="s">
        <v>2029</v>
      </c>
      <c r="E1195" s="832" t="s">
        <v>4480</v>
      </c>
      <c r="F1195" s="832" t="s">
        <v>4571</v>
      </c>
      <c r="G1195" s="832" t="s">
        <v>4573</v>
      </c>
      <c r="H1195" s="849"/>
      <c r="I1195" s="849"/>
      <c r="J1195" s="832"/>
      <c r="K1195" s="832"/>
      <c r="L1195" s="849"/>
      <c r="M1195" s="849"/>
      <c r="N1195" s="832"/>
      <c r="O1195" s="832"/>
      <c r="P1195" s="849">
        <v>5</v>
      </c>
      <c r="Q1195" s="849">
        <v>635</v>
      </c>
      <c r="R1195" s="837"/>
      <c r="S1195" s="850">
        <v>127</v>
      </c>
    </row>
    <row r="1196" spans="1:19" ht="14.4" customHeight="1" x14ac:dyDescent="0.3">
      <c r="A1196" s="831" t="s">
        <v>4483</v>
      </c>
      <c r="B1196" s="832" t="s">
        <v>4484</v>
      </c>
      <c r="C1196" s="832" t="s">
        <v>602</v>
      </c>
      <c r="D1196" s="832" t="s">
        <v>2029</v>
      </c>
      <c r="E1196" s="832" t="s">
        <v>4480</v>
      </c>
      <c r="F1196" s="832" t="s">
        <v>4582</v>
      </c>
      <c r="G1196" s="832" t="s">
        <v>4579</v>
      </c>
      <c r="H1196" s="849"/>
      <c r="I1196" s="849"/>
      <c r="J1196" s="832"/>
      <c r="K1196" s="832"/>
      <c r="L1196" s="849">
        <v>1</v>
      </c>
      <c r="M1196" s="849">
        <v>568</v>
      </c>
      <c r="N1196" s="832">
        <v>1</v>
      </c>
      <c r="O1196" s="832">
        <v>568</v>
      </c>
      <c r="P1196" s="849"/>
      <c r="Q1196" s="849"/>
      <c r="R1196" s="837"/>
      <c r="S1196" s="850"/>
    </row>
    <row r="1197" spans="1:19" ht="14.4" customHeight="1" x14ac:dyDescent="0.3">
      <c r="A1197" s="831" t="s">
        <v>4483</v>
      </c>
      <c r="B1197" s="832" t="s">
        <v>4484</v>
      </c>
      <c r="C1197" s="832" t="s">
        <v>602</v>
      </c>
      <c r="D1197" s="832" t="s">
        <v>2029</v>
      </c>
      <c r="E1197" s="832" t="s">
        <v>4480</v>
      </c>
      <c r="F1197" s="832" t="s">
        <v>4584</v>
      </c>
      <c r="G1197" s="832" t="s">
        <v>4585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1</v>
      </c>
      <c r="Q1197" s="849">
        <v>464</v>
      </c>
      <c r="R1197" s="837"/>
      <c r="S1197" s="850">
        <v>464</v>
      </c>
    </row>
    <row r="1198" spans="1:19" ht="14.4" customHeight="1" x14ac:dyDescent="0.3">
      <c r="A1198" s="831" t="s">
        <v>4483</v>
      </c>
      <c r="B1198" s="832" t="s">
        <v>4484</v>
      </c>
      <c r="C1198" s="832" t="s">
        <v>602</v>
      </c>
      <c r="D1198" s="832" t="s">
        <v>2029</v>
      </c>
      <c r="E1198" s="832" t="s">
        <v>4480</v>
      </c>
      <c r="F1198" s="832" t="s">
        <v>4549</v>
      </c>
      <c r="G1198" s="832" t="s">
        <v>4551</v>
      </c>
      <c r="H1198" s="849"/>
      <c r="I1198" s="849"/>
      <c r="J1198" s="832"/>
      <c r="K1198" s="832"/>
      <c r="L1198" s="849"/>
      <c r="M1198" s="849"/>
      <c r="N1198" s="832"/>
      <c r="O1198" s="832"/>
      <c r="P1198" s="849">
        <v>2</v>
      </c>
      <c r="Q1198" s="849">
        <v>242</v>
      </c>
      <c r="R1198" s="837"/>
      <c r="S1198" s="850">
        <v>121</v>
      </c>
    </row>
    <row r="1199" spans="1:19" ht="14.4" customHeight="1" x14ac:dyDescent="0.3">
      <c r="A1199" s="831" t="s">
        <v>4483</v>
      </c>
      <c r="B1199" s="832" t="s">
        <v>4484</v>
      </c>
      <c r="C1199" s="832" t="s">
        <v>602</v>
      </c>
      <c r="D1199" s="832" t="s">
        <v>2029</v>
      </c>
      <c r="E1199" s="832" t="s">
        <v>4480</v>
      </c>
      <c r="F1199" s="832" t="s">
        <v>4597</v>
      </c>
      <c r="G1199" s="832" t="s">
        <v>4598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1</v>
      </c>
      <c r="Q1199" s="849">
        <v>308</v>
      </c>
      <c r="R1199" s="837"/>
      <c r="S1199" s="850">
        <v>308</v>
      </c>
    </row>
    <row r="1200" spans="1:19" ht="14.4" customHeight="1" x14ac:dyDescent="0.3">
      <c r="A1200" s="831" t="s">
        <v>4483</v>
      </c>
      <c r="B1200" s="832" t="s">
        <v>4484</v>
      </c>
      <c r="C1200" s="832" t="s">
        <v>602</v>
      </c>
      <c r="D1200" s="832" t="s">
        <v>2029</v>
      </c>
      <c r="E1200" s="832" t="s">
        <v>4480</v>
      </c>
      <c r="F1200" s="832" t="s">
        <v>4601</v>
      </c>
      <c r="G1200" s="832" t="s">
        <v>4598</v>
      </c>
      <c r="H1200" s="849"/>
      <c r="I1200" s="849"/>
      <c r="J1200" s="832"/>
      <c r="K1200" s="832"/>
      <c r="L1200" s="849"/>
      <c r="M1200" s="849"/>
      <c r="N1200" s="832"/>
      <c r="O1200" s="832"/>
      <c r="P1200" s="849">
        <v>2</v>
      </c>
      <c r="Q1200" s="849">
        <v>762</v>
      </c>
      <c r="R1200" s="837"/>
      <c r="S1200" s="850">
        <v>381</v>
      </c>
    </row>
    <row r="1201" spans="1:19" ht="14.4" customHeight="1" x14ac:dyDescent="0.3">
      <c r="A1201" s="831" t="s">
        <v>4483</v>
      </c>
      <c r="B1201" s="832" t="s">
        <v>4484</v>
      </c>
      <c r="C1201" s="832" t="s">
        <v>602</v>
      </c>
      <c r="D1201" s="832" t="s">
        <v>2029</v>
      </c>
      <c r="E1201" s="832" t="s">
        <v>4480</v>
      </c>
      <c r="F1201" s="832" t="s">
        <v>4601</v>
      </c>
      <c r="G1201" s="832" t="s">
        <v>4599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3</v>
      </c>
      <c r="Q1201" s="849">
        <v>1143</v>
      </c>
      <c r="R1201" s="837"/>
      <c r="S1201" s="850">
        <v>381</v>
      </c>
    </row>
    <row r="1202" spans="1:19" ht="14.4" customHeight="1" x14ac:dyDescent="0.3">
      <c r="A1202" s="831" t="s">
        <v>4483</v>
      </c>
      <c r="B1202" s="832" t="s">
        <v>4484</v>
      </c>
      <c r="C1202" s="832" t="s">
        <v>602</v>
      </c>
      <c r="D1202" s="832" t="s">
        <v>2031</v>
      </c>
      <c r="E1202" s="832" t="s">
        <v>4480</v>
      </c>
      <c r="F1202" s="832" t="s">
        <v>4534</v>
      </c>
      <c r="G1202" s="832" t="s">
        <v>4535</v>
      </c>
      <c r="H1202" s="849"/>
      <c r="I1202" s="849"/>
      <c r="J1202" s="832"/>
      <c r="K1202" s="832"/>
      <c r="L1202" s="849"/>
      <c r="M1202" s="849"/>
      <c r="N1202" s="832"/>
      <c r="O1202" s="832"/>
      <c r="P1202" s="849">
        <v>2</v>
      </c>
      <c r="Q1202" s="849">
        <v>504</v>
      </c>
      <c r="R1202" s="837"/>
      <c r="S1202" s="850">
        <v>252</v>
      </c>
    </row>
    <row r="1203" spans="1:19" ht="14.4" customHeight="1" x14ac:dyDescent="0.3">
      <c r="A1203" s="831" t="s">
        <v>4483</v>
      </c>
      <c r="B1203" s="832" t="s">
        <v>4484</v>
      </c>
      <c r="C1203" s="832" t="s">
        <v>602</v>
      </c>
      <c r="D1203" s="832" t="s">
        <v>2031</v>
      </c>
      <c r="E1203" s="832" t="s">
        <v>4480</v>
      </c>
      <c r="F1203" s="832" t="s">
        <v>4601</v>
      </c>
      <c r="G1203" s="832" t="s">
        <v>4598</v>
      </c>
      <c r="H1203" s="849"/>
      <c r="I1203" s="849"/>
      <c r="J1203" s="832"/>
      <c r="K1203" s="832"/>
      <c r="L1203" s="849"/>
      <c r="M1203" s="849"/>
      <c r="N1203" s="832"/>
      <c r="O1203" s="832"/>
      <c r="P1203" s="849">
        <v>6</v>
      </c>
      <c r="Q1203" s="849">
        <v>2286</v>
      </c>
      <c r="R1203" s="837"/>
      <c r="S1203" s="850">
        <v>381</v>
      </c>
    </row>
    <row r="1204" spans="1:19" ht="14.4" customHeight="1" x14ac:dyDescent="0.3">
      <c r="A1204" s="831" t="s">
        <v>4483</v>
      </c>
      <c r="B1204" s="832" t="s">
        <v>4484</v>
      </c>
      <c r="C1204" s="832" t="s">
        <v>602</v>
      </c>
      <c r="D1204" s="832" t="s">
        <v>4461</v>
      </c>
      <c r="E1204" s="832" t="s">
        <v>4480</v>
      </c>
      <c r="F1204" s="832" t="s">
        <v>4571</v>
      </c>
      <c r="G1204" s="832" t="s">
        <v>4572</v>
      </c>
      <c r="H1204" s="849">
        <v>1</v>
      </c>
      <c r="I1204" s="849">
        <v>126</v>
      </c>
      <c r="J1204" s="832">
        <v>1</v>
      </c>
      <c r="K1204" s="832">
        <v>126</v>
      </c>
      <c r="L1204" s="849">
        <v>1</v>
      </c>
      <c r="M1204" s="849">
        <v>126</v>
      </c>
      <c r="N1204" s="832">
        <v>1</v>
      </c>
      <c r="O1204" s="832">
        <v>126</v>
      </c>
      <c r="P1204" s="849"/>
      <c r="Q1204" s="849"/>
      <c r="R1204" s="837"/>
      <c r="S1204" s="850"/>
    </row>
    <row r="1205" spans="1:19" ht="14.4" customHeight="1" x14ac:dyDescent="0.3">
      <c r="A1205" s="831" t="s">
        <v>4483</v>
      </c>
      <c r="B1205" s="832" t="s">
        <v>4484</v>
      </c>
      <c r="C1205" s="832" t="s">
        <v>602</v>
      </c>
      <c r="D1205" s="832" t="s">
        <v>4461</v>
      </c>
      <c r="E1205" s="832" t="s">
        <v>4480</v>
      </c>
      <c r="F1205" s="832" t="s">
        <v>4574</v>
      </c>
      <c r="G1205" s="832" t="s">
        <v>4575</v>
      </c>
      <c r="H1205" s="849"/>
      <c r="I1205" s="849"/>
      <c r="J1205" s="832"/>
      <c r="K1205" s="832"/>
      <c r="L1205" s="849">
        <v>3</v>
      </c>
      <c r="M1205" s="849">
        <v>993</v>
      </c>
      <c r="N1205" s="832">
        <v>1</v>
      </c>
      <c r="O1205" s="832">
        <v>331</v>
      </c>
      <c r="P1205" s="849"/>
      <c r="Q1205" s="849"/>
      <c r="R1205" s="837"/>
      <c r="S1205" s="850"/>
    </row>
    <row r="1206" spans="1:19" ht="14.4" customHeight="1" x14ac:dyDescent="0.3">
      <c r="A1206" s="831" t="s">
        <v>4483</v>
      </c>
      <c r="B1206" s="832" t="s">
        <v>4484</v>
      </c>
      <c r="C1206" s="832" t="s">
        <v>602</v>
      </c>
      <c r="D1206" s="832" t="s">
        <v>4461</v>
      </c>
      <c r="E1206" s="832" t="s">
        <v>4480</v>
      </c>
      <c r="F1206" s="832" t="s">
        <v>4584</v>
      </c>
      <c r="G1206" s="832" t="s">
        <v>4586</v>
      </c>
      <c r="H1206" s="849">
        <v>1</v>
      </c>
      <c r="I1206" s="849">
        <v>462</v>
      </c>
      <c r="J1206" s="832"/>
      <c r="K1206" s="832">
        <v>462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4483</v>
      </c>
      <c r="B1207" s="832" t="s">
        <v>4484</v>
      </c>
      <c r="C1207" s="832" t="s">
        <v>602</v>
      </c>
      <c r="D1207" s="832" t="s">
        <v>4463</v>
      </c>
      <c r="E1207" s="832" t="s">
        <v>4480</v>
      </c>
      <c r="F1207" s="832" t="s">
        <v>4534</v>
      </c>
      <c r="G1207" s="832" t="s">
        <v>4535</v>
      </c>
      <c r="H1207" s="849">
        <v>2</v>
      </c>
      <c r="I1207" s="849">
        <v>502</v>
      </c>
      <c r="J1207" s="832"/>
      <c r="K1207" s="832">
        <v>251</v>
      </c>
      <c r="L1207" s="849"/>
      <c r="M1207" s="849"/>
      <c r="N1207" s="832"/>
      <c r="O1207" s="832"/>
      <c r="P1207" s="849"/>
      <c r="Q1207" s="849"/>
      <c r="R1207" s="837"/>
      <c r="S1207" s="850"/>
    </row>
    <row r="1208" spans="1:19" ht="14.4" customHeight="1" x14ac:dyDescent="0.3">
      <c r="A1208" s="831" t="s">
        <v>4483</v>
      </c>
      <c r="B1208" s="832" t="s">
        <v>4484</v>
      </c>
      <c r="C1208" s="832" t="s">
        <v>602</v>
      </c>
      <c r="D1208" s="832" t="s">
        <v>4463</v>
      </c>
      <c r="E1208" s="832" t="s">
        <v>4480</v>
      </c>
      <c r="F1208" s="832" t="s">
        <v>4534</v>
      </c>
      <c r="G1208" s="832" t="s">
        <v>4536</v>
      </c>
      <c r="H1208" s="849"/>
      <c r="I1208" s="849"/>
      <c r="J1208" s="832"/>
      <c r="K1208" s="832"/>
      <c r="L1208" s="849"/>
      <c r="M1208" s="849"/>
      <c r="N1208" s="832"/>
      <c r="O1208" s="832"/>
      <c r="P1208" s="849">
        <v>1</v>
      </c>
      <c r="Q1208" s="849">
        <v>252</v>
      </c>
      <c r="R1208" s="837"/>
      <c r="S1208" s="850">
        <v>252</v>
      </c>
    </row>
    <row r="1209" spans="1:19" ht="14.4" customHeight="1" x14ac:dyDescent="0.3">
      <c r="A1209" s="831" t="s">
        <v>4483</v>
      </c>
      <c r="B1209" s="832" t="s">
        <v>4484</v>
      </c>
      <c r="C1209" s="832" t="s">
        <v>602</v>
      </c>
      <c r="D1209" s="832" t="s">
        <v>4463</v>
      </c>
      <c r="E1209" s="832" t="s">
        <v>4480</v>
      </c>
      <c r="F1209" s="832" t="s">
        <v>4571</v>
      </c>
      <c r="G1209" s="832" t="s">
        <v>4572</v>
      </c>
      <c r="H1209" s="849"/>
      <c r="I1209" s="849"/>
      <c r="J1209" s="832"/>
      <c r="K1209" s="832"/>
      <c r="L1209" s="849">
        <v>2</v>
      </c>
      <c r="M1209" s="849">
        <v>252</v>
      </c>
      <c r="N1209" s="832">
        <v>1</v>
      </c>
      <c r="O1209" s="832">
        <v>126</v>
      </c>
      <c r="P1209" s="849"/>
      <c r="Q1209" s="849"/>
      <c r="R1209" s="837"/>
      <c r="S1209" s="850"/>
    </row>
    <row r="1210" spans="1:19" ht="14.4" customHeight="1" x14ac:dyDescent="0.3">
      <c r="A1210" s="831" t="s">
        <v>4483</v>
      </c>
      <c r="B1210" s="832" t="s">
        <v>4484</v>
      </c>
      <c r="C1210" s="832" t="s">
        <v>602</v>
      </c>
      <c r="D1210" s="832" t="s">
        <v>4463</v>
      </c>
      <c r="E1210" s="832" t="s">
        <v>4480</v>
      </c>
      <c r="F1210" s="832" t="s">
        <v>4571</v>
      </c>
      <c r="G1210" s="832" t="s">
        <v>4573</v>
      </c>
      <c r="H1210" s="849">
        <v>2</v>
      </c>
      <c r="I1210" s="849">
        <v>252</v>
      </c>
      <c r="J1210" s="832"/>
      <c r="K1210" s="832">
        <v>126</v>
      </c>
      <c r="L1210" s="849"/>
      <c r="M1210" s="849"/>
      <c r="N1210" s="832"/>
      <c r="O1210" s="832"/>
      <c r="P1210" s="849">
        <v>1</v>
      </c>
      <c r="Q1210" s="849">
        <v>127</v>
      </c>
      <c r="R1210" s="837"/>
      <c r="S1210" s="850">
        <v>127</v>
      </c>
    </row>
    <row r="1211" spans="1:19" ht="14.4" customHeight="1" x14ac:dyDescent="0.3">
      <c r="A1211" s="831" t="s">
        <v>4483</v>
      </c>
      <c r="B1211" s="832" t="s">
        <v>4484</v>
      </c>
      <c r="C1211" s="832" t="s">
        <v>602</v>
      </c>
      <c r="D1211" s="832" t="s">
        <v>4463</v>
      </c>
      <c r="E1211" s="832" t="s">
        <v>4480</v>
      </c>
      <c r="F1211" s="832" t="s">
        <v>4582</v>
      </c>
      <c r="G1211" s="832" t="s">
        <v>4579</v>
      </c>
      <c r="H1211" s="849"/>
      <c r="I1211" s="849"/>
      <c r="J1211" s="832"/>
      <c r="K1211" s="832"/>
      <c r="L1211" s="849">
        <v>2</v>
      </c>
      <c r="M1211" s="849">
        <v>1136</v>
      </c>
      <c r="N1211" s="832">
        <v>1</v>
      </c>
      <c r="O1211" s="832">
        <v>568</v>
      </c>
      <c r="P1211" s="849"/>
      <c r="Q1211" s="849"/>
      <c r="R1211" s="837"/>
      <c r="S1211" s="850"/>
    </row>
    <row r="1212" spans="1:19" ht="14.4" customHeight="1" x14ac:dyDescent="0.3">
      <c r="A1212" s="831" t="s">
        <v>4483</v>
      </c>
      <c r="B1212" s="832" t="s">
        <v>4484</v>
      </c>
      <c r="C1212" s="832" t="s">
        <v>602</v>
      </c>
      <c r="D1212" s="832" t="s">
        <v>4463</v>
      </c>
      <c r="E1212" s="832" t="s">
        <v>4480</v>
      </c>
      <c r="F1212" s="832" t="s">
        <v>4583</v>
      </c>
      <c r="G1212" s="832" t="s">
        <v>4581</v>
      </c>
      <c r="H1212" s="849">
        <v>2</v>
      </c>
      <c r="I1212" s="849">
        <v>1522</v>
      </c>
      <c r="J1212" s="832"/>
      <c r="K1212" s="832">
        <v>761</v>
      </c>
      <c r="L1212" s="849"/>
      <c r="M1212" s="849"/>
      <c r="N1212" s="832"/>
      <c r="O1212" s="832"/>
      <c r="P1212" s="849"/>
      <c r="Q1212" s="849"/>
      <c r="R1212" s="837"/>
      <c r="S1212" s="850"/>
    </row>
    <row r="1213" spans="1:19" ht="14.4" customHeight="1" x14ac:dyDescent="0.3">
      <c r="A1213" s="831" t="s">
        <v>4483</v>
      </c>
      <c r="B1213" s="832" t="s">
        <v>4484</v>
      </c>
      <c r="C1213" s="832" t="s">
        <v>602</v>
      </c>
      <c r="D1213" s="832" t="s">
        <v>4463</v>
      </c>
      <c r="E1213" s="832" t="s">
        <v>4480</v>
      </c>
      <c r="F1213" s="832" t="s">
        <v>4591</v>
      </c>
      <c r="G1213" s="832" t="s">
        <v>4592</v>
      </c>
      <c r="H1213" s="849">
        <v>1</v>
      </c>
      <c r="I1213" s="849">
        <v>215</v>
      </c>
      <c r="J1213" s="832"/>
      <c r="K1213" s="832">
        <v>215</v>
      </c>
      <c r="L1213" s="849"/>
      <c r="M1213" s="849"/>
      <c r="N1213" s="832"/>
      <c r="O1213" s="832"/>
      <c r="P1213" s="849"/>
      <c r="Q1213" s="849"/>
      <c r="R1213" s="837"/>
      <c r="S1213" s="850"/>
    </row>
    <row r="1214" spans="1:19" ht="14.4" customHeight="1" x14ac:dyDescent="0.3">
      <c r="A1214" s="831" t="s">
        <v>4483</v>
      </c>
      <c r="B1214" s="832" t="s">
        <v>4484</v>
      </c>
      <c r="C1214" s="832" t="s">
        <v>602</v>
      </c>
      <c r="D1214" s="832" t="s">
        <v>4463</v>
      </c>
      <c r="E1214" s="832" t="s">
        <v>4480</v>
      </c>
      <c r="F1214" s="832" t="s">
        <v>4594</v>
      </c>
      <c r="G1214" s="832" t="s">
        <v>4596</v>
      </c>
      <c r="H1214" s="849">
        <v>2</v>
      </c>
      <c r="I1214" s="849">
        <v>170</v>
      </c>
      <c r="J1214" s="832"/>
      <c r="K1214" s="832">
        <v>85</v>
      </c>
      <c r="L1214" s="849"/>
      <c r="M1214" s="849"/>
      <c r="N1214" s="832"/>
      <c r="O1214" s="832"/>
      <c r="P1214" s="849"/>
      <c r="Q1214" s="849"/>
      <c r="R1214" s="837"/>
      <c r="S1214" s="850"/>
    </row>
    <row r="1215" spans="1:19" ht="14.4" customHeight="1" x14ac:dyDescent="0.3">
      <c r="A1215" s="831" t="s">
        <v>4483</v>
      </c>
      <c r="B1215" s="832" t="s">
        <v>4484</v>
      </c>
      <c r="C1215" s="832" t="s">
        <v>602</v>
      </c>
      <c r="D1215" s="832" t="s">
        <v>4463</v>
      </c>
      <c r="E1215" s="832" t="s">
        <v>4480</v>
      </c>
      <c r="F1215" s="832" t="s">
        <v>4601</v>
      </c>
      <c r="G1215" s="832" t="s">
        <v>4598</v>
      </c>
      <c r="H1215" s="849">
        <v>1</v>
      </c>
      <c r="I1215" s="849">
        <v>380</v>
      </c>
      <c r="J1215" s="832"/>
      <c r="K1215" s="832">
        <v>380</v>
      </c>
      <c r="L1215" s="849"/>
      <c r="M1215" s="849"/>
      <c r="N1215" s="832"/>
      <c r="O1215" s="832"/>
      <c r="P1215" s="849">
        <v>2</v>
      </c>
      <c r="Q1215" s="849">
        <v>762</v>
      </c>
      <c r="R1215" s="837"/>
      <c r="S1215" s="850">
        <v>381</v>
      </c>
    </row>
    <row r="1216" spans="1:19" ht="14.4" customHeight="1" x14ac:dyDescent="0.3">
      <c r="A1216" s="831" t="s">
        <v>4483</v>
      </c>
      <c r="B1216" s="832" t="s">
        <v>4484</v>
      </c>
      <c r="C1216" s="832" t="s">
        <v>602</v>
      </c>
      <c r="D1216" s="832" t="s">
        <v>4463</v>
      </c>
      <c r="E1216" s="832" t="s">
        <v>4480</v>
      </c>
      <c r="F1216" s="832" t="s">
        <v>4601</v>
      </c>
      <c r="G1216" s="832" t="s">
        <v>4599</v>
      </c>
      <c r="H1216" s="849"/>
      <c r="I1216" s="849"/>
      <c r="J1216" s="832"/>
      <c r="K1216" s="832"/>
      <c r="L1216" s="849"/>
      <c r="M1216" s="849"/>
      <c r="N1216" s="832"/>
      <c r="O1216" s="832"/>
      <c r="P1216" s="849">
        <v>1</v>
      </c>
      <c r="Q1216" s="849">
        <v>381</v>
      </c>
      <c r="R1216" s="837"/>
      <c r="S1216" s="850">
        <v>381</v>
      </c>
    </row>
    <row r="1217" spans="1:19" ht="14.4" customHeight="1" x14ac:dyDescent="0.3">
      <c r="A1217" s="831" t="s">
        <v>4483</v>
      </c>
      <c r="B1217" s="832" t="s">
        <v>4484</v>
      </c>
      <c r="C1217" s="832" t="s">
        <v>602</v>
      </c>
      <c r="D1217" s="832" t="s">
        <v>2032</v>
      </c>
      <c r="E1217" s="832" t="s">
        <v>4480</v>
      </c>
      <c r="F1217" s="832" t="s">
        <v>4534</v>
      </c>
      <c r="G1217" s="832" t="s">
        <v>4535</v>
      </c>
      <c r="H1217" s="849">
        <v>3</v>
      </c>
      <c r="I1217" s="849">
        <v>753</v>
      </c>
      <c r="J1217" s="832">
        <v>0.2</v>
      </c>
      <c r="K1217" s="832">
        <v>251</v>
      </c>
      <c r="L1217" s="849">
        <v>15</v>
      </c>
      <c r="M1217" s="849">
        <v>3765</v>
      </c>
      <c r="N1217" s="832">
        <v>1</v>
      </c>
      <c r="O1217" s="832">
        <v>251</v>
      </c>
      <c r="P1217" s="849">
        <v>5</v>
      </c>
      <c r="Q1217" s="849">
        <v>1260</v>
      </c>
      <c r="R1217" s="837">
        <v>0.33466135458167329</v>
      </c>
      <c r="S1217" s="850">
        <v>252</v>
      </c>
    </row>
    <row r="1218" spans="1:19" ht="14.4" customHeight="1" x14ac:dyDescent="0.3">
      <c r="A1218" s="831" t="s">
        <v>4483</v>
      </c>
      <c r="B1218" s="832" t="s">
        <v>4484</v>
      </c>
      <c r="C1218" s="832" t="s">
        <v>602</v>
      </c>
      <c r="D1218" s="832" t="s">
        <v>2032</v>
      </c>
      <c r="E1218" s="832" t="s">
        <v>4480</v>
      </c>
      <c r="F1218" s="832" t="s">
        <v>4534</v>
      </c>
      <c r="G1218" s="832" t="s">
        <v>4536</v>
      </c>
      <c r="H1218" s="849">
        <v>1</v>
      </c>
      <c r="I1218" s="849">
        <v>251</v>
      </c>
      <c r="J1218" s="832">
        <v>0.5</v>
      </c>
      <c r="K1218" s="832">
        <v>251</v>
      </c>
      <c r="L1218" s="849">
        <v>2</v>
      </c>
      <c r="M1218" s="849">
        <v>502</v>
      </c>
      <c r="N1218" s="832">
        <v>1</v>
      </c>
      <c r="O1218" s="832">
        <v>251</v>
      </c>
      <c r="P1218" s="849"/>
      <c r="Q1218" s="849"/>
      <c r="R1218" s="837"/>
      <c r="S1218" s="850"/>
    </row>
    <row r="1219" spans="1:19" ht="14.4" customHeight="1" x14ac:dyDescent="0.3">
      <c r="A1219" s="831" t="s">
        <v>4483</v>
      </c>
      <c r="B1219" s="832" t="s">
        <v>4484</v>
      </c>
      <c r="C1219" s="832" t="s">
        <v>602</v>
      </c>
      <c r="D1219" s="832" t="s">
        <v>2032</v>
      </c>
      <c r="E1219" s="832" t="s">
        <v>4480</v>
      </c>
      <c r="F1219" s="832" t="s">
        <v>4571</v>
      </c>
      <c r="G1219" s="832" t="s">
        <v>4572</v>
      </c>
      <c r="H1219" s="849">
        <v>2</v>
      </c>
      <c r="I1219" s="849">
        <v>252</v>
      </c>
      <c r="J1219" s="832"/>
      <c r="K1219" s="832">
        <v>126</v>
      </c>
      <c r="L1219" s="849"/>
      <c r="M1219" s="849"/>
      <c r="N1219" s="832"/>
      <c r="O1219" s="832"/>
      <c r="P1219" s="849"/>
      <c r="Q1219" s="849"/>
      <c r="R1219" s="837"/>
      <c r="S1219" s="850"/>
    </row>
    <row r="1220" spans="1:19" ht="14.4" customHeight="1" x14ac:dyDescent="0.3">
      <c r="A1220" s="831" t="s">
        <v>4483</v>
      </c>
      <c r="B1220" s="832" t="s">
        <v>4484</v>
      </c>
      <c r="C1220" s="832" t="s">
        <v>602</v>
      </c>
      <c r="D1220" s="832" t="s">
        <v>2032</v>
      </c>
      <c r="E1220" s="832" t="s">
        <v>4480</v>
      </c>
      <c r="F1220" s="832" t="s">
        <v>4571</v>
      </c>
      <c r="G1220" s="832" t="s">
        <v>4573</v>
      </c>
      <c r="H1220" s="849">
        <v>8</v>
      </c>
      <c r="I1220" s="849">
        <v>1008</v>
      </c>
      <c r="J1220" s="832">
        <v>0.15384615384615385</v>
      </c>
      <c r="K1220" s="832">
        <v>126</v>
      </c>
      <c r="L1220" s="849">
        <v>52</v>
      </c>
      <c r="M1220" s="849">
        <v>6552</v>
      </c>
      <c r="N1220" s="832">
        <v>1</v>
      </c>
      <c r="O1220" s="832">
        <v>126</v>
      </c>
      <c r="P1220" s="849">
        <v>16</v>
      </c>
      <c r="Q1220" s="849">
        <v>2032</v>
      </c>
      <c r="R1220" s="837">
        <v>0.31013431013431014</v>
      </c>
      <c r="S1220" s="850">
        <v>127</v>
      </c>
    </row>
    <row r="1221" spans="1:19" ht="14.4" customHeight="1" x14ac:dyDescent="0.3">
      <c r="A1221" s="831" t="s">
        <v>4483</v>
      </c>
      <c r="B1221" s="832" t="s">
        <v>4484</v>
      </c>
      <c r="C1221" s="832" t="s">
        <v>602</v>
      </c>
      <c r="D1221" s="832" t="s">
        <v>2032</v>
      </c>
      <c r="E1221" s="832" t="s">
        <v>4480</v>
      </c>
      <c r="F1221" s="832" t="s">
        <v>4582</v>
      </c>
      <c r="G1221" s="832" t="s">
        <v>4578</v>
      </c>
      <c r="H1221" s="849"/>
      <c r="I1221" s="849"/>
      <c r="J1221" s="832"/>
      <c r="K1221" s="832"/>
      <c r="L1221" s="849">
        <v>25</v>
      </c>
      <c r="M1221" s="849">
        <v>14200</v>
      </c>
      <c r="N1221" s="832">
        <v>1</v>
      </c>
      <c r="O1221" s="832">
        <v>568</v>
      </c>
      <c r="P1221" s="849">
        <v>4</v>
      </c>
      <c r="Q1221" s="849">
        <v>2276</v>
      </c>
      <c r="R1221" s="837">
        <v>0.16028169014084506</v>
      </c>
      <c r="S1221" s="850">
        <v>569</v>
      </c>
    </row>
    <row r="1222" spans="1:19" ht="14.4" customHeight="1" x14ac:dyDescent="0.3">
      <c r="A1222" s="831" t="s">
        <v>4483</v>
      </c>
      <c r="B1222" s="832" t="s">
        <v>4484</v>
      </c>
      <c r="C1222" s="832" t="s">
        <v>602</v>
      </c>
      <c r="D1222" s="832" t="s">
        <v>2032</v>
      </c>
      <c r="E1222" s="832" t="s">
        <v>4480</v>
      </c>
      <c r="F1222" s="832" t="s">
        <v>4584</v>
      </c>
      <c r="G1222" s="832" t="s">
        <v>4585</v>
      </c>
      <c r="H1222" s="849"/>
      <c r="I1222" s="849"/>
      <c r="J1222" s="832"/>
      <c r="K1222" s="832"/>
      <c r="L1222" s="849">
        <v>1</v>
      </c>
      <c r="M1222" s="849">
        <v>462</v>
      </c>
      <c r="N1222" s="832">
        <v>1</v>
      </c>
      <c r="O1222" s="832">
        <v>462</v>
      </c>
      <c r="P1222" s="849"/>
      <c r="Q1222" s="849"/>
      <c r="R1222" s="837"/>
      <c r="S1222" s="850"/>
    </row>
    <row r="1223" spans="1:19" ht="14.4" customHeight="1" x14ac:dyDescent="0.3">
      <c r="A1223" s="831" t="s">
        <v>4483</v>
      </c>
      <c r="B1223" s="832" t="s">
        <v>4484</v>
      </c>
      <c r="C1223" s="832" t="s">
        <v>602</v>
      </c>
      <c r="D1223" s="832" t="s">
        <v>2032</v>
      </c>
      <c r="E1223" s="832" t="s">
        <v>4480</v>
      </c>
      <c r="F1223" s="832" t="s">
        <v>4584</v>
      </c>
      <c r="G1223" s="832" t="s">
        <v>4586</v>
      </c>
      <c r="H1223" s="849">
        <v>2</v>
      </c>
      <c r="I1223" s="849">
        <v>924</v>
      </c>
      <c r="J1223" s="832">
        <v>2</v>
      </c>
      <c r="K1223" s="832">
        <v>462</v>
      </c>
      <c r="L1223" s="849">
        <v>1</v>
      </c>
      <c r="M1223" s="849">
        <v>462</v>
      </c>
      <c r="N1223" s="832">
        <v>1</v>
      </c>
      <c r="O1223" s="832">
        <v>462</v>
      </c>
      <c r="P1223" s="849"/>
      <c r="Q1223" s="849"/>
      <c r="R1223" s="837"/>
      <c r="S1223" s="850"/>
    </row>
    <row r="1224" spans="1:19" ht="14.4" customHeight="1" x14ac:dyDescent="0.3">
      <c r="A1224" s="831" t="s">
        <v>4483</v>
      </c>
      <c r="B1224" s="832" t="s">
        <v>4484</v>
      </c>
      <c r="C1224" s="832" t="s">
        <v>602</v>
      </c>
      <c r="D1224" s="832" t="s">
        <v>2032</v>
      </c>
      <c r="E1224" s="832" t="s">
        <v>4480</v>
      </c>
      <c r="F1224" s="832" t="s">
        <v>4591</v>
      </c>
      <c r="G1224" s="832" t="s">
        <v>4592</v>
      </c>
      <c r="H1224" s="849"/>
      <c r="I1224" s="849"/>
      <c r="J1224" s="832"/>
      <c r="K1224" s="832"/>
      <c r="L1224" s="849">
        <v>1</v>
      </c>
      <c r="M1224" s="849">
        <v>215</v>
      </c>
      <c r="N1224" s="832">
        <v>1</v>
      </c>
      <c r="O1224" s="832">
        <v>215</v>
      </c>
      <c r="P1224" s="849"/>
      <c r="Q1224" s="849"/>
      <c r="R1224" s="837"/>
      <c r="S1224" s="850"/>
    </row>
    <row r="1225" spans="1:19" ht="14.4" customHeight="1" x14ac:dyDescent="0.3">
      <c r="A1225" s="831" t="s">
        <v>4483</v>
      </c>
      <c r="B1225" s="832" t="s">
        <v>4484</v>
      </c>
      <c r="C1225" s="832" t="s">
        <v>602</v>
      </c>
      <c r="D1225" s="832" t="s">
        <v>2032</v>
      </c>
      <c r="E1225" s="832" t="s">
        <v>4480</v>
      </c>
      <c r="F1225" s="832" t="s">
        <v>4594</v>
      </c>
      <c r="G1225" s="832" t="s">
        <v>4596</v>
      </c>
      <c r="H1225" s="849"/>
      <c r="I1225" s="849"/>
      <c r="J1225" s="832"/>
      <c r="K1225" s="832"/>
      <c r="L1225" s="849">
        <v>3</v>
      </c>
      <c r="M1225" s="849">
        <v>255</v>
      </c>
      <c r="N1225" s="832">
        <v>1</v>
      </c>
      <c r="O1225" s="832">
        <v>85</v>
      </c>
      <c r="P1225" s="849"/>
      <c r="Q1225" s="849"/>
      <c r="R1225" s="837"/>
      <c r="S1225" s="850"/>
    </row>
    <row r="1226" spans="1:19" ht="14.4" customHeight="1" x14ac:dyDescent="0.3">
      <c r="A1226" s="831" t="s">
        <v>4483</v>
      </c>
      <c r="B1226" s="832" t="s">
        <v>4484</v>
      </c>
      <c r="C1226" s="832" t="s">
        <v>602</v>
      </c>
      <c r="D1226" s="832" t="s">
        <v>2032</v>
      </c>
      <c r="E1226" s="832" t="s">
        <v>4480</v>
      </c>
      <c r="F1226" s="832" t="s">
        <v>4549</v>
      </c>
      <c r="G1226" s="832" t="s">
        <v>4550</v>
      </c>
      <c r="H1226" s="849"/>
      <c r="I1226" s="849"/>
      <c r="J1226" s="832"/>
      <c r="K1226" s="832"/>
      <c r="L1226" s="849">
        <v>3</v>
      </c>
      <c r="M1226" s="849">
        <v>360</v>
      </c>
      <c r="N1226" s="832">
        <v>1</v>
      </c>
      <c r="O1226" s="832">
        <v>120</v>
      </c>
      <c r="P1226" s="849"/>
      <c r="Q1226" s="849"/>
      <c r="R1226" s="837"/>
      <c r="S1226" s="850"/>
    </row>
    <row r="1227" spans="1:19" ht="14.4" customHeight="1" x14ac:dyDescent="0.3">
      <c r="A1227" s="831" t="s">
        <v>4483</v>
      </c>
      <c r="B1227" s="832" t="s">
        <v>4484</v>
      </c>
      <c r="C1227" s="832" t="s">
        <v>602</v>
      </c>
      <c r="D1227" s="832" t="s">
        <v>2032</v>
      </c>
      <c r="E1227" s="832" t="s">
        <v>4480</v>
      </c>
      <c r="F1227" s="832" t="s">
        <v>4601</v>
      </c>
      <c r="G1227" s="832" t="s">
        <v>4598</v>
      </c>
      <c r="H1227" s="849">
        <v>6</v>
      </c>
      <c r="I1227" s="849">
        <v>2280</v>
      </c>
      <c r="J1227" s="832"/>
      <c r="K1227" s="832">
        <v>380</v>
      </c>
      <c r="L1227" s="849"/>
      <c r="M1227" s="849"/>
      <c r="N1227" s="832"/>
      <c r="O1227" s="832"/>
      <c r="P1227" s="849">
        <v>1</v>
      </c>
      <c r="Q1227" s="849">
        <v>381</v>
      </c>
      <c r="R1227" s="837"/>
      <c r="S1227" s="850">
        <v>381</v>
      </c>
    </row>
    <row r="1228" spans="1:19" ht="14.4" customHeight="1" x14ac:dyDescent="0.3">
      <c r="A1228" s="831" t="s">
        <v>4483</v>
      </c>
      <c r="B1228" s="832" t="s">
        <v>4484</v>
      </c>
      <c r="C1228" s="832" t="s">
        <v>602</v>
      </c>
      <c r="D1228" s="832" t="s">
        <v>2032</v>
      </c>
      <c r="E1228" s="832" t="s">
        <v>4480</v>
      </c>
      <c r="F1228" s="832" t="s">
        <v>4605</v>
      </c>
      <c r="G1228" s="832" t="s">
        <v>4576</v>
      </c>
      <c r="H1228" s="849"/>
      <c r="I1228" s="849"/>
      <c r="J1228" s="832"/>
      <c r="K1228" s="832"/>
      <c r="L1228" s="849">
        <v>8</v>
      </c>
      <c r="M1228" s="849">
        <v>3232</v>
      </c>
      <c r="N1228" s="832">
        <v>1</v>
      </c>
      <c r="O1228" s="832">
        <v>404</v>
      </c>
      <c r="P1228" s="849">
        <v>4</v>
      </c>
      <c r="Q1228" s="849">
        <v>1620</v>
      </c>
      <c r="R1228" s="837">
        <v>0.50123762376237624</v>
      </c>
      <c r="S1228" s="850">
        <v>405</v>
      </c>
    </row>
    <row r="1229" spans="1:19" ht="14.4" customHeight="1" x14ac:dyDescent="0.3">
      <c r="A1229" s="831" t="s">
        <v>4483</v>
      </c>
      <c r="B1229" s="832" t="s">
        <v>4484</v>
      </c>
      <c r="C1229" s="832" t="s">
        <v>602</v>
      </c>
      <c r="D1229" s="832" t="s">
        <v>2033</v>
      </c>
      <c r="E1229" s="832" t="s">
        <v>4480</v>
      </c>
      <c r="F1229" s="832" t="s">
        <v>4571</v>
      </c>
      <c r="G1229" s="832" t="s">
        <v>4573</v>
      </c>
      <c r="H1229" s="849"/>
      <c r="I1229" s="849"/>
      <c r="J1229" s="832"/>
      <c r="K1229" s="832"/>
      <c r="L1229" s="849">
        <v>2</v>
      </c>
      <c r="M1229" s="849">
        <v>252</v>
      </c>
      <c r="N1229" s="832">
        <v>1</v>
      </c>
      <c r="O1229" s="832">
        <v>126</v>
      </c>
      <c r="P1229" s="849"/>
      <c r="Q1229" s="849"/>
      <c r="R1229" s="837"/>
      <c r="S1229" s="850"/>
    </row>
    <row r="1230" spans="1:19" ht="14.4" customHeight="1" x14ac:dyDescent="0.3">
      <c r="A1230" s="831" t="s">
        <v>4483</v>
      </c>
      <c r="B1230" s="832" t="s">
        <v>4484</v>
      </c>
      <c r="C1230" s="832" t="s">
        <v>602</v>
      </c>
      <c r="D1230" s="832" t="s">
        <v>2033</v>
      </c>
      <c r="E1230" s="832" t="s">
        <v>4480</v>
      </c>
      <c r="F1230" s="832" t="s">
        <v>4597</v>
      </c>
      <c r="G1230" s="832" t="s">
        <v>4598</v>
      </c>
      <c r="H1230" s="849"/>
      <c r="I1230" s="849"/>
      <c r="J1230" s="832"/>
      <c r="K1230" s="832"/>
      <c r="L1230" s="849">
        <v>2</v>
      </c>
      <c r="M1230" s="849">
        <v>614</v>
      </c>
      <c r="N1230" s="832">
        <v>1</v>
      </c>
      <c r="O1230" s="832">
        <v>307</v>
      </c>
      <c r="P1230" s="849"/>
      <c r="Q1230" s="849"/>
      <c r="R1230" s="837"/>
      <c r="S1230" s="850"/>
    </row>
    <row r="1231" spans="1:19" ht="14.4" customHeight="1" x14ac:dyDescent="0.3">
      <c r="A1231" s="831" t="s">
        <v>4483</v>
      </c>
      <c r="B1231" s="832" t="s">
        <v>4484</v>
      </c>
      <c r="C1231" s="832" t="s">
        <v>602</v>
      </c>
      <c r="D1231" s="832" t="s">
        <v>2034</v>
      </c>
      <c r="E1231" s="832" t="s">
        <v>4480</v>
      </c>
      <c r="F1231" s="832" t="s">
        <v>4534</v>
      </c>
      <c r="G1231" s="832" t="s">
        <v>4535</v>
      </c>
      <c r="H1231" s="849">
        <v>4</v>
      </c>
      <c r="I1231" s="849">
        <v>1004</v>
      </c>
      <c r="J1231" s="832">
        <v>0.36363636363636365</v>
      </c>
      <c r="K1231" s="832">
        <v>251</v>
      </c>
      <c r="L1231" s="849">
        <v>11</v>
      </c>
      <c r="M1231" s="849">
        <v>2761</v>
      </c>
      <c r="N1231" s="832">
        <v>1</v>
      </c>
      <c r="O1231" s="832">
        <v>251</v>
      </c>
      <c r="P1231" s="849">
        <v>6</v>
      </c>
      <c r="Q1231" s="849">
        <v>1512</v>
      </c>
      <c r="R1231" s="837">
        <v>0.54762767113364719</v>
      </c>
      <c r="S1231" s="850">
        <v>252</v>
      </c>
    </row>
    <row r="1232" spans="1:19" ht="14.4" customHeight="1" x14ac:dyDescent="0.3">
      <c r="A1232" s="831" t="s">
        <v>4483</v>
      </c>
      <c r="B1232" s="832" t="s">
        <v>4484</v>
      </c>
      <c r="C1232" s="832" t="s">
        <v>602</v>
      </c>
      <c r="D1232" s="832" t="s">
        <v>2034</v>
      </c>
      <c r="E1232" s="832" t="s">
        <v>4480</v>
      </c>
      <c r="F1232" s="832" t="s">
        <v>4534</v>
      </c>
      <c r="G1232" s="832" t="s">
        <v>4536</v>
      </c>
      <c r="H1232" s="849"/>
      <c r="I1232" s="849"/>
      <c r="J1232" s="832"/>
      <c r="K1232" s="832"/>
      <c r="L1232" s="849">
        <v>1</v>
      </c>
      <c r="M1232" s="849">
        <v>251</v>
      </c>
      <c r="N1232" s="832">
        <v>1</v>
      </c>
      <c r="O1232" s="832">
        <v>251</v>
      </c>
      <c r="P1232" s="849"/>
      <c r="Q1232" s="849"/>
      <c r="R1232" s="837"/>
      <c r="S1232" s="850"/>
    </row>
    <row r="1233" spans="1:19" ht="14.4" customHeight="1" x14ac:dyDescent="0.3">
      <c r="A1233" s="831" t="s">
        <v>4483</v>
      </c>
      <c r="B1233" s="832" t="s">
        <v>4484</v>
      </c>
      <c r="C1233" s="832" t="s">
        <v>602</v>
      </c>
      <c r="D1233" s="832" t="s">
        <v>2034</v>
      </c>
      <c r="E1233" s="832" t="s">
        <v>4480</v>
      </c>
      <c r="F1233" s="832" t="s">
        <v>4571</v>
      </c>
      <c r="G1233" s="832" t="s">
        <v>4572</v>
      </c>
      <c r="H1233" s="849"/>
      <c r="I1233" s="849"/>
      <c r="J1233" s="832"/>
      <c r="K1233" s="832"/>
      <c r="L1233" s="849">
        <v>4</v>
      </c>
      <c r="M1233" s="849">
        <v>504</v>
      </c>
      <c r="N1233" s="832">
        <v>1</v>
      </c>
      <c r="O1233" s="832">
        <v>126</v>
      </c>
      <c r="P1233" s="849">
        <v>1</v>
      </c>
      <c r="Q1233" s="849">
        <v>127</v>
      </c>
      <c r="R1233" s="837">
        <v>0.25198412698412698</v>
      </c>
      <c r="S1233" s="850">
        <v>127</v>
      </c>
    </row>
    <row r="1234" spans="1:19" ht="14.4" customHeight="1" x14ac:dyDescent="0.3">
      <c r="A1234" s="831" t="s">
        <v>4483</v>
      </c>
      <c r="B1234" s="832" t="s">
        <v>4484</v>
      </c>
      <c r="C1234" s="832" t="s">
        <v>602</v>
      </c>
      <c r="D1234" s="832" t="s">
        <v>2034</v>
      </c>
      <c r="E1234" s="832" t="s">
        <v>4480</v>
      </c>
      <c r="F1234" s="832" t="s">
        <v>4571</v>
      </c>
      <c r="G1234" s="832" t="s">
        <v>4573</v>
      </c>
      <c r="H1234" s="849">
        <v>5</v>
      </c>
      <c r="I1234" s="849">
        <v>630</v>
      </c>
      <c r="J1234" s="832">
        <v>8.771929824561403E-2</v>
      </c>
      <c r="K1234" s="832">
        <v>126</v>
      </c>
      <c r="L1234" s="849">
        <v>57</v>
      </c>
      <c r="M1234" s="849">
        <v>7182</v>
      </c>
      <c r="N1234" s="832">
        <v>1</v>
      </c>
      <c r="O1234" s="832">
        <v>126</v>
      </c>
      <c r="P1234" s="849">
        <v>20</v>
      </c>
      <c r="Q1234" s="849">
        <v>2540</v>
      </c>
      <c r="R1234" s="837">
        <v>0.35366193260930101</v>
      </c>
      <c r="S1234" s="850">
        <v>127</v>
      </c>
    </row>
    <row r="1235" spans="1:19" ht="14.4" customHeight="1" x14ac:dyDescent="0.3">
      <c r="A1235" s="831" t="s">
        <v>4483</v>
      </c>
      <c r="B1235" s="832" t="s">
        <v>4484</v>
      </c>
      <c r="C1235" s="832" t="s">
        <v>602</v>
      </c>
      <c r="D1235" s="832" t="s">
        <v>2034</v>
      </c>
      <c r="E1235" s="832" t="s">
        <v>4480</v>
      </c>
      <c r="F1235" s="832" t="s">
        <v>4574</v>
      </c>
      <c r="G1235" s="832" t="s">
        <v>4576</v>
      </c>
      <c r="H1235" s="849"/>
      <c r="I1235" s="849"/>
      <c r="J1235" s="832"/>
      <c r="K1235" s="832"/>
      <c r="L1235" s="849"/>
      <c r="M1235" s="849"/>
      <c r="N1235" s="832"/>
      <c r="O1235" s="832"/>
      <c r="P1235" s="849">
        <v>2</v>
      </c>
      <c r="Q1235" s="849">
        <v>664</v>
      </c>
      <c r="R1235" s="837"/>
      <c r="S1235" s="850">
        <v>332</v>
      </c>
    </row>
    <row r="1236" spans="1:19" ht="14.4" customHeight="1" x14ac:dyDescent="0.3">
      <c r="A1236" s="831" t="s">
        <v>4483</v>
      </c>
      <c r="B1236" s="832" t="s">
        <v>4484</v>
      </c>
      <c r="C1236" s="832" t="s">
        <v>602</v>
      </c>
      <c r="D1236" s="832" t="s">
        <v>2034</v>
      </c>
      <c r="E1236" s="832" t="s">
        <v>4480</v>
      </c>
      <c r="F1236" s="832" t="s">
        <v>4582</v>
      </c>
      <c r="G1236" s="832" t="s">
        <v>4578</v>
      </c>
      <c r="H1236" s="849">
        <v>9</v>
      </c>
      <c r="I1236" s="849">
        <v>5112</v>
      </c>
      <c r="J1236" s="832">
        <v>0.47368421052631576</v>
      </c>
      <c r="K1236" s="832">
        <v>568</v>
      </c>
      <c r="L1236" s="849">
        <v>19</v>
      </c>
      <c r="M1236" s="849">
        <v>10792</v>
      </c>
      <c r="N1236" s="832">
        <v>1</v>
      </c>
      <c r="O1236" s="832">
        <v>568</v>
      </c>
      <c r="P1236" s="849">
        <v>8</v>
      </c>
      <c r="Q1236" s="849">
        <v>4552</v>
      </c>
      <c r="R1236" s="837">
        <v>0.42179392142327649</v>
      </c>
      <c r="S1236" s="850">
        <v>569</v>
      </c>
    </row>
    <row r="1237" spans="1:19" ht="14.4" customHeight="1" x14ac:dyDescent="0.3">
      <c r="A1237" s="831" t="s">
        <v>4483</v>
      </c>
      <c r="B1237" s="832" t="s">
        <v>4484</v>
      </c>
      <c r="C1237" s="832" t="s">
        <v>602</v>
      </c>
      <c r="D1237" s="832" t="s">
        <v>2034</v>
      </c>
      <c r="E1237" s="832" t="s">
        <v>4480</v>
      </c>
      <c r="F1237" s="832" t="s">
        <v>4582</v>
      </c>
      <c r="G1237" s="832" t="s">
        <v>4579</v>
      </c>
      <c r="H1237" s="849"/>
      <c r="I1237" s="849"/>
      <c r="J1237" s="832"/>
      <c r="K1237" s="832"/>
      <c r="L1237" s="849">
        <v>2</v>
      </c>
      <c r="M1237" s="849">
        <v>1136</v>
      </c>
      <c r="N1237" s="832">
        <v>1</v>
      </c>
      <c r="O1237" s="832">
        <v>568</v>
      </c>
      <c r="P1237" s="849">
        <v>2</v>
      </c>
      <c r="Q1237" s="849">
        <v>1138</v>
      </c>
      <c r="R1237" s="837">
        <v>1.0017605633802817</v>
      </c>
      <c r="S1237" s="850">
        <v>569</v>
      </c>
    </row>
    <row r="1238" spans="1:19" ht="14.4" customHeight="1" x14ac:dyDescent="0.3">
      <c r="A1238" s="831" t="s">
        <v>4483</v>
      </c>
      <c r="B1238" s="832" t="s">
        <v>4484</v>
      </c>
      <c r="C1238" s="832" t="s">
        <v>602</v>
      </c>
      <c r="D1238" s="832" t="s">
        <v>2034</v>
      </c>
      <c r="E1238" s="832" t="s">
        <v>4480</v>
      </c>
      <c r="F1238" s="832" t="s">
        <v>4584</v>
      </c>
      <c r="G1238" s="832" t="s">
        <v>4585</v>
      </c>
      <c r="H1238" s="849"/>
      <c r="I1238" s="849"/>
      <c r="J1238" s="832"/>
      <c r="K1238" s="832"/>
      <c r="L1238" s="849"/>
      <c r="M1238" s="849"/>
      <c r="N1238" s="832"/>
      <c r="O1238" s="832"/>
      <c r="P1238" s="849">
        <v>1</v>
      </c>
      <c r="Q1238" s="849">
        <v>464</v>
      </c>
      <c r="R1238" s="837"/>
      <c r="S1238" s="850">
        <v>464</v>
      </c>
    </row>
    <row r="1239" spans="1:19" ht="14.4" customHeight="1" x14ac:dyDescent="0.3">
      <c r="A1239" s="831" t="s">
        <v>4483</v>
      </c>
      <c r="B1239" s="832" t="s">
        <v>4484</v>
      </c>
      <c r="C1239" s="832" t="s">
        <v>602</v>
      </c>
      <c r="D1239" s="832" t="s">
        <v>2034</v>
      </c>
      <c r="E1239" s="832" t="s">
        <v>4480</v>
      </c>
      <c r="F1239" s="832" t="s">
        <v>4594</v>
      </c>
      <c r="G1239" s="832" t="s">
        <v>4596</v>
      </c>
      <c r="H1239" s="849"/>
      <c r="I1239" s="849"/>
      <c r="J1239" s="832"/>
      <c r="K1239" s="832"/>
      <c r="L1239" s="849"/>
      <c r="M1239" s="849"/>
      <c r="N1239" s="832"/>
      <c r="O1239" s="832"/>
      <c r="P1239" s="849">
        <v>2</v>
      </c>
      <c r="Q1239" s="849">
        <v>172</v>
      </c>
      <c r="R1239" s="837"/>
      <c r="S1239" s="850">
        <v>86</v>
      </c>
    </row>
    <row r="1240" spans="1:19" ht="14.4" customHeight="1" x14ac:dyDescent="0.3">
      <c r="A1240" s="831" t="s">
        <v>4483</v>
      </c>
      <c r="B1240" s="832" t="s">
        <v>4484</v>
      </c>
      <c r="C1240" s="832" t="s">
        <v>602</v>
      </c>
      <c r="D1240" s="832" t="s">
        <v>2034</v>
      </c>
      <c r="E1240" s="832" t="s">
        <v>4480</v>
      </c>
      <c r="F1240" s="832" t="s">
        <v>4549</v>
      </c>
      <c r="G1240" s="832" t="s">
        <v>4551</v>
      </c>
      <c r="H1240" s="849">
        <v>3</v>
      </c>
      <c r="I1240" s="849">
        <v>360</v>
      </c>
      <c r="J1240" s="832"/>
      <c r="K1240" s="832">
        <v>120</v>
      </c>
      <c r="L1240" s="849"/>
      <c r="M1240" s="849"/>
      <c r="N1240" s="832"/>
      <c r="O1240" s="832"/>
      <c r="P1240" s="849"/>
      <c r="Q1240" s="849"/>
      <c r="R1240" s="837"/>
      <c r="S1240" s="850"/>
    </row>
    <row r="1241" spans="1:19" ht="14.4" customHeight="1" x14ac:dyDescent="0.3">
      <c r="A1241" s="831" t="s">
        <v>4483</v>
      </c>
      <c r="B1241" s="832" t="s">
        <v>4484</v>
      </c>
      <c r="C1241" s="832" t="s">
        <v>602</v>
      </c>
      <c r="D1241" s="832" t="s">
        <v>2034</v>
      </c>
      <c r="E1241" s="832" t="s">
        <v>4480</v>
      </c>
      <c r="F1241" s="832" t="s">
        <v>4601</v>
      </c>
      <c r="G1241" s="832" t="s">
        <v>4599</v>
      </c>
      <c r="H1241" s="849"/>
      <c r="I1241" s="849"/>
      <c r="J1241" s="832"/>
      <c r="K1241" s="832"/>
      <c r="L1241" s="849">
        <v>3</v>
      </c>
      <c r="M1241" s="849">
        <v>1140</v>
      </c>
      <c r="N1241" s="832">
        <v>1</v>
      </c>
      <c r="O1241" s="832">
        <v>380</v>
      </c>
      <c r="P1241" s="849"/>
      <c r="Q1241" s="849"/>
      <c r="R1241" s="837"/>
      <c r="S1241" s="850"/>
    </row>
    <row r="1242" spans="1:19" ht="14.4" customHeight="1" x14ac:dyDescent="0.3">
      <c r="A1242" s="831" t="s">
        <v>4483</v>
      </c>
      <c r="B1242" s="832" t="s">
        <v>4484</v>
      </c>
      <c r="C1242" s="832" t="s">
        <v>602</v>
      </c>
      <c r="D1242" s="832" t="s">
        <v>2034</v>
      </c>
      <c r="E1242" s="832" t="s">
        <v>4480</v>
      </c>
      <c r="F1242" s="832" t="s">
        <v>4602</v>
      </c>
      <c r="G1242" s="832" t="s">
        <v>4603</v>
      </c>
      <c r="H1242" s="849">
        <v>1</v>
      </c>
      <c r="I1242" s="849">
        <v>272</v>
      </c>
      <c r="J1242" s="832">
        <v>0.14285714285714285</v>
      </c>
      <c r="K1242" s="832">
        <v>272</v>
      </c>
      <c r="L1242" s="849">
        <v>7</v>
      </c>
      <c r="M1242" s="849">
        <v>1904</v>
      </c>
      <c r="N1242" s="832">
        <v>1</v>
      </c>
      <c r="O1242" s="832">
        <v>272</v>
      </c>
      <c r="P1242" s="849">
        <v>3</v>
      </c>
      <c r="Q1242" s="849">
        <v>819</v>
      </c>
      <c r="R1242" s="837">
        <v>0.43014705882352944</v>
      </c>
      <c r="S1242" s="850">
        <v>273</v>
      </c>
    </row>
    <row r="1243" spans="1:19" ht="14.4" customHeight="1" x14ac:dyDescent="0.3">
      <c r="A1243" s="831" t="s">
        <v>4483</v>
      </c>
      <c r="B1243" s="832" t="s">
        <v>4484</v>
      </c>
      <c r="C1243" s="832" t="s">
        <v>602</v>
      </c>
      <c r="D1243" s="832" t="s">
        <v>2034</v>
      </c>
      <c r="E1243" s="832" t="s">
        <v>4480</v>
      </c>
      <c r="F1243" s="832" t="s">
        <v>4605</v>
      </c>
      <c r="G1243" s="832" t="s">
        <v>4576</v>
      </c>
      <c r="H1243" s="849"/>
      <c r="I1243" s="849"/>
      <c r="J1243" s="832"/>
      <c r="K1243" s="832"/>
      <c r="L1243" s="849">
        <v>5</v>
      </c>
      <c r="M1243" s="849">
        <v>2020</v>
      </c>
      <c r="N1243" s="832">
        <v>1</v>
      </c>
      <c r="O1243" s="832">
        <v>404</v>
      </c>
      <c r="P1243" s="849">
        <v>4</v>
      </c>
      <c r="Q1243" s="849">
        <v>1620</v>
      </c>
      <c r="R1243" s="837">
        <v>0.80198019801980203</v>
      </c>
      <c r="S1243" s="850">
        <v>405</v>
      </c>
    </row>
    <row r="1244" spans="1:19" ht="14.4" customHeight="1" x14ac:dyDescent="0.3">
      <c r="A1244" s="831" t="s">
        <v>4483</v>
      </c>
      <c r="B1244" s="832" t="s">
        <v>4484</v>
      </c>
      <c r="C1244" s="832" t="s">
        <v>602</v>
      </c>
      <c r="D1244" s="832" t="s">
        <v>4464</v>
      </c>
      <c r="E1244" s="832" t="s">
        <v>4480</v>
      </c>
      <c r="F1244" s="832" t="s">
        <v>4534</v>
      </c>
      <c r="G1244" s="832" t="s">
        <v>4535</v>
      </c>
      <c r="H1244" s="849"/>
      <c r="I1244" s="849"/>
      <c r="J1244" s="832"/>
      <c r="K1244" s="832"/>
      <c r="L1244" s="849">
        <v>2</v>
      </c>
      <c r="M1244" s="849">
        <v>502</v>
      </c>
      <c r="N1244" s="832">
        <v>1</v>
      </c>
      <c r="O1244" s="832">
        <v>251</v>
      </c>
      <c r="P1244" s="849"/>
      <c r="Q1244" s="849"/>
      <c r="R1244" s="837"/>
      <c r="S1244" s="850"/>
    </row>
    <row r="1245" spans="1:19" ht="14.4" customHeight="1" x14ac:dyDescent="0.3">
      <c r="A1245" s="831" t="s">
        <v>4483</v>
      </c>
      <c r="B1245" s="832" t="s">
        <v>4484</v>
      </c>
      <c r="C1245" s="832" t="s">
        <v>602</v>
      </c>
      <c r="D1245" s="832" t="s">
        <v>4464</v>
      </c>
      <c r="E1245" s="832" t="s">
        <v>4480</v>
      </c>
      <c r="F1245" s="832" t="s">
        <v>4534</v>
      </c>
      <c r="G1245" s="832" t="s">
        <v>4536</v>
      </c>
      <c r="H1245" s="849"/>
      <c r="I1245" s="849"/>
      <c r="J1245" s="832"/>
      <c r="K1245" s="832"/>
      <c r="L1245" s="849"/>
      <c r="M1245" s="849"/>
      <c r="N1245" s="832"/>
      <c r="O1245" s="832"/>
      <c r="P1245" s="849">
        <v>3</v>
      </c>
      <c r="Q1245" s="849">
        <v>756</v>
      </c>
      <c r="R1245" s="837"/>
      <c r="S1245" s="850">
        <v>252</v>
      </c>
    </row>
    <row r="1246" spans="1:19" ht="14.4" customHeight="1" x14ac:dyDescent="0.3">
      <c r="A1246" s="831" t="s">
        <v>4483</v>
      </c>
      <c r="B1246" s="832" t="s">
        <v>4484</v>
      </c>
      <c r="C1246" s="832" t="s">
        <v>602</v>
      </c>
      <c r="D1246" s="832" t="s">
        <v>4464</v>
      </c>
      <c r="E1246" s="832" t="s">
        <v>4480</v>
      </c>
      <c r="F1246" s="832" t="s">
        <v>4571</v>
      </c>
      <c r="G1246" s="832" t="s">
        <v>4572</v>
      </c>
      <c r="H1246" s="849"/>
      <c r="I1246" s="849"/>
      <c r="J1246" s="832"/>
      <c r="K1246" s="832"/>
      <c r="L1246" s="849"/>
      <c r="M1246" s="849"/>
      <c r="N1246" s="832"/>
      <c r="O1246" s="832"/>
      <c r="P1246" s="849">
        <v>6</v>
      </c>
      <c r="Q1246" s="849">
        <v>762</v>
      </c>
      <c r="R1246" s="837"/>
      <c r="S1246" s="850">
        <v>127</v>
      </c>
    </row>
    <row r="1247" spans="1:19" ht="14.4" customHeight="1" x14ac:dyDescent="0.3">
      <c r="A1247" s="831" t="s">
        <v>4483</v>
      </c>
      <c r="B1247" s="832" t="s">
        <v>4484</v>
      </c>
      <c r="C1247" s="832" t="s">
        <v>602</v>
      </c>
      <c r="D1247" s="832" t="s">
        <v>4464</v>
      </c>
      <c r="E1247" s="832" t="s">
        <v>4480</v>
      </c>
      <c r="F1247" s="832" t="s">
        <v>4571</v>
      </c>
      <c r="G1247" s="832" t="s">
        <v>4573</v>
      </c>
      <c r="H1247" s="849"/>
      <c r="I1247" s="849"/>
      <c r="J1247" s="832"/>
      <c r="K1247" s="832"/>
      <c r="L1247" s="849">
        <v>12</v>
      </c>
      <c r="M1247" s="849">
        <v>1512</v>
      </c>
      <c r="N1247" s="832">
        <v>1</v>
      </c>
      <c r="O1247" s="832">
        <v>126</v>
      </c>
      <c r="P1247" s="849">
        <v>4</v>
      </c>
      <c r="Q1247" s="849">
        <v>508</v>
      </c>
      <c r="R1247" s="837">
        <v>0.33597883597883599</v>
      </c>
      <c r="S1247" s="850">
        <v>127</v>
      </c>
    </row>
    <row r="1248" spans="1:19" ht="14.4" customHeight="1" x14ac:dyDescent="0.3">
      <c r="A1248" s="831" t="s">
        <v>4483</v>
      </c>
      <c r="B1248" s="832" t="s">
        <v>4484</v>
      </c>
      <c r="C1248" s="832" t="s">
        <v>602</v>
      </c>
      <c r="D1248" s="832" t="s">
        <v>4464</v>
      </c>
      <c r="E1248" s="832" t="s">
        <v>4480</v>
      </c>
      <c r="F1248" s="832" t="s">
        <v>4582</v>
      </c>
      <c r="G1248" s="832" t="s">
        <v>4578</v>
      </c>
      <c r="H1248" s="849"/>
      <c r="I1248" s="849"/>
      <c r="J1248" s="832"/>
      <c r="K1248" s="832"/>
      <c r="L1248" s="849">
        <v>3</v>
      </c>
      <c r="M1248" s="849">
        <v>1704</v>
      </c>
      <c r="N1248" s="832">
        <v>1</v>
      </c>
      <c r="O1248" s="832">
        <v>568</v>
      </c>
      <c r="P1248" s="849"/>
      <c r="Q1248" s="849"/>
      <c r="R1248" s="837"/>
      <c r="S1248" s="850"/>
    </row>
    <row r="1249" spans="1:19" ht="14.4" customHeight="1" x14ac:dyDescent="0.3">
      <c r="A1249" s="831" t="s">
        <v>4483</v>
      </c>
      <c r="B1249" s="832" t="s">
        <v>4484</v>
      </c>
      <c r="C1249" s="832" t="s">
        <v>602</v>
      </c>
      <c r="D1249" s="832" t="s">
        <v>4464</v>
      </c>
      <c r="E1249" s="832" t="s">
        <v>4480</v>
      </c>
      <c r="F1249" s="832" t="s">
        <v>4582</v>
      </c>
      <c r="G1249" s="832" t="s">
        <v>4579</v>
      </c>
      <c r="H1249" s="849"/>
      <c r="I1249" s="849"/>
      <c r="J1249" s="832"/>
      <c r="K1249" s="832"/>
      <c r="L1249" s="849"/>
      <c r="M1249" s="849"/>
      <c r="N1249" s="832"/>
      <c r="O1249" s="832"/>
      <c r="P1249" s="849">
        <v>3</v>
      </c>
      <c r="Q1249" s="849">
        <v>1707</v>
      </c>
      <c r="R1249" s="837"/>
      <c r="S1249" s="850">
        <v>569</v>
      </c>
    </row>
    <row r="1250" spans="1:19" ht="14.4" customHeight="1" x14ac:dyDescent="0.3">
      <c r="A1250" s="831" t="s">
        <v>4483</v>
      </c>
      <c r="B1250" s="832" t="s">
        <v>4484</v>
      </c>
      <c r="C1250" s="832" t="s">
        <v>602</v>
      </c>
      <c r="D1250" s="832" t="s">
        <v>4464</v>
      </c>
      <c r="E1250" s="832" t="s">
        <v>4480</v>
      </c>
      <c r="F1250" s="832" t="s">
        <v>4597</v>
      </c>
      <c r="G1250" s="832" t="s">
        <v>4598</v>
      </c>
      <c r="H1250" s="849"/>
      <c r="I1250" s="849"/>
      <c r="J1250" s="832"/>
      <c r="K1250" s="832"/>
      <c r="L1250" s="849"/>
      <c r="M1250" s="849"/>
      <c r="N1250" s="832"/>
      <c r="O1250" s="832"/>
      <c r="P1250" s="849">
        <v>4</v>
      </c>
      <c r="Q1250" s="849">
        <v>1232</v>
      </c>
      <c r="R1250" s="837"/>
      <c r="S1250" s="850">
        <v>308</v>
      </c>
    </row>
    <row r="1251" spans="1:19" ht="14.4" customHeight="1" x14ac:dyDescent="0.3">
      <c r="A1251" s="831" t="s">
        <v>4483</v>
      </c>
      <c r="B1251" s="832" t="s">
        <v>4484</v>
      </c>
      <c r="C1251" s="832" t="s">
        <v>602</v>
      </c>
      <c r="D1251" s="832" t="s">
        <v>4464</v>
      </c>
      <c r="E1251" s="832" t="s">
        <v>4480</v>
      </c>
      <c r="F1251" s="832" t="s">
        <v>4597</v>
      </c>
      <c r="G1251" s="832" t="s">
        <v>4599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3</v>
      </c>
      <c r="Q1251" s="849">
        <v>924</v>
      </c>
      <c r="R1251" s="837"/>
      <c r="S1251" s="850">
        <v>308</v>
      </c>
    </row>
    <row r="1252" spans="1:19" ht="14.4" customHeight="1" x14ac:dyDescent="0.3">
      <c r="A1252" s="831" t="s">
        <v>4483</v>
      </c>
      <c r="B1252" s="832" t="s">
        <v>4484</v>
      </c>
      <c r="C1252" s="832" t="s">
        <v>602</v>
      </c>
      <c r="D1252" s="832" t="s">
        <v>4464</v>
      </c>
      <c r="E1252" s="832" t="s">
        <v>4480</v>
      </c>
      <c r="F1252" s="832" t="s">
        <v>4601</v>
      </c>
      <c r="G1252" s="832" t="s">
        <v>4598</v>
      </c>
      <c r="H1252" s="849"/>
      <c r="I1252" s="849"/>
      <c r="J1252" s="832"/>
      <c r="K1252" s="832"/>
      <c r="L1252" s="849">
        <v>3</v>
      </c>
      <c r="M1252" s="849">
        <v>1140</v>
      </c>
      <c r="N1252" s="832">
        <v>1</v>
      </c>
      <c r="O1252" s="832">
        <v>380</v>
      </c>
      <c r="P1252" s="849"/>
      <c r="Q1252" s="849"/>
      <c r="R1252" s="837"/>
      <c r="S1252" s="850"/>
    </row>
    <row r="1253" spans="1:19" ht="14.4" customHeight="1" x14ac:dyDescent="0.3">
      <c r="A1253" s="831" t="s">
        <v>4483</v>
      </c>
      <c r="B1253" s="832" t="s">
        <v>4484</v>
      </c>
      <c r="C1253" s="832" t="s">
        <v>602</v>
      </c>
      <c r="D1253" s="832" t="s">
        <v>4464</v>
      </c>
      <c r="E1253" s="832" t="s">
        <v>4480</v>
      </c>
      <c r="F1253" s="832" t="s">
        <v>4601</v>
      </c>
      <c r="G1253" s="832" t="s">
        <v>4599</v>
      </c>
      <c r="H1253" s="849"/>
      <c r="I1253" s="849"/>
      <c r="J1253" s="832"/>
      <c r="K1253" s="832"/>
      <c r="L1253" s="849"/>
      <c r="M1253" s="849"/>
      <c r="N1253" s="832"/>
      <c r="O1253" s="832"/>
      <c r="P1253" s="849">
        <v>3</v>
      </c>
      <c r="Q1253" s="849">
        <v>1143</v>
      </c>
      <c r="R1253" s="837"/>
      <c r="S1253" s="850">
        <v>381</v>
      </c>
    </row>
    <row r="1254" spans="1:19" ht="14.4" customHeight="1" x14ac:dyDescent="0.3">
      <c r="A1254" s="831" t="s">
        <v>4483</v>
      </c>
      <c r="B1254" s="832" t="s">
        <v>4484</v>
      </c>
      <c r="C1254" s="832" t="s">
        <v>602</v>
      </c>
      <c r="D1254" s="832" t="s">
        <v>4464</v>
      </c>
      <c r="E1254" s="832" t="s">
        <v>4480</v>
      </c>
      <c r="F1254" s="832" t="s">
        <v>4602</v>
      </c>
      <c r="G1254" s="832" t="s">
        <v>4603</v>
      </c>
      <c r="H1254" s="849"/>
      <c r="I1254" s="849"/>
      <c r="J1254" s="832"/>
      <c r="K1254" s="832"/>
      <c r="L1254" s="849">
        <v>2</v>
      </c>
      <c r="M1254" s="849">
        <v>544</v>
      </c>
      <c r="N1254" s="832">
        <v>1</v>
      </c>
      <c r="O1254" s="832">
        <v>272</v>
      </c>
      <c r="P1254" s="849"/>
      <c r="Q1254" s="849"/>
      <c r="R1254" s="837"/>
      <c r="S1254" s="850"/>
    </row>
    <row r="1255" spans="1:19" ht="14.4" customHeight="1" x14ac:dyDescent="0.3">
      <c r="A1255" s="831" t="s">
        <v>4483</v>
      </c>
      <c r="B1255" s="832" t="s">
        <v>4484</v>
      </c>
      <c r="C1255" s="832" t="s">
        <v>602</v>
      </c>
      <c r="D1255" s="832" t="s">
        <v>2035</v>
      </c>
      <c r="E1255" s="832" t="s">
        <v>4480</v>
      </c>
      <c r="F1255" s="832" t="s">
        <v>4534</v>
      </c>
      <c r="G1255" s="832" t="s">
        <v>4535</v>
      </c>
      <c r="H1255" s="849"/>
      <c r="I1255" s="849"/>
      <c r="J1255" s="832"/>
      <c r="K1255" s="832"/>
      <c r="L1255" s="849">
        <v>4</v>
      </c>
      <c r="M1255" s="849">
        <v>1004</v>
      </c>
      <c r="N1255" s="832">
        <v>1</v>
      </c>
      <c r="O1255" s="832">
        <v>251</v>
      </c>
      <c r="P1255" s="849">
        <v>7</v>
      </c>
      <c r="Q1255" s="849">
        <v>1764</v>
      </c>
      <c r="R1255" s="837">
        <v>1.7569721115537849</v>
      </c>
      <c r="S1255" s="850">
        <v>252</v>
      </c>
    </row>
    <row r="1256" spans="1:19" ht="14.4" customHeight="1" x14ac:dyDescent="0.3">
      <c r="A1256" s="831" t="s">
        <v>4483</v>
      </c>
      <c r="B1256" s="832" t="s">
        <v>4484</v>
      </c>
      <c r="C1256" s="832" t="s">
        <v>602</v>
      </c>
      <c r="D1256" s="832" t="s">
        <v>2035</v>
      </c>
      <c r="E1256" s="832" t="s">
        <v>4480</v>
      </c>
      <c r="F1256" s="832" t="s">
        <v>4534</v>
      </c>
      <c r="G1256" s="832" t="s">
        <v>4536</v>
      </c>
      <c r="H1256" s="849"/>
      <c r="I1256" s="849"/>
      <c r="J1256" s="832"/>
      <c r="K1256" s="832"/>
      <c r="L1256" s="849">
        <v>1</v>
      </c>
      <c r="M1256" s="849">
        <v>251</v>
      </c>
      <c r="N1256" s="832">
        <v>1</v>
      </c>
      <c r="O1256" s="832">
        <v>251</v>
      </c>
      <c r="P1256" s="849">
        <v>1</v>
      </c>
      <c r="Q1256" s="849">
        <v>252</v>
      </c>
      <c r="R1256" s="837">
        <v>1.0039840637450199</v>
      </c>
      <c r="S1256" s="850">
        <v>252</v>
      </c>
    </row>
    <row r="1257" spans="1:19" ht="14.4" customHeight="1" x14ac:dyDescent="0.3">
      <c r="A1257" s="831" t="s">
        <v>4483</v>
      </c>
      <c r="B1257" s="832" t="s">
        <v>4484</v>
      </c>
      <c r="C1257" s="832" t="s">
        <v>602</v>
      </c>
      <c r="D1257" s="832" t="s">
        <v>2035</v>
      </c>
      <c r="E1257" s="832" t="s">
        <v>4480</v>
      </c>
      <c r="F1257" s="832" t="s">
        <v>4571</v>
      </c>
      <c r="G1257" s="832" t="s">
        <v>4572</v>
      </c>
      <c r="H1257" s="849"/>
      <c r="I1257" s="849"/>
      <c r="J1257" s="832"/>
      <c r="K1257" s="832"/>
      <c r="L1257" s="849">
        <v>1</v>
      </c>
      <c r="M1257" s="849">
        <v>126</v>
      </c>
      <c r="N1257" s="832">
        <v>1</v>
      </c>
      <c r="O1257" s="832">
        <v>126</v>
      </c>
      <c r="P1257" s="849">
        <v>1</v>
      </c>
      <c r="Q1257" s="849">
        <v>127</v>
      </c>
      <c r="R1257" s="837">
        <v>1.0079365079365079</v>
      </c>
      <c r="S1257" s="850">
        <v>127</v>
      </c>
    </row>
    <row r="1258" spans="1:19" ht="14.4" customHeight="1" x14ac:dyDescent="0.3">
      <c r="A1258" s="831" t="s">
        <v>4483</v>
      </c>
      <c r="B1258" s="832" t="s">
        <v>4484</v>
      </c>
      <c r="C1258" s="832" t="s">
        <v>602</v>
      </c>
      <c r="D1258" s="832" t="s">
        <v>2035</v>
      </c>
      <c r="E1258" s="832" t="s">
        <v>4480</v>
      </c>
      <c r="F1258" s="832" t="s">
        <v>4571</v>
      </c>
      <c r="G1258" s="832" t="s">
        <v>4573</v>
      </c>
      <c r="H1258" s="849"/>
      <c r="I1258" s="849"/>
      <c r="J1258" s="832"/>
      <c r="K1258" s="832"/>
      <c r="L1258" s="849">
        <v>5</v>
      </c>
      <c r="M1258" s="849">
        <v>630</v>
      </c>
      <c r="N1258" s="832">
        <v>1</v>
      </c>
      <c r="O1258" s="832">
        <v>126</v>
      </c>
      <c r="P1258" s="849">
        <v>12</v>
      </c>
      <c r="Q1258" s="849">
        <v>1524</v>
      </c>
      <c r="R1258" s="837">
        <v>2.4190476190476189</v>
      </c>
      <c r="S1258" s="850">
        <v>127</v>
      </c>
    </row>
    <row r="1259" spans="1:19" ht="14.4" customHeight="1" x14ac:dyDescent="0.3">
      <c r="A1259" s="831" t="s">
        <v>4483</v>
      </c>
      <c r="B1259" s="832" t="s">
        <v>4484</v>
      </c>
      <c r="C1259" s="832" t="s">
        <v>602</v>
      </c>
      <c r="D1259" s="832" t="s">
        <v>2035</v>
      </c>
      <c r="E1259" s="832" t="s">
        <v>4480</v>
      </c>
      <c r="F1259" s="832" t="s">
        <v>4577</v>
      </c>
      <c r="G1259" s="832" t="s">
        <v>4578</v>
      </c>
      <c r="H1259" s="849"/>
      <c r="I1259" s="849"/>
      <c r="J1259" s="832"/>
      <c r="K1259" s="832"/>
      <c r="L1259" s="849"/>
      <c r="M1259" s="849"/>
      <c r="N1259" s="832"/>
      <c r="O1259" s="832"/>
      <c r="P1259" s="849">
        <v>2</v>
      </c>
      <c r="Q1259" s="849">
        <v>992</v>
      </c>
      <c r="R1259" s="837"/>
      <c r="S1259" s="850">
        <v>496</v>
      </c>
    </row>
    <row r="1260" spans="1:19" ht="14.4" customHeight="1" x14ac:dyDescent="0.3">
      <c r="A1260" s="831" t="s">
        <v>4483</v>
      </c>
      <c r="B1260" s="832" t="s">
        <v>4484</v>
      </c>
      <c r="C1260" s="832" t="s">
        <v>602</v>
      </c>
      <c r="D1260" s="832" t="s">
        <v>2035</v>
      </c>
      <c r="E1260" s="832" t="s">
        <v>4480</v>
      </c>
      <c r="F1260" s="832" t="s">
        <v>4582</v>
      </c>
      <c r="G1260" s="832" t="s">
        <v>4578</v>
      </c>
      <c r="H1260" s="849"/>
      <c r="I1260" s="849"/>
      <c r="J1260" s="832"/>
      <c r="K1260" s="832"/>
      <c r="L1260" s="849"/>
      <c r="M1260" s="849"/>
      <c r="N1260" s="832"/>
      <c r="O1260" s="832"/>
      <c r="P1260" s="849">
        <v>6</v>
      </c>
      <c r="Q1260" s="849">
        <v>3414</v>
      </c>
      <c r="R1260" s="837"/>
      <c r="S1260" s="850">
        <v>569</v>
      </c>
    </row>
    <row r="1261" spans="1:19" ht="14.4" customHeight="1" x14ac:dyDescent="0.3">
      <c r="A1261" s="831" t="s">
        <v>4483</v>
      </c>
      <c r="B1261" s="832" t="s">
        <v>4484</v>
      </c>
      <c r="C1261" s="832" t="s">
        <v>602</v>
      </c>
      <c r="D1261" s="832" t="s">
        <v>2035</v>
      </c>
      <c r="E1261" s="832" t="s">
        <v>4480</v>
      </c>
      <c r="F1261" s="832" t="s">
        <v>4594</v>
      </c>
      <c r="G1261" s="832" t="s">
        <v>4596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1</v>
      </c>
      <c r="Q1261" s="849">
        <v>86</v>
      </c>
      <c r="R1261" s="837"/>
      <c r="S1261" s="850">
        <v>86</v>
      </c>
    </row>
    <row r="1262" spans="1:19" ht="14.4" customHeight="1" x14ac:dyDescent="0.3">
      <c r="A1262" s="831" t="s">
        <v>4483</v>
      </c>
      <c r="B1262" s="832" t="s">
        <v>4484</v>
      </c>
      <c r="C1262" s="832" t="s">
        <v>602</v>
      </c>
      <c r="D1262" s="832" t="s">
        <v>2035</v>
      </c>
      <c r="E1262" s="832" t="s">
        <v>4480</v>
      </c>
      <c r="F1262" s="832" t="s">
        <v>4597</v>
      </c>
      <c r="G1262" s="832" t="s">
        <v>4598</v>
      </c>
      <c r="H1262" s="849"/>
      <c r="I1262" s="849"/>
      <c r="J1262" s="832"/>
      <c r="K1262" s="832"/>
      <c r="L1262" s="849">
        <v>1</v>
      </c>
      <c r="M1262" s="849">
        <v>307</v>
      </c>
      <c r="N1262" s="832">
        <v>1</v>
      </c>
      <c r="O1262" s="832">
        <v>307</v>
      </c>
      <c r="P1262" s="849"/>
      <c r="Q1262" s="849"/>
      <c r="R1262" s="837"/>
      <c r="S1262" s="850"/>
    </row>
    <row r="1263" spans="1:19" ht="14.4" customHeight="1" x14ac:dyDescent="0.3">
      <c r="A1263" s="831" t="s">
        <v>4483</v>
      </c>
      <c r="B1263" s="832" t="s">
        <v>4484</v>
      </c>
      <c r="C1263" s="832" t="s">
        <v>602</v>
      </c>
      <c r="D1263" s="832" t="s">
        <v>2035</v>
      </c>
      <c r="E1263" s="832" t="s">
        <v>4480</v>
      </c>
      <c r="F1263" s="832" t="s">
        <v>4601</v>
      </c>
      <c r="G1263" s="832" t="s">
        <v>4598</v>
      </c>
      <c r="H1263" s="849"/>
      <c r="I1263" s="849"/>
      <c r="J1263" s="832"/>
      <c r="K1263" s="832"/>
      <c r="L1263" s="849">
        <v>5</v>
      </c>
      <c r="M1263" s="849">
        <v>1900</v>
      </c>
      <c r="N1263" s="832">
        <v>1</v>
      </c>
      <c r="O1263" s="832">
        <v>380</v>
      </c>
      <c r="P1263" s="849">
        <v>9</v>
      </c>
      <c r="Q1263" s="849">
        <v>3429</v>
      </c>
      <c r="R1263" s="837">
        <v>1.8047368421052632</v>
      </c>
      <c r="S1263" s="850">
        <v>381</v>
      </c>
    </row>
    <row r="1264" spans="1:19" ht="14.4" customHeight="1" x14ac:dyDescent="0.3">
      <c r="A1264" s="831" t="s">
        <v>4483</v>
      </c>
      <c r="B1264" s="832" t="s">
        <v>4484</v>
      </c>
      <c r="C1264" s="832" t="s">
        <v>602</v>
      </c>
      <c r="D1264" s="832" t="s">
        <v>2035</v>
      </c>
      <c r="E1264" s="832" t="s">
        <v>4480</v>
      </c>
      <c r="F1264" s="832" t="s">
        <v>4601</v>
      </c>
      <c r="G1264" s="832" t="s">
        <v>4599</v>
      </c>
      <c r="H1264" s="849"/>
      <c r="I1264" s="849"/>
      <c r="J1264" s="832"/>
      <c r="K1264" s="832"/>
      <c r="L1264" s="849">
        <v>1</v>
      </c>
      <c r="M1264" s="849">
        <v>380</v>
      </c>
      <c r="N1264" s="832">
        <v>1</v>
      </c>
      <c r="O1264" s="832">
        <v>380</v>
      </c>
      <c r="P1264" s="849">
        <v>1</v>
      </c>
      <c r="Q1264" s="849">
        <v>381</v>
      </c>
      <c r="R1264" s="837">
        <v>1.0026315789473683</v>
      </c>
      <c r="S1264" s="850">
        <v>381</v>
      </c>
    </row>
    <row r="1265" spans="1:19" ht="14.4" customHeight="1" x14ac:dyDescent="0.3">
      <c r="A1265" s="831" t="s">
        <v>4483</v>
      </c>
      <c r="B1265" s="832" t="s">
        <v>4484</v>
      </c>
      <c r="C1265" s="832" t="s">
        <v>602</v>
      </c>
      <c r="D1265" s="832" t="s">
        <v>2035</v>
      </c>
      <c r="E1265" s="832" t="s">
        <v>4480</v>
      </c>
      <c r="F1265" s="832" t="s">
        <v>4602</v>
      </c>
      <c r="G1265" s="832" t="s">
        <v>4603</v>
      </c>
      <c r="H1265" s="849"/>
      <c r="I1265" s="849"/>
      <c r="J1265" s="832"/>
      <c r="K1265" s="832"/>
      <c r="L1265" s="849"/>
      <c r="M1265" s="849"/>
      <c r="N1265" s="832"/>
      <c r="O1265" s="832"/>
      <c r="P1265" s="849">
        <v>2</v>
      </c>
      <c r="Q1265" s="849">
        <v>546</v>
      </c>
      <c r="R1265" s="837"/>
      <c r="S1265" s="850">
        <v>273</v>
      </c>
    </row>
    <row r="1266" spans="1:19" ht="14.4" customHeight="1" x14ac:dyDescent="0.3">
      <c r="A1266" s="831" t="s">
        <v>4483</v>
      </c>
      <c r="B1266" s="832" t="s">
        <v>4484</v>
      </c>
      <c r="C1266" s="832" t="s">
        <v>602</v>
      </c>
      <c r="D1266" s="832" t="s">
        <v>4466</v>
      </c>
      <c r="E1266" s="832" t="s">
        <v>4480</v>
      </c>
      <c r="F1266" s="832" t="s">
        <v>4534</v>
      </c>
      <c r="G1266" s="832" t="s">
        <v>4536</v>
      </c>
      <c r="H1266" s="849">
        <v>1</v>
      </c>
      <c r="I1266" s="849">
        <v>251</v>
      </c>
      <c r="J1266" s="832">
        <v>1</v>
      </c>
      <c r="K1266" s="832">
        <v>251</v>
      </c>
      <c r="L1266" s="849">
        <v>1</v>
      </c>
      <c r="M1266" s="849">
        <v>251</v>
      </c>
      <c r="N1266" s="832">
        <v>1</v>
      </c>
      <c r="O1266" s="832">
        <v>251</v>
      </c>
      <c r="P1266" s="849"/>
      <c r="Q1266" s="849"/>
      <c r="R1266" s="837"/>
      <c r="S1266" s="850"/>
    </row>
    <row r="1267" spans="1:19" ht="14.4" customHeight="1" x14ac:dyDescent="0.3">
      <c r="A1267" s="831" t="s">
        <v>4483</v>
      </c>
      <c r="B1267" s="832" t="s">
        <v>4484</v>
      </c>
      <c r="C1267" s="832" t="s">
        <v>602</v>
      </c>
      <c r="D1267" s="832" t="s">
        <v>4466</v>
      </c>
      <c r="E1267" s="832" t="s">
        <v>4480</v>
      </c>
      <c r="F1267" s="832" t="s">
        <v>4571</v>
      </c>
      <c r="G1267" s="832" t="s">
        <v>4572</v>
      </c>
      <c r="H1267" s="849"/>
      <c r="I1267" s="849"/>
      <c r="J1267" s="832"/>
      <c r="K1267" s="832"/>
      <c r="L1267" s="849">
        <v>1</v>
      </c>
      <c r="M1267" s="849">
        <v>126</v>
      </c>
      <c r="N1267" s="832">
        <v>1</v>
      </c>
      <c r="O1267" s="832">
        <v>126</v>
      </c>
      <c r="P1267" s="849"/>
      <c r="Q1267" s="849"/>
      <c r="R1267" s="837"/>
      <c r="S1267" s="850"/>
    </row>
    <row r="1268" spans="1:19" ht="14.4" customHeight="1" x14ac:dyDescent="0.3">
      <c r="A1268" s="831" t="s">
        <v>4483</v>
      </c>
      <c r="B1268" s="832" t="s">
        <v>4484</v>
      </c>
      <c r="C1268" s="832" t="s">
        <v>602</v>
      </c>
      <c r="D1268" s="832" t="s">
        <v>4466</v>
      </c>
      <c r="E1268" s="832" t="s">
        <v>4480</v>
      </c>
      <c r="F1268" s="832" t="s">
        <v>4577</v>
      </c>
      <c r="G1268" s="832" t="s">
        <v>4579</v>
      </c>
      <c r="H1268" s="849"/>
      <c r="I1268" s="849"/>
      <c r="J1268" s="832"/>
      <c r="K1268" s="832"/>
      <c r="L1268" s="849">
        <v>1</v>
      </c>
      <c r="M1268" s="849">
        <v>495</v>
      </c>
      <c r="N1268" s="832">
        <v>1</v>
      </c>
      <c r="O1268" s="832">
        <v>495</v>
      </c>
      <c r="P1268" s="849"/>
      <c r="Q1268" s="849"/>
      <c r="R1268" s="837"/>
      <c r="S1268" s="850"/>
    </row>
    <row r="1269" spans="1:19" ht="14.4" customHeight="1" x14ac:dyDescent="0.3">
      <c r="A1269" s="831" t="s">
        <v>4483</v>
      </c>
      <c r="B1269" s="832" t="s">
        <v>4484</v>
      </c>
      <c r="C1269" s="832" t="s">
        <v>602</v>
      </c>
      <c r="D1269" s="832" t="s">
        <v>4466</v>
      </c>
      <c r="E1269" s="832" t="s">
        <v>4480</v>
      </c>
      <c r="F1269" s="832" t="s">
        <v>4549</v>
      </c>
      <c r="G1269" s="832" t="s">
        <v>4550</v>
      </c>
      <c r="H1269" s="849">
        <v>4</v>
      </c>
      <c r="I1269" s="849">
        <v>480</v>
      </c>
      <c r="J1269" s="832"/>
      <c r="K1269" s="832">
        <v>120</v>
      </c>
      <c r="L1269" s="849"/>
      <c r="M1269" s="849"/>
      <c r="N1269" s="832"/>
      <c r="O1269" s="832"/>
      <c r="P1269" s="849"/>
      <c r="Q1269" s="849"/>
      <c r="R1269" s="837"/>
      <c r="S1269" s="850"/>
    </row>
    <row r="1270" spans="1:19" ht="14.4" customHeight="1" x14ac:dyDescent="0.3">
      <c r="A1270" s="831" t="s">
        <v>4483</v>
      </c>
      <c r="B1270" s="832" t="s">
        <v>4484</v>
      </c>
      <c r="C1270" s="832" t="s">
        <v>602</v>
      </c>
      <c r="D1270" s="832" t="s">
        <v>4469</v>
      </c>
      <c r="E1270" s="832" t="s">
        <v>4480</v>
      </c>
      <c r="F1270" s="832" t="s">
        <v>4534</v>
      </c>
      <c r="G1270" s="832" t="s">
        <v>4535</v>
      </c>
      <c r="H1270" s="849"/>
      <c r="I1270" s="849"/>
      <c r="J1270" s="832"/>
      <c r="K1270" s="832"/>
      <c r="L1270" s="849"/>
      <c r="M1270" s="849"/>
      <c r="N1270" s="832"/>
      <c r="O1270" s="832"/>
      <c r="P1270" s="849">
        <v>2</v>
      </c>
      <c r="Q1270" s="849">
        <v>504</v>
      </c>
      <c r="R1270" s="837"/>
      <c r="S1270" s="850">
        <v>252</v>
      </c>
    </row>
    <row r="1271" spans="1:19" ht="14.4" customHeight="1" x14ac:dyDescent="0.3">
      <c r="A1271" s="831" t="s">
        <v>4483</v>
      </c>
      <c r="B1271" s="832" t="s">
        <v>4484</v>
      </c>
      <c r="C1271" s="832" t="s">
        <v>602</v>
      </c>
      <c r="D1271" s="832" t="s">
        <v>4469</v>
      </c>
      <c r="E1271" s="832" t="s">
        <v>4480</v>
      </c>
      <c r="F1271" s="832" t="s">
        <v>4571</v>
      </c>
      <c r="G1271" s="832" t="s">
        <v>4573</v>
      </c>
      <c r="H1271" s="849"/>
      <c r="I1271" s="849"/>
      <c r="J1271" s="832"/>
      <c r="K1271" s="832"/>
      <c r="L1271" s="849"/>
      <c r="M1271" s="849"/>
      <c r="N1271" s="832"/>
      <c r="O1271" s="832"/>
      <c r="P1271" s="849">
        <v>1</v>
      </c>
      <c r="Q1271" s="849">
        <v>127</v>
      </c>
      <c r="R1271" s="837"/>
      <c r="S1271" s="850">
        <v>127</v>
      </c>
    </row>
    <row r="1272" spans="1:19" ht="14.4" customHeight="1" x14ac:dyDescent="0.3">
      <c r="A1272" s="831" t="s">
        <v>4483</v>
      </c>
      <c r="B1272" s="832" t="s">
        <v>4484</v>
      </c>
      <c r="C1272" s="832" t="s">
        <v>602</v>
      </c>
      <c r="D1272" s="832" t="s">
        <v>4469</v>
      </c>
      <c r="E1272" s="832" t="s">
        <v>4480</v>
      </c>
      <c r="F1272" s="832" t="s">
        <v>4574</v>
      </c>
      <c r="G1272" s="832" t="s">
        <v>4576</v>
      </c>
      <c r="H1272" s="849"/>
      <c r="I1272" s="849"/>
      <c r="J1272" s="832"/>
      <c r="K1272" s="832"/>
      <c r="L1272" s="849"/>
      <c r="M1272" s="849"/>
      <c r="N1272" s="832"/>
      <c r="O1272" s="832"/>
      <c r="P1272" s="849">
        <v>1</v>
      </c>
      <c r="Q1272" s="849">
        <v>332</v>
      </c>
      <c r="R1272" s="837"/>
      <c r="S1272" s="850">
        <v>332</v>
      </c>
    </row>
    <row r="1273" spans="1:19" ht="14.4" customHeight="1" x14ac:dyDescent="0.3">
      <c r="A1273" s="831" t="s">
        <v>4483</v>
      </c>
      <c r="B1273" s="832" t="s">
        <v>4484</v>
      </c>
      <c r="C1273" s="832" t="s">
        <v>602</v>
      </c>
      <c r="D1273" s="832" t="s">
        <v>4469</v>
      </c>
      <c r="E1273" s="832" t="s">
        <v>4480</v>
      </c>
      <c r="F1273" s="832" t="s">
        <v>4577</v>
      </c>
      <c r="G1273" s="832" t="s">
        <v>4578</v>
      </c>
      <c r="H1273" s="849"/>
      <c r="I1273" s="849"/>
      <c r="J1273" s="832"/>
      <c r="K1273" s="832"/>
      <c r="L1273" s="849"/>
      <c r="M1273" s="849"/>
      <c r="N1273" s="832"/>
      <c r="O1273" s="832"/>
      <c r="P1273" s="849">
        <v>2</v>
      </c>
      <c r="Q1273" s="849">
        <v>992</v>
      </c>
      <c r="R1273" s="837"/>
      <c r="S1273" s="850">
        <v>496</v>
      </c>
    </row>
    <row r="1274" spans="1:19" ht="14.4" customHeight="1" x14ac:dyDescent="0.3">
      <c r="A1274" s="831" t="s">
        <v>4483</v>
      </c>
      <c r="B1274" s="832" t="s">
        <v>4484</v>
      </c>
      <c r="C1274" s="832" t="s">
        <v>602</v>
      </c>
      <c r="D1274" s="832" t="s">
        <v>4469</v>
      </c>
      <c r="E1274" s="832" t="s">
        <v>4480</v>
      </c>
      <c r="F1274" s="832" t="s">
        <v>4602</v>
      </c>
      <c r="G1274" s="832" t="s">
        <v>4603</v>
      </c>
      <c r="H1274" s="849"/>
      <c r="I1274" s="849"/>
      <c r="J1274" s="832"/>
      <c r="K1274" s="832"/>
      <c r="L1274" s="849"/>
      <c r="M1274" s="849"/>
      <c r="N1274" s="832"/>
      <c r="O1274" s="832"/>
      <c r="P1274" s="849">
        <v>1</v>
      </c>
      <c r="Q1274" s="849">
        <v>273</v>
      </c>
      <c r="R1274" s="837"/>
      <c r="S1274" s="850">
        <v>273</v>
      </c>
    </row>
    <row r="1275" spans="1:19" ht="14.4" customHeight="1" x14ac:dyDescent="0.3">
      <c r="A1275" s="831" t="s">
        <v>4483</v>
      </c>
      <c r="B1275" s="832" t="s">
        <v>4484</v>
      </c>
      <c r="C1275" s="832" t="s">
        <v>602</v>
      </c>
      <c r="D1275" s="832" t="s">
        <v>2036</v>
      </c>
      <c r="E1275" s="832" t="s">
        <v>4480</v>
      </c>
      <c r="F1275" s="832" t="s">
        <v>4534</v>
      </c>
      <c r="G1275" s="832" t="s">
        <v>4535</v>
      </c>
      <c r="H1275" s="849"/>
      <c r="I1275" s="849"/>
      <c r="J1275" s="832"/>
      <c r="K1275" s="832"/>
      <c r="L1275" s="849">
        <v>2</v>
      </c>
      <c r="M1275" s="849">
        <v>502</v>
      </c>
      <c r="N1275" s="832">
        <v>1</v>
      </c>
      <c r="O1275" s="832">
        <v>251</v>
      </c>
      <c r="P1275" s="849"/>
      <c r="Q1275" s="849"/>
      <c r="R1275" s="837"/>
      <c r="S1275" s="850"/>
    </row>
    <row r="1276" spans="1:19" ht="14.4" customHeight="1" x14ac:dyDescent="0.3">
      <c r="A1276" s="831" t="s">
        <v>4483</v>
      </c>
      <c r="B1276" s="832" t="s">
        <v>4484</v>
      </c>
      <c r="C1276" s="832" t="s">
        <v>602</v>
      </c>
      <c r="D1276" s="832" t="s">
        <v>2036</v>
      </c>
      <c r="E1276" s="832" t="s">
        <v>4480</v>
      </c>
      <c r="F1276" s="832" t="s">
        <v>4571</v>
      </c>
      <c r="G1276" s="832" t="s">
        <v>4572</v>
      </c>
      <c r="H1276" s="849"/>
      <c r="I1276" s="849"/>
      <c r="J1276" s="832"/>
      <c r="K1276" s="832"/>
      <c r="L1276" s="849"/>
      <c r="M1276" s="849"/>
      <c r="N1276" s="832"/>
      <c r="O1276" s="832"/>
      <c r="P1276" s="849">
        <v>3</v>
      </c>
      <c r="Q1276" s="849">
        <v>381</v>
      </c>
      <c r="R1276" s="837"/>
      <c r="S1276" s="850">
        <v>127</v>
      </c>
    </row>
    <row r="1277" spans="1:19" ht="14.4" customHeight="1" x14ac:dyDescent="0.3">
      <c r="A1277" s="831" t="s">
        <v>4483</v>
      </c>
      <c r="B1277" s="832" t="s">
        <v>4484</v>
      </c>
      <c r="C1277" s="832" t="s">
        <v>602</v>
      </c>
      <c r="D1277" s="832" t="s">
        <v>2036</v>
      </c>
      <c r="E1277" s="832" t="s">
        <v>4480</v>
      </c>
      <c r="F1277" s="832" t="s">
        <v>4571</v>
      </c>
      <c r="G1277" s="832" t="s">
        <v>4573</v>
      </c>
      <c r="H1277" s="849"/>
      <c r="I1277" s="849"/>
      <c r="J1277" s="832"/>
      <c r="K1277" s="832"/>
      <c r="L1277" s="849">
        <v>2</v>
      </c>
      <c r="M1277" s="849">
        <v>252</v>
      </c>
      <c r="N1277" s="832">
        <v>1</v>
      </c>
      <c r="O1277" s="832">
        <v>126</v>
      </c>
      <c r="P1277" s="849"/>
      <c r="Q1277" s="849"/>
      <c r="R1277" s="837"/>
      <c r="S1277" s="850"/>
    </row>
    <row r="1278" spans="1:19" ht="14.4" customHeight="1" x14ac:dyDescent="0.3">
      <c r="A1278" s="831" t="s">
        <v>4483</v>
      </c>
      <c r="B1278" s="832" t="s">
        <v>4484</v>
      </c>
      <c r="C1278" s="832" t="s">
        <v>602</v>
      </c>
      <c r="D1278" s="832" t="s">
        <v>2036</v>
      </c>
      <c r="E1278" s="832" t="s">
        <v>4480</v>
      </c>
      <c r="F1278" s="832" t="s">
        <v>4582</v>
      </c>
      <c r="G1278" s="832" t="s">
        <v>4579</v>
      </c>
      <c r="H1278" s="849"/>
      <c r="I1278" s="849"/>
      <c r="J1278" s="832"/>
      <c r="K1278" s="832"/>
      <c r="L1278" s="849"/>
      <c r="M1278" s="849"/>
      <c r="N1278" s="832"/>
      <c r="O1278" s="832"/>
      <c r="P1278" s="849">
        <v>7</v>
      </c>
      <c r="Q1278" s="849">
        <v>3983</v>
      </c>
      <c r="R1278" s="837"/>
      <c r="S1278" s="850">
        <v>569</v>
      </c>
    </row>
    <row r="1279" spans="1:19" ht="14.4" customHeight="1" x14ac:dyDescent="0.3">
      <c r="A1279" s="831" t="s">
        <v>4483</v>
      </c>
      <c r="B1279" s="832" t="s">
        <v>4484</v>
      </c>
      <c r="C1279" s="832" t="s">
        <v>602</v>
      </c>
      <c r="D1279" s="832" t="s">
        <v>2036</v>
      </c>
      <c r="E1279" s="832" t="s">
        <v>4480</v>
      </c>
      <c r="F1279" s="832" t="s">
        <v>4601</v>
      </c>
      <c r="G1279" s="832" t="s">
        <v>4598</v>
      </c>
      <c r="H1279" s="849"/>
      <c r="I1279" s="849"/>
      <c r="J1279" s="832"/>
      <c r="K1279" s="832"/>
      <c r="L1279" s="849">
        <v>1</v>
      </c>
      <c r="M1279" s="849">
        <v>380</v>
      </c>
      <c r="N1279" s="832">
        <v>1</v>
      </c>
      <c r="O1279" s="832">
        <v>380</v>
      </c>
      <c r="P1279" s="849"/>
      <c r="Q1279" s="849"/>
      <c r="R1279" s="837"/>
      <c r="S1279" s="850"/>
    </row>
    <row r="1280" spans="1:19" ht="14.4" customHeight="1" x14ac:dyDescent="0.3">
      <c r="A1280" s="831" t="s">
        <v>4483</v>
      </c>
      <c r="B1280" s="832" t="s">
        <v>4484</v>
      </c>
      <c r="C1280" s="832" t="s">
        <v>602</v>
      </c>
      <c r="D1280" s="832" t="s">
        <v>2036</v>
      </c>
      <c r="E1280" s="832" t="s">
        <v>4480</v>
      </c>
      <c r="F1280" s="832" t="s">
        <v>4602</v>
      </c>
      <c r="G1280" s="832" t="s">
        <v>4603</v>
      </c>
      <c r="H1280" s="849"/>
      <c r="I1280" s="849"/>
      <c r="J1280" s="832"/>
      <c r="K1280" s="832"/>
      <c r="L1280" s="849">
        <v>1</v>
      </c>
      <c r="M1280" s="849">
        <v>272</v>
      </c>
      <c r="N1280" s="832">
        <v>1</v>
      </c>
      <c r="O1280" s="832">
        <v>272</v>
      </c>
      <c r="P1280" s="849"/>
      <c r="Q1280" s="849"/>
      <c r="R1280" s="837"/>
      <c r="S1280" s="850"/>
    </row>
    <row r="1281" spans="1:19" ht="14.4" customHeight="1" x14ac:dyDescent="0.3">
      <c r="A1281" s="831" t="s">
        <v>4483</v>
      </c>
      <c r="B1281" s="832" t="s">
        <v>4484</v>
      </c>
      <c r="C1281" s="832" t="s">
        <v>602</v>
      </c>
      <c r="D1281" s="832" t="s">
        <v>4470</v>
      </c>
      <c r="E1281" s="832" t="s">
        <v>4480</v>
      </c>
      <c r="F1281" s="832" t="s">
        <v>4534</v>
      </c>
      <c r="G1281" s="832" t="s">
        <v>4535</v>
      </c>
      <c r="H1281" s="849">
        <v>3</v>
      </c>
      <c r="I1281" s="849">
        <v>753</v>
      </c>
      <c r="J1281" s="832">
        <v>0.6</v>
      </c>
      <c r="K1281" s="832">
        <v>251</v>
      </c>
      <c r="L1281" s="849">
        <v>5</v>
      </c>
      <c r="M1281" s="849">
        <v>1255</v>
      </c>
      <c r="N1281" s="832">
        <v>1</v>
      </c>
      <c r="O1281" s="832">
        <v>251</v>
      </c>
      <c r="P1281" s="849">
        <v>2</v>
      </c>
      <c r="Q1281" s="849">
        <v>504</v>
      </c>
      <c r="R1281" s="837">
        <v>0.40159362549800798</v>
      </c>
      <c r="S1281" s="850">
        <v>252</v>
      </c>
    </row>
    <row r="1282" spans="1:19" ht="14.4" customHeight="1" x14ac:dyDescent="0.3">
      <c r="A1282" s="831" t="s">
        <v>4483</v>
      </c>
      <c r="B1282" s="832" t="s">
        <v>4484</v>
      </c>
      <c r="C1282" s="832" t="s">
        <v>602</v>
      </c>
      <c r="D1282" s="832" t="s">
        <v>4470</v>
      </c>
      <c r="E1282" s="832" t="s">
        <v>4480</v>
      </c>
      <c r="F1282" s="832" t="s">
        <v>4534</v>
      </c>
      <c r="G1282" s="832" t="s">
        <v>4536</v>
      </c>
      <c r="H1282" s="849">
        <v>2</v>
      </c>
      <c r="I1282" s="849">
        <v>502</v>
      </c>
      <c r="J1282" s="832">
        <v>0.2857142857142857</v>
      </c>
      <c r="K1282" s="832">
        <v>251</v>
      </c>
      <c r="L1282" s="849">
        <v>7</v>
      </c>
      <c r="M1282" s="849">
        <v>1757</v>
      </c>
      <c r="N1282" s="832">
        <v>1</v>
      </c>
      <c r="O1282" s="832">
        <v>251</v>
      </c>
      <c r="P1282" s="849">
        <v>2</v>
      </c>
      <c r="Q1282" s="849">
        <v>504</v>
      </c>
      <c r="R1282" s="837">
        <v>0.28685258964143429</v>
      </c>
      <c r="S1282" s="850">
        <v>252</v>
      </c>
    </row>
    <row r="1283" spans="1:19" ht="14.4" customHeight="1" x14ac:dyDescent="0.3">
      <c r="A1283" s="831" t="s">
        <v>4483</v>
      </c>
      <c r="B1283" s="832" t="s">
        <v>4484</v>
      </c>
      <c r="C1283" s="832" t="s">
        <v>602</v>
      </c>
      <c r="D1283" s="832" t="s">
        <v>4470</v>
      </c>
      <c r="E1283" s="832" t="s">
        <v>4480</v>
      </c>
      <c r="F1283" s="832" t="s">
        <v>4571</v>
      </c>
      <c r="G1283" s="832" t="s">
        <v>4572</v>
      </c>
      <c r="H1283" s="849"/>
      <c r="I1283" s="849"/>
      <c r="J1283" s="832"/>
      <c r="K1283" s="832"/>
      <c r="L1283" s="849">
        <v>7</v>
      </c>
      <c r="M1283" s="849">
        <v>882</v>
      </c>
      <c r="N1283" s="832">
        <v>1</v>
      </c>
      <c r="O1283" s="832">
        <v>126</v>
      </c>
      <c r="P1283" s="849">
        <v>2</v>
      </c>
      <c r="Q1283" s="849">
        <v>254</v>
      </c>
      <c r="R1283" s="837">
        <v>0.28798185941043086</v>
      </c>
      <c r="S1283" s="850">
        <v>127</v>
      </c>
    </row>
    <row r="1284" spans="1:19" ht="14.4" customHeight="1" x14ac:dyDescent="0.3">
      <c r="A1284" s="831" t="s">
        <v>4483</v>
      </c>
      <c r="B1284" s="832" t="s">
        <v>4484</v>
      </c>
      <c r="C1284" s="832" t="s">
        <v>602</v>
      </c>
      <c r="D1284" s="832" t="s">
        <v>4470</v>
      </c>
      <c r="E1284" s="832" t="s">
        <v>4480</v>
      </c>
      <c r="F1284" s="832" t="s">
        <v>4571</v>
      </c>
      <c r="G1284" s="832" t="s">
        <v>4573</v>
      </c>
      <c r="H1284" s="849">
        <v>8</v>
      </c>
      <c r="I1284" s="849">
        <v>1008</v>
      </c>
      <c r="J1284" s="832">
        <v>8</v>
      </c>
      <c r="K1284" s="832">
        <v>126</v>
      </c>
      <c r="L1284" s="849">
        <v>1</v>
      </c>
      <c r="M1284" s="849">
        <v>126</v>
      </c>
      <c r="N1284" s="832">
        <v>1</v>
      </c>
      <c r="O1284" s="832">
        <v>126</v>
      </c>
      <c r="P1284" s="849">
        <v>2</v>
      </c>
      <c r="Q1284" s="849">
        <v>254</v>
      </c>
      <c r="R1284" s="837">
        <v>2.0158730158730158</v>
      </c>
      <c r="S1284" s="850">
        <v>127</v>
      </c>
    </row>
    <row r="1285" spans="1:19" ht="14.4" customHeight="1" x14ac:dyDescent="0.3">
      <c r="A1285" s="831" t="s">
        <v>4483</v>
      </c>
      <c r="B1285" s="832" t="s">
        <v>4484</v>
      </c>
      <c r="C1285" s="832" t="s">
        <v>602</v>
      </c>
      <c r="D1285" s="832" t="s">
        <v>4470</v>
      </c>
      <c r="E1285" s="832" t="s">
        <v>4480</v>
      </c>
      <c r="F1285" s="832" t="s">
        <v>4577</v>
      </c>
      <c r="G1285" s="832" t="s">
        <v>4579</v>
      </c>
      <c r="H1285" s="849"/>
      <c r="I1285" s="849"/>
      <c r="J1285" s="832"/>
      <c r="K1285" s="832"/>
      <c r="L1285" s="849">
        <v>10</v>
      </c>
      <c r="M1285" s="849">
        <v>4950</v>
      </c>
      <c r="N1285" s="832">
        <v>1</v>
      </c>
      <c r="O1285" s="832">
        <v>495</v>
      </c>
      <c r="P1285" s="849"/>
      <c r="Q1285" s="849"/>
      <c r="R1285" s="837"/>
      <c r="S1285" s="850"/>
    </row>
    <row r="1286" spans="1:19" ht="14.4" customHeight="1" x14ac:dyDescent="0.3">
      <c r="A1286" s="831" t="s">
        <v>4483</v>
      </c>
      <c r="B1286" s="832" t="s">
        <v>4484</v>
      </c>
      <c r="C1286" s="832" t="s">
        <v>602</v>
      </c>
      <c r="D1286" s="832" t="s">
        <v>4470</v>
      </c>
      <c r="E1286" s="832" t="s">
        <v>4480</v>
      </c>
      <c r="F1286" s="832" t="s">
        <v>4580</v>
      </c>
      <c r="G1286" s="832" t="s">
        <v>4581</v>
      </c>
      <c r="H1286" s="849"/>
      <c r="I1286" s="849"/>
      <c r="J1286" s="832"/>
      <c r="K1286" s="832"/>
      <c r="L1286" s="849">
        <v>2</v>
      </c>
      <c r="M1286" s="849">
        <v>1376</v>
      </c>
      <c r="N1286" s="832">
        <v>1</v>
      </c>
      <c r="O1286" s="832">
        <v>688</v>
      </c>
      <c r="P1286" s="849"/>
      <c r="Q1286" s="849"/>
      <c r="R1286" s="837"/>
      <c r="S1286" s="850"/>
    </row>
    <row r="1287" spans="1:19" ht="14.4" customHeight="1" x14ac:dyDescent="0.3">
      <c r="A1287" s="831" t="s">
        <v>4483</v>
      </c>
      <c r="B1287" s="832" t="s">
        <v>4484</v>
      </c>
      <c r="C1287" s="832" t="s">
        <v>602</v>
      </c>
      <c r="D1287" s="832" t="s">
        <v>4470</v>
      </c>
      <c r="E1287" s="832" t="s">
        <v>4480</v>
      </c>
      <c r="F1287" s="832" t="s">
        <v>4583</v>
      </c>
      <c r="G1287" s="832" t="s">
        <v>4581</v>
      </c>
      <c r="H1287" s="849">
        <v>5</v>
      </c>
      <c r="I1287" s="849">
        <v>3805</v>
      </c>
      <c r="J1287" s="832">
        <v>2.5</v>
      </c>
      <c r="K1287" s="832">
        <v>761</v>
      </c>
      <c r="L1287" s="849">
        <v>2</v>
      </c>
      <c r="M1287" s="849">
        <v>1522</v>
      </c>
      <c r="N1287" s="832">
        <v>1</v>
      </c>
      <c r="O1287" s="832">
        <v>761</v>
      </c>
      <c r="P1287" s="849"/>
      <c r="Q1287" s="849"/>
      <c r="R1287" s="837"/>
      <c r="S1287" s="850"/>
    </row>
    <row r="1288" spans="1:19" ht="14.4" customHeight="1" x14ac:dyDescent="0.3">
      <c r="A1288" s="831" t="s">
        <v>4483</v>
      </c>
      <c r="B1288" s="832" t="s">
        <v>4484</v>
      </c>
      <c r="C1288" s="832" t="s">
        <v>602</v>
      </c>
      <c r="D1288" s="832" t="s">
        <v>4470</v>
      </c>
      <c r="E1288" s="832" t="s">
        <v>4480</v>
      </c>
      <c r="F1288" s="832" t="s">
        <v>4584</v>
      </c>
      <c r="G1288" s="832" t="s">
        <v>4585</v>
      </c>
      <c r="H1288" s="849"/>
      <c r="I1288" s="849"/>
      <c r="J1288" s="832"/>
      <c r="K1288" s="832"/>
      <c r="L1288" s="849">
        <v>1</v>
      </c>
      <c r="M1288" s="849">
        <v>462</v>
      </c>
      <c r="N1288" s="832">
        <v>1</v>
      </c>
      <c r="O1288" s="832">
        <v>462</v>
      </c>
      <c r="P1288" s="849"/>
      <c r="Q1288" s="849"/>
      <c r="R1288" s="837"/>
      <c r="S1288" s="850"/>
    </row>
    <row r="1289" spans="1:19" ht="14.4" customHeight="1" x14ac:dyDescent="0.3">
      <c r="A1289" s="831" t="s">
        <v>4483</v>
      </c>
      <c r="B1289" s="832" t="s">
        <v>4484</v>
      </c>
      <c r="C1289" s="832" t="s">
        <v>602</v>
      </c>
      <c r="D1289" s="832" t="s">
        <v>4470</v>
      </c>
      <c r="E1289" s="832" t="s">
        <v>4480</v>
      </c>
      <c r="F1289" s="832" t="s">
        <v>4594</v>
      </c>
      <c r="G1289" s="832" t="s">
        <v>4595</v>
      </c>
      <c r="H1289" s="849"/>
      <c r="I1289" s="849"/>
      <c r="J1289" s="832"/>
      <c r="K1289" s="832"/>
      <c r="L1289" s="849">
        <v>11</v>
      </c>
      <c r="M1289" s="849">
        <v>935</v>
      </c>
      <c r="N1289" s="832">
        <v>1</v>
      </c>
      <c r="O1289" s="832">
        <v>85</v>
      </c>
      <c r="P1289" s="849"/>
      <c r="Q1289" s="849"/>
      <c r="R1289" s="837"/>
      <c r="S1289" s="850"/>
    </row>
    <row r="1290" spans="1:19" ht="14.4" customHeight="1" x14ac:dyDescent="0.3">
      <c r="A1290" s="831" t="s">
        <v>4483</v>
      </c>
      <c r="B1290" s="832" t="s">
        <v>4484</v>
      </c>
      <c r="C1290" s="832" t="s">
        <v>602</v>
      </c>
      <c r="D1290" s="832" t="s">
        <v>4470</v>
      </c>
      <c r="E1290" s="832" t="s">
        <v>4480</v>
      </c>
      <c r="F1290" s="832" t="s">
        <v>4594</v>
      </c>
      <c r="G1290" s="832" t="s">
        <v>4596</v>
      </c>
      <c r="H1290" s="849">
        <v>5</v>
      </c>
      <c r="I1290" s="849">
        <v>425</v>
      </c>
      <c r="J1290" s="832"/>
      <c r="K1290" s="832">
        <v>85</v>
      </c>
      <c r="L1290" s="849"/>
      <c r="M1290" s="849"/>
      <c r="N1290" s="832"/>
      <c r="O1290" s="832"/>
      <c r="P1290" s="849">
        <v>4</v>
      </c>
      <c r="Q1290" s="849">
        <v>344</v>
      </c>
      <c r="R1290" s="837"/>
      <c r="S1290" s="850">
        <v>86</v>
      </c>
    </row>
    <row r="1291" spans="1:19" ht="14.4" customHeight="1" x14ac:dyDescent="0.3">
      <c r="A1291" s="831" t="s">
        <v>4483</v>
      </c>
      <c r="B1291" s="832" t="s">
        <v>4484</v>
      </c>
      <c r="C1291" s="832" t="s">
        <v>602</v>
      </c>
      <c r="D1291" s="832" t="s">
        <v>4470</v>
      </c>
      <c r="E1291" s="832" t="s">
        <v>4480</v>
      </c>
      <c r="F1291" s="832" t="s">
        <v>4611</v>
      </c>
      <c r="G1291" s="832" t="s">
        <v>4612</v>
      </c>
      <c r="H1291" s="849"/>
      <c r="I1291" s="849"/>
      <c r="J1291" s="832"/>
      <c r="K1291" s="832"/>
      <c r="L1291" s="849"/>
      <c r="M1291" s="849"/>
      <c r="N1291" s="832"/>
      <c r="O1291" s="832"/>
      <c r="P1291" s="849">
        <v>1</v>
      </c>
      <c r="Q1291" s="849">
        <v>746</v>
      </c>
      <c r="R1291" s="837"/>
      <c r="S1291" s="850">
        <v>746</v>
      </c>
    </row>
    <row r="1292" spans="1:19" ht="14.4" customHeight="1" x14ac:dyDescent="0.3">
      <c r="A1292" s="831" t="s">
        <v>4483</v>
      </c>
      <c r="B1292" s="832" t="s">
        <v>4484</v>
      </c>
      <c r="C1292" s="832" t="s">
        <v>602</v>
      </c>
      <c r="D1292" s="832" t="s">
        <v>4470</v>
      </c>
      <c r="E1292" s="832" t="s">
        <v>4480</v>
      </c>
      <c r="F1292" s="832" t="s">
        <v>4613</v>
      </c>
      <c r="G1292" s="832" t="s">
        <v>4614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4</v>
      </c>
      <c r="Q1292" s="849">
        <v>2176</v>
      </c>
      <c r="R1292" s="837"/>
      <c r="S1292" s="850">
        <v>544</v>
      </c>
    </row>
    <row r="1293" spans="1:19" ht="14.4" customHeight="1" x14ac:dyDescent="0.3">
      <c r="A1293" s="831" t="s">
        <v>4483</v>
      </c>
      <c r="B1293" s="832" t="s">
        <v>4484</v>
      </c>
      <c r="C1293" s="832" t="s">
        <v>602</v>
      </c>
      <c r="D1293" s="832" t="s">
        <v>4470</v>
      </c>
      <c r="E1293" s="832" t="s">
        <v>4480</v>
      </c>
      <c r="F1293" s="832" t="s">
        <v>4597</v>
      </c>
      <c r="G1293" s="832" t="s">
        <v>4598</v>
      </c>
      <c r="H1293" s="849"/>
      <c r="I1293" s="849"/>
      <c r="J1293" s="832"/>
      <c r="K1293" s="832"/>
      <c r="L1293" s="849"/>
      <c r="M1293" s="849"/>
      <c r="N1293" s="832"/>
      <c r="O1293" s="832"/>
      <c r="P1293" s="849">
        <v>2</v>
      </c>
      <c r="Q1293" s="849">
        <v>616</v>
      </c>
      <c r="R1293" s="837"/>
      <c r="S1293" s="850">
        <v>308</v>
      </c>
    </row>
    <row r="1294" spans="1:19" ht="14.4" customHeight="1" x14ac:dyDescent="0.3">
      <c r="A1294" s="831" t="s">
        <v>4483</v>
      </c>
      <c r="B1294" s="832" t="s">
        <v>4484</v>
      </c>
      <c r="C1294" s="832" t="s">
        <v>602</v>
      </c>
      <c r="D1294" s="832" t="s">
        <v>4470</v>
      </c>
      <c r="E1294" s="832" t="s">
        <v>4480</v>
      </c>
      <c r="F1294" s="832" t="s">
        <v>4597</v>
      </c>
      <c r="G1294" s="832" t="s">
        <v>4599</v>
      </c>
      <c r="H1294" s="849"/>
      <c r="I1294" s="849"/>
      <c r="J1294" s="832"/>
      <c r="K1294" s="832"/>
      <c r="L1294" s="849"/>
      <c r="M1294" s="849"/>
      <c r="N1294" s="832"/>
      <c r="O1294" s="832"/>
      <c r="P1294" s="849">
        <v>2</v>
      </c>
      <c r="Q1294" s="849">
        <v>616</v>
      </c>
      <c r="R1294" s="837"/>
      <c r="S1294" s="850">
        <v>308</v>
      </c>
    </row>
    <row r="1295" spans="1:19" ht="14.4" customHeight="1" x14ac:dyDescent="0.3">
      <c r="A1295" s="831" t="s">
        <v>4483</v>
      </c>
      <c r="B1295" s="832" t="s">
        <v>4484</v>
      </c>
      <c r="C1295" s="832" t="s">
        <v>602</v>
      </c>
      <c r="D1295" s="832" t="s">
        <v>4470</v>
      </c>
      <c r="E1295" s="832" t="s">
        <v>4480</v>
      </c>
      <c r="F1295" s="832" t="s">
        <v>4600</v>
      </c>
      <c r="G1295" s="832" t="s">
        <v>4592</v>
      </c>
      <c r="H1295" s="849"/>
      <c r="I1295" s="849"/>
      <c r="J1295" s="832"/>
      <c r="K1295" s="832"/>
      <c r="L1295" s="849"/>
      <c r="M1295" s="849"/>
      <c r="N1295" s="832"/>
      <c r="O1295" s="832"/>
      <c r="P1295" s="849">
        <v>1</v>
      </c>
      <c r="Q1295" s="849">
        <v>179</v>
      </c>
      <c r="R1295" s="837"/>
      <c r="S1295" s="850">
        <v>179</v>
      </c>
    </row>
    <row r="1296" spans="1:19" ht="14.4" customHeight="1" x14ac:dyDescent="0.3">
      <c r="A1296" s="831" t="s">
        <v>4483</v>
      </c>
      <c r="B1296" s="832" t="s">
        <v>4484</v>
      </c>
      <c r="C1296" s="832" t="s">
        <v>602</v>
      </c>
      <c r="D1296" s="832" t="s">
        <v>4470</v>
      </c>
      <c r="E1296" s="832" t="s">
        <v>4480</v>
      </c>
      <c r="F1296" s="832" t="s">
        <v>4601</v>
      </c>
      <c r="G1296" s="832" t="s">
        <v>4598</v>
      </c>
      <c r="H1296" s="849">
        <v>2</v>
      </c>
      <c r="I1296" s="849">
        <v>760</v>
      </c>
      <c r="J1296" s="832">
        <v>0.22222222222222221</v>
      </c>
      <c r="K1296" s="832">
        <v>380</v>
      </c>
      <c r="L1296" s="849">
        <v>9</v>
      </c>
      <c r="M1296" s="849">
        <v>3420</v>
      </c>
      <c r="N1296" s="832">
        <v>1</v>
      </c>
      <c r="O1296" s="832">
        <v>380</v>
      </c>
      <c r="P1296" s="849"/>
      <c r="Q1296" s="849"/>
      <c r="R1296" s="837"/>
      <c r="S1296" s="850"/>
    </row>
    <row r="1297" spans="1:19" ht="14.4" customHeight="1" x14ac:dyDescent="0.3">
      <c r="A1297" s="831" t="s">
        <v>4483</v>
      </c>
      <c r="B1297" s="832" t="s">
        <v>4484</v>
      </c>
      <c r="C1297" s="832" t="s">
        <v>602</v>
      </c>
      <c r="D1297" s="832" t="s">
        <v>4470</v>
      </c>
      <c r="E1297" s="832" t="s">
        <v>4480</v>
      </c>
      <c r="F1297" s="832" t="s">
        <v>4601</v>
      </c>
      <c r="G1297" s="832" t="s">
        <v>4599</v>
      </c>
      <c r="H1297" s="849">
        <v>5</v>
      </c>
      <c r="I1297" s="849">
        <v>1900</v>
      </c>
      <c r="J1297" s="832">
        <v>1.25</v>
      </c>
      <c r="K1297" s="832">
        <v>380</v>
      </c>
      <c r="L1297" s="849">
        <v>4</v>
      </c>
      <c r="M1297" s="849">
        <v>1520</v>
      </c>
      <c r="N1297" s="832">
        <v>1</v>
      </c>
      <c r="O1297" s="832">
        <v>380</v>
      </c>
      <c r="P1297" s="849"/>
      <c r="Q1297" s="849"/>
      <c r="R1297" s="837"/>
      <c r="S1297" s="850"/>
    </row>
    <row r="1298" spans="1:19" ht="14.4" customHeight="1" x14ac:dyDescent="0.3">
      <c r="A1298" s="831" t="s">
        <v>4483</v>
      </c>
      <c r="B1298" s="832" t="s">
        <v>4484</v>
      </c>
      <c r="C1298" s="832" t="s">
        <v>602</v>
      </c>
      <c r="D1298" s="832" t="s">
        <v>2037</v>
      </c>
      <c r="E1298" s="832" t="s">
        <v>4480</v>
      </c>
      <c r="F1298" s="832" t="s">
        <v>4534</v>
      </c>
      <c r="G1298" s="832" t="s">
        <v>4536</v>
      </c>
      <c r="H1298" s="849"/>
      <c r="I1298" s="849"/>
      <c r="J1298" s="832"/>
      <c r="K1298" s="832"/>
      <c r="L1298" s="849">
        <v>2</v>
      </c>
      <c r="M1298" s="849">
        <v>502</v>
      </c>
      <c r="N1298" s="832">
        <v>1</v>
      </c>
      <c r="O1298" s="832">
        <v>251</v>
      </c>
      <c r="P1298" s="849">
        <v>1</v>
      </c>
      <c r="Q1298" s="849">
        <v>252</v>
      </c>
      <c r="R1298" s="837">
        <v>0.50199203187250996</v>
      </c>
      <c r="S1298" s="850">
        <v>252</v>
      </c>
    </row>
    <row r="1299" spans="1:19" ht="14.4" customHeight="1" x14ac:dyDescent="0.3">
      <c r="A1299" s="831" t="s">
        <v>4483</v>
      </c>
      <c r="B1299" s="832" t="s">
        <v>4484</v>
      </c>
      <c r="C1299" s="832" t="s">
        <v>602</v>
      </c>
      <c r="D1299" s="832" t="s">
        <v>2037</v>
      </c>
      <c r="E1299" s="832" t="s">
        <v>4480</v>
      </c>
      <c r="F1299" s="832" t="s">
        <v>4571</v>
      </c>
      <c r="G1299" s="832" t="s">
        <v>4572</v>
      </c>
      <c r="H1299" s="849"/>
      <c r="I1299" s="849"/>
      <c r="J1299" s="832"/>
      <c r="K1299" s="832"/>
      <c r="L1299" s="849">
        <v>4</v>
      </c>
      <c r="M1299" s="849">
        <v>504</v>
      </c>
      <c r="N1299" s="832">
        <v>1</v>
      </c>
      <c r="O1299" s="832">
        <v>126</v>
      </c>
      <c r="P1299" s="849">
        <v>1</v>
      </c>
      <c r="Q1299" s="849">
        <v>127</v>
      </c>
      <c r="R1299" s="837">
        <v>0.25198412698412698</v>
      </c>
      <c r="S1299" s="850">
        <v>127</v>
      </c>
    </row>
    <row r="1300" spans="1:19" ht="14.4" customHeight="1" x14ac:dyDescent="0.3">
      <c r="A1300" s="831" t="s">
        <v>4483</v>
      </c>
      <c r="B1300" s="832" t="s">
        <v>4484</v>
      </c>
      <c r="C1300" s="832" t="s">
        <v>602</v>
      </c>
      <c r="D1300" s="832" t="s">
        <v>2037</v>
      </c>
      <c r="E1300" s="832" t="s">
        <v>4480</v>
      </c>
      <c r="F1300" s="832" t="s">
        <v>4582</v>
      </c>
      <c r="G1300" s="832" t="s">
        <v>4579</v>
      </c>
      <c r="H1300" s="849"/>
      <c r="I1300" s="849"/>
      <c r="J1300" s="832"/>
      <c r="K1300" s="832"/>
      <c r="L1300" s="849"/>
      <c r="M1300" s="849"/>
      <c r="N1300" s="832"/>
      <c r="O1300" s="832"/>
      <c r="P1300" s="849">
        <v>1</v>
      </c>
      <c r="Q1300" s="849">
        <v>569</v>
      </c>
      <c r="R1300" s="837"/>
      <c r="S1300" s="850">
        <v>569</v>
      </c>
    </row>
    <row r="1301" spans="1:19" ht="14.4" customHeight="1" x14ac:dyDescent="0.3">
      <c r="A1301" s="831" t="s">
        <v>4483</v>
      </c>
      <c r="B1301" s="832" t="s">
        <v>4484</v>
      </c>
      <c r="C1301" s="832" t="s">
        <v>602</v>
      </c>
      <c r="D1301" s="832" t="s">
        <v>2037</v>
      </c>
      <c r="E1301" s="832" t="s">
        <v>4480</v>
      </c>
      <c r="F1301" s="832" t="s">
        <v>4601</v>
      </c>
      <c r="G1301" s="832" t="s">
        <v>4599</v>
      </c>
      <c r="H1301" s="849"/>
      <c r="I1301" s="849"/>
      <c r="J1301" s="832"/>
      <c r="K1301" s="832"/>
      <c r="L1301" s="849">
        <v>3</v>
      </c>
      <c r="M1301" s="849">
        <v>1140</v>
      </c>
      <c r="N1301" s="832">
        <v>1</v>
      </c>
      <c r="O1301" s="832">
        <v>380</v>
      </c>
      <c r="P1301" s="849"/>
      <c r="Q1301" s="849"/>
      <c r="R1301" s="837"/>
      <c r="S1301" s="850"/>
    </row>
    <row r="1302" spans="1:19" ht="14.4" customHeight="1" x14ac:dyDescent="0.3">
      <c r="A1302" s="831" t="s">
        <v>4483</v>
      </c>
      <c r="B1302" s="832" t="s">
        <v>4484</v>
      </c>
      <c r="C1302" s="832" t="s">
        <v>602</v>
      </c>
      <c r="D1302" s="832" t="s">
        <v>2038</v>
      </c>
      <c r="E1302" s="832" t="s">
        <v>4480</v>
      </c>
      <c r="F1302" s="832" t="s">
        <v>4534</v>
      </c>
      <c r="G1302" s="832" t="s">
        <v>4536</v>
      </c>
      <c r="H1302" s="849"/>
      <c r="I1302" s="849"/>
      <c r="J1302" s="832"/>
      <c r="K1302" s="832"/>
      <c r="L1302" s="849"/>
      <c r="M1302" s="849"/>
      <c r="N1302" s="832"/>
      <c r="O1302" s="832"/>
      <c r="P1302" s="849">
        <v>1</v>
      </c>
      <c r="Q1302" s="849">
        <v>252</v>
      </c>
      <c r="R1302" s="837"/>
      <c r="S1302" s="850">
        <v>252</v>
      </c>
    </row>
    <row r="1303" spans="1:19" ht="14.4" customHeight="1" x14ac:dyDescent="0.3">
      <c r="A1303" s="831" t="s">
        <v>4483</v>
      </c>
      <c r="B1303" s="832" t="s">
        <v>4484</v>
      </c>
      <c r="C1303" s="832" t="s">
        <v>602</v>
      </c>
      <c r="D1303" s="832" t="s">
        <v>2038</v>
      </c>
      <c r="E1303" s="832" t="s">
        <v>4480</v>
      </c>
      <c r="F1303" s="832" t="s">
        <v>4571</v>
      </c>
      <c r="G1303" s="832" t="s">
        <v>4572</v>
      </c>
      <c r="H1303" s="849"/>
      <c r="I1303" s="849"/>
      <c r="J1303" s="832"/>
      <c r="K1303" s="832"/>
      <c r="L1303" s="849"/>
      <c r="M1303" s="849"/>
      <c r="N1303" s="832"/>
      <c r="O1303" s="832"/>
      <c r="P1303" s="849">
        <v>1</v>
      </c>
      <c r="Q1303" s="849">
        <v>127</v>
      </c>
      <c r="R1303" s="837"/>
      <c r="S1303" s="850">
        <v>127</v>
      </c>
    </row>
    <row r="1304" spans="1:19" ht="14.4" customHeight="1" x14ac:dyDescent="0.3">
      <c r="A1304" s="831" t="s">
        <v>4483</v>
      </c>
      <c r="B1304" s="832" t="s">
        <v>4484</v>
      </c>
      <c r="C1304" s="832" t="s">
        <v>602</v>
      </c>
      <c r="D1304" s="832" t="s">
        <v>2038</v>
      </c>
      <c r="E1304" s="832" t="s">
        <v>4480</v>
      </c>
      <c r="F1304" s="832" t="s">
        <v>4577</v>
      </c>
      <c r="G1304" s="832" t="s">
        <v>4579</v>
      </c>
      <c r="H1304" s="849"/>
      <c r="I1304" s="849"/>
      <c r="J1304" s="832"/>
      <c r="K1304" s="832"/>
      <c r="L1304" s="849"/>
      <c r="M1304" s="849"/>
      <c r="N1304" s="832"/>
      <c r="O1304" s="832"/>
      <c r="P1304" s="849">
        <v>2</v>
      </c>
      <c r="Q1304" s="849">
        <v>992</v>
      </c>
      <c r="R1304" s="837"/>
      <c r="S1304" s="850">
        <v>496</v>
      </c>
    </row>
    <row r="1305" spans="1:19" ht="14.4" customHeight="1" x14ac:dyDescent="0.3">
      <c r="A1305" s="831" t="s">
        <v>4483</v>
      </c>
      <c r="B1305" s="832" t="s">
        <v>4484</v>
      </c>
      <c r="C1305" s="832" t="s">
        <v>602</v>
      </c>
      <c r="D1305" s="832" t="s">
        <v>2040</v>
      </c>
      <c r="E1305" s="832" t="s">
        <v>4480</v>
      </c>
      <c r="F1305" s="832" t="s">
        <v>4534</v>
      </c>
      <c r="G1305" s="832" t="s">
        <v>4535</v>
      </c>
      <c r="H1305" s="849">
        <v>1</v>
      </c>
      <c r="I1305" s="849">
        <v>251</v>
      </c>
      <c r="J1305" s="832"/>
      <c r="K1305" s="832">
        <v>251</v>
      </c>
      <c r="L1305" s="849"/>
      <c r="M1305" s="849"/>
      <c r="N1305" s="832"/>
      <c r="O1305" s="832"/>
      <c r="P1305" s="849"/>
      <c r="Q1305" s="849"/>
      <c r="R1305" s="837"/>
      <c r="S1305" s="850"/>
    </row>
    <row r="1306" spans="1:19" ht="14.4" customHeight="1" x14ac:dyDescent="0.3">
      <c r="A1306" s="831" t="s">
        <v>4483</v>
      </c>
      <c r="B1306" s="832" t="s">
        <v>4484</v>
      </c>
      <c r="C1306" s="832" t="s">
        <v>602</v>
      </c>
      <c r="D1306" s="832" t="s">
        <v>2040</v>
      </c>
      <c r="E1306" s="832" t="s">
        <v>4480</v>
      </c>
      <c r="F1306" s="832" t="s">
        <v>4605</v>
      </c>
      <c r="G1306" s="832" t="s">
        <v>4576</v>
      </c>
      <c r="H1306" s="849">
        <v>2</v>
      </c>
      <c r="I1306" s="849">
        <v>808</v>
      </c>
      <c r="J1306" s="832"/>
      <c r="K1306" s="832">
        <v>404</v>
      </c>
      <c r="L1306" s="849"/>
      <c r="M1306" s="849"/>
      <c r="N1306" s="832"/>
      <c r="O1306" s="832"/>
      <c r="P1306" s="849"/>
      <c r="Q1306" s="849"/>
      <c r="R1306" s="837"/>
      <c r="S1306" s="850"/>
    </row>
    <row r="1307" spans="1:19" ht="14.4" customHeight="1" x14ac:dyDescent="0.3">
      <c r="A1307" s="831" t="s">
        <v>4483</v>
      </c>
      <c r="B1307" s="832" t="s">
        <v>4484</v>
      </c>
      <c r="C1307" s="832" t="s">
        <v>602</v>
      </c>
      <c r="D1307" s="832" t="s">
        <v>4473</v>
      </c>
      <c r="E1307" s="832" t="s">
        <v>4480</v>
      </c>
      <c r="F1307" s="832" t="s">
        <v>4571</v>
      </c>
      <c r="G1307" s="832" t="s">
        <v>4573</v>
      </c>
      <c r="H1307" s="849">
        <v>1</v>
      </c>
      <c r="I1307" s="849">
        <v>126</v>
      </c>
      <c r="J1307" s="832"/>
      <c r="K1307" s="832">
        <v>126</v>
      </c>
      <c r="L1307" s="849"/>
      <c r="M1307" s="849"/>
      <c r="N1307" s="832"/>
      <c r="O1307" s="832"/>
      <c r="P1307" s="849"/>
      <c r="Q1307" s="849"/>
      <c r="R1307" s="837"/>
      <c r="S1307" s="850"/>
    </row>
    <row r="1308" spans="1:19" ht="14.4" customHeight="1" x14ac:dyDescent="0.3">
      <c r="A1308" s="831" t="s">
        <v>4483</v>
      </c>
      <c r="B1308" s="832" t="s">
        <v>4484</v>
      </c>
      <c r="C1308" s="832" t="s">
        <v>602</v>
      </c>
      <c r="D1308" s="832" t="s">
        <v>4473</v>
      </c>
      <c r="E1308" s="832" t="s">
        <v>4480</v>
      </c>
      <c r="F1308" s="832" t="s">
        <v>4597</v>
      </c>
      <c r="G1308" s="832" t="s">
        <v>4598</v>
      </c>
      <c r="H1308" s="849">
        <v>1</v>
      </c>
      <c r="I1308" s="849">
        <v>307</v>
      </c>
      <c r="J1308" s="832"/>
      <c r="K1308" s="832">
        <v>307</v>
      </c>
      <c r="L1308" s="849"/>
      <c r="M1308" s="849"/>
      <c r="N1308" s="832"/>
      <c r="O1308" s="832"/>
      <c r="P1308" s="849"/>
      <c r="Q1308" s="849"/>
      <c r="R1308" s="837"/>
      <c r="S1308" s="850"/>
    </row>
    <row r="1309" spans="1:19" ht="14.4" customHeight="1" x14ac:dyDescent="0.3">
      <c r="A1309" s="831" t="s">
        <v>4483</v>
      </c>
      <c r="B1309" s="832" t="s">
        <v>4484</v>
      </c>
      <c r="C1309" s="832" t="s">
        <v>602</v>
      </c>
      <c r="D1309" s="832" t="s">
        <v>4475</v>
      </c>
      <c r="E1309" s="832" t="s">
        <v>4480</v>
      </c>
      <c r="F1309" s="832" t="s">
        <v>4534</v>
      </c>
      <c r="G1309" s="832" t="s">
        <v>4535</v>
      </c>
      <c r="H1309" s="849">
        <v>1</v>
      </c>
      <c r="I1309" s="849">
        <v>251</v>
      </c>
      <c r="J1309" s="832"/>
      <c r="K1309" s="832">
        <v>251</v>
      </c>
      <c r="L1309" s="849"/>
      <c r="M1309" s="849"/>
      <c r="N1309" s="832"/>
      <c r="O1309" s="832"/>
      <c r="P1309" s="849"/>
      <c r="Q1309" s="849"/>
      <c r="R1309" s="837"/>
      <c r="S1309" s="850"/>
    </row>
    <row r="1310" spans="1:19" ht="14.4" customHeight="1" x14ac:dyDescent="0.3">
      <c r="A1310" s="831" t="s">
        <v>4483</v>
      </c>
      <c r="B1310" s="832" t="s">
        <v>4484</v>
      </c>
      <c r="C1310" s="832" t="s">
        <v>602</v>
      </c>
      <c r="D1310" s="832" t="s">
        <v>4475</v>
      </c>
      <c r="E1310" s="832" t="s">
        <v>4480</v>
      </c>
      <c r="F1310" s="832" t="s">
        <v>4571</v>
      </c>
      <c r="G1310" s="832" t="s">
        <v>4573</v>
      </c>
      <c r="H1310" s="849">
        <v>5</v>
      </c>
      <c r="I1310" s="849">
        <v>630</v>
      </c>
      <c r="J1310" s="832"/>
      <c r="K1310" s="832">
        <v>126</v>
      </c>
      <c r="L1310" s="849"/>
      <c r="M1310" s="849"/>
      <c r="N1310" s="832"/>
      <c r="O1310" s="832"/>
      <c r="P1310" s="849"/>
      <c r="Q1310" s="849"/>
      <c r="R1310" s="837"/>
      <c r="S1310" s="850"/>
    </row>
    <row r="1311" spans="1:19" ht="14.4" customHeight="1" x14ac:dyDescent="0.3">
      <c r="A1311" s="831" t="s">
        <v>4483</v>
      </c>
      <c r="B1311" s="832" t="s">
        <v>4484</v>
      </c>
      <c r="C1311" s="832" t="s">
        <v>602</v>
      </c>
      <c r="D1311" s="832" t="s">
        <v>4475</v>
      </c>
      <c r="E1311" s="832" t="s">
        <v>4480</v>
      </c>
      <c r="F1311" s="832" t="s">
        <v>4597</v>
      </c>
      <c r="G1311" s="832" t="s">
        <v>4598</v>
      </c>
      <c r="H1311" s="849">
        <v>5</v>
      </c>
      <c r="I1311" s="849">
        <v>1535</v>
      </c>
      <c r="J1311" s="832"/>
      <c r="K1311" s="832">
        <v>307</v>
      </c>
      <c r="L1311" s="849"/>
      <c r="M1311" s="849"/>
      <c r="N1311" s="832"/>
      <c r="O1311" s="832"/>
      <c r="P1311" s="849"/>
      <c r="Q1311" s="849"/>
      <c r="R1311" s="837"/>
      <c r="S1311" s="850"/>
    </row>
    <row r="1312" spans="1:19" ht="14.4" customHeight="1" x14ac:dyDescent="0.3">
      <c r="A1312" s="831" t="s">
        <v>4483</v>
      </c>
      <c r="B1312" s="832" t="s">
        <v>4484</v>
      </c>
      <c r="C1312" s="832" t="s">
        <v>602</v>
      </c>
      <c r="D1312" s="832" t="s">
        <v>2041</v>
      </c>
      <c r="E1312" s="832" t="s">
        <v>4480</v>
      </c>
      <c r="F1312" s="832" t="s">
        <v>4534</v>
      </c>
      <c r="G1312" s="832" t="s">
        <v>4535</v>
      </c>
      <c r="H1312" s="849">
        <v>1</v>
      </c>
      <c r="I1312" s="849">
        <v>251</v>
      </c>
      <c r="J1312" s="832">
        <v>0.25</v>
      </c>
      <c r="K1312" s="832">
        <v>251</v>
      </c>
      <c r="L1312" s="849">
        <v>4</v>
      </c>
      <c r="M1312" s="849">
        <v>1004</v>
      </c>
      <c r="N1312" s="832">
        <v>1</v>
      </c>
      <c r="O1312" s="832">
        <v>251</v>
      </c>
      <c r="P1312" s="849">
        <v>3</v>
      </c>
      <c r="Q1312" s="849">
        <v>756</v>
      </c>
      <c r="R1312" s="837">
        <v>0.75298804780876494</v>
      </c>
      <c r="S1312" s="850">
        <v>252</v>
      </c>
    </row>
    <row r="1313" spans="1:19" ht="14.4" customHeight="1" x14ac:dyDescent="0.3">
      <c r="A1313" s="831" t="s">
        <v>4483</v>
      </c>
      <c r="B1313" s="832" t="s">
        <v>4484</v>
      </c>
      <c r="C1313" s="832" t="s">
        <v>602</v>
      </c>
      <c r="D1313" s="832" t="s">
        <v>2041</v>
      </c>
      <c r="E1313" s="832" t="s">
        <v>4480</v>
      </c>
      <c r="F1313" s="832" t="s">
        <v>4534</v>
      </c>
      <c r="G1313" s="832" t="s">
        <v>4536</v>
      </c>
      <c r="H1313" s="849">
        <v>1</v>
      </c>
      <c r="I1313" s="849">
        <v>251</v>
      </c>
      <c r="J1313" s="832">
        <v>1</v>
      </c>
      <c r="K1313" s="832">
        <v>251</v>
      </c>
      <c r="L1313" s="849">
        <v>1</v>
      </c>
      <c r="M1313" s="849">
        <v>251</v>
      </c>
      <c r="N1313" s="832">
        <v>1</v>
      </c>
      <c r="O1313" s="832">
        <v>251</v>
      </c>
      <c r="P1313" s="849">
        <v>1</v>
      </c>
      <c r="Q1313" s="849">
        <v>252</v>
      </c>
      <c r="R1313" s="837">
        <v>1.0039840637450199</v>
      </c>
      <c r="S1313" s="850">
        <v>252</v>
      </c>
    </row>
    <row r="1314" spans="1:19" ht="14.4" customHeight="1" x14ac:dyDescent="0.3">
      <c r="A1314" s="831" t="s">
        <v>4483</v>
      </c>
      <c r="B1314" s="832" t="s">
        <v>4484</v>
      </c>
      <c r="C1314" s="832" t="s">
        <v>602</v>
      </c>
      <c r="D1314" s="832" t="s">
        <v>2041</v>
      </c>
      <c r="E1314" s="832" t="s">
        <v>4480</v>
      </c>
      <c r="F1314" s="832" t="s">
        <v>4571</v>
      </c>
      <c r="G1314" s="832" t="s">
        <v>4572</v>
      </c>
      <c r="H1314" s="849">
        <v>1</v>
      </c>
      <c r="I1314" s="849">
        <v>126</v>
      </c>
      <c r="J1314" s="832">
        <v>0.5</v>
      </c>
      <c r="K1314" s="832">
        <v>126</v>
      </c>
      <c r="L1314" s="849">
        <v>2</v>
      </c>
      <c r="M1314" s="849">
        <v>252</v>
      </c>
      <c r="N1314" s="832">
        <v>1</v>
      </c>
      <c r="O1314" s="832">
        <v>126</v>
      </c>
      <c r="P1314" s="849">
        <v>6</v>
      </c>
      <c r="Q1314" s="849">
        <v>762</v>
      </c>
      <c r="R1314" s="837">
        <v>3.0238095238095237</v>
      </c>
      <c r="S1314" s="850">
        <v>127</v>
      </c>
    </row>
    <row r="1315" spans="1:19" ht="14.4" customHeight="1" x14ac:dyDescent="0.3">
      <c r="A1315" s="831" t="s">
        <v>4483</v>
      </c>
      <c r="B1315" s="832" t="s">
        <v>4484</v>
      </c>
      <c r="C1315" s="832" t="s">
        <v>602</v>
      </c>
      <c r="D1315" s="832" t="s">
        <v>2041</v>
      </c>
      <c r="E1315" s="832" t="s">
        <v>4480</v>
      </c>
      <c r="F1315" s="832" t="s">
        <v>4571</v>
      </c>
      <c r="G1315" s="832" t="s">
        <v>4573</v>
      </c>
      <c r="H1315" s="849">
        <v>3</v>
      </c>
      <c r="I1315" s="849">
        <v>378</v>
      </c>
      <c r="J1315" s="832">
        <v>0.375</v>
      </c>
      <c r="K1315" s="832">
        <v>126</v>
      </c>
      <c r="L1315" s="849">
        <v>8</v>
      </c>
      <c r="M1315" s="849">
        <v>1008</v>
      </c>
      <c r="N1315" s="832">
        <v>1</v>
      </c>
      <c r="O1315" s="832">
        <v>126</v>
      </c>
      <c r="P1315" s="849">
        <v>9</v>
      </c>
      <c r="Q1315" s="849">
        <v>1143</v>
      </c>
      <c r="R1315" s="837">
        <v>1.1339285714285714</v>
      </c>
      <c r="S1315" s="850">
        <v>127</v>
      </c>
    </row>
    <row r="1316" spans="1:19" ht="14.4" customHeight="1" x14ac:dyDescent="0.3">
      <c r="A1316" s="831" t="s">
        <v>4483</v>
      </c>
      <c r="B1316" s="832" t="s">
        <v>4484</v>
      </c>
      <c r="C1316" s="832" t="s">
        <v>602</v>
      </c>
      <c r="D1316" s="832" t="s">
        <v>2041</v>
      </c>
      <c r="E1316" s="832" t="s">
        <v>4480</v>
      </c>
      <c r="F1316" s="832" t="s">
        <v>4577</v>
      </c>
      <c r="G1316" s="832" t="s">
        <v>4578</v>
      </c>
      <c r="H1316" s="849">
        <v>1</v>
      </c>
      <c r="I1316" s="849">
        <v>495</v>
      </c>
      <c r="J1316" s="832">
        <v>0.14285714285714285</v>
      </c>
      <c r="K1316" s="832">
        <v>495</v>
      </c>
      <c r="L1316" s="849">
        <v>7</v>
      </c>
      <c r="M1316" s="849">
        <v>3465</v>
      </c>
      <c r="N1316" s="832">
        <v>1</v>
      </c>
      <c r="O1316" s="832">
        <v>495</v>
      </c>
      <c r="P1316" s="849">
        <v>11</v>
      </c>
      <c r="Q1316" s="849">
        <v>5456</v>
      </c>
      <c r="R1316" s="837">
        <v>1.5746031746031746</v>
      </c>
      <c r="S1316" s="850">
        <v>496</v>
      </c>
    </row>
    <row r="1317" spans="1:19" ht="14.4" customHeight="1" x14ac:dyDescent="0.3">
      <c r="A1317" s="831" t="s">
        <v>4483</v>
      </c>
      <c r="B1317" s="832" t="s">
        <v>4484</v>
      </c>
      <c r="C1317" s="832" t="s">
        <v>602</v>
      </c>
      <c r="D1317" s="832" t="s">
        <v>2041</v>
      </c>
      <c r="E1317" s="832" t="s">
        <v>4480</v>
      </c>
      <c r="F1317" s="832" t="s">
        <v>4577</v>
      </c>
      <c r="G1317" s="832" t="s">
        <v>4579</v>
      </c>
      <c r="H1317" s="849">
        <v>4</v>
      </c>
      <c r="I1317" s="849">
        <v>1980</v>
      </c>
      <c r="J1317" s="832">
        <v>2</v>
      </c>
      <c r="K1317" s="832">
        <v>495</v>
      </c>
      <c r="L1317" s="849">
        <v>2</v>
      </c>
      <c r="M1317" s="849">
        <v>990</v>
      </c>
      <c r="N1317" s="832">
        <v>1</v>
      </c>
      <c r="O1317" s="832">
        <v>495</v>
      </c>
      <c r="P1317" s="849">
        <v>5</v>
      </c>
      <c r="Q1317" s="849">
        <v>2480</v>
      </c>
      <c r="R1317" s="837">
        <v>2.5050505050505052</v>
      </c>
      <c r="S1317" s="850">
        <v>496</v>
      </c>
    </row>
    <row r="1318" spans="1:19" ht="14.4" customHeight="1" x14ac:dyDescent="0.3">
      <c r="A1318" s="831" t="s">
        <v>4483</v>
      </c>
      <c r="B1318" s="832" t="s">
        <v>4484</v>
      </c>
      <c r="C1318" s="832" t="s">
        <v>602</v>
      </c>
      <c r="D1318" s="832" t="s">
        <v>2041</v>
      </c>
      <c r="E1318" s="832" t="s">
        <v>4480</v>
      </c>
      <c r="F1318" s="832" t="s">
        <v>4582</v>
      </c>
      <c r="G1318" s="832" t="s">
        <v>4578</v>
      </c>
      <c r="H1318" s="849">
        <v>4</v>
      </c>
      <c r="I1318" s="849">
        <v>2272</v>
      </c>
      <c r="J1318" s="832"/>
      <c r="K1318" s="832">
        <v>568</v>
      </c>
      <c r="L1318" s="849"/>
      <c r="M1318" s="849"/>
      <c r="N1318" s="832"/>
      <c r="O1318" s="832"/>
      <c r="P1318" s="849">
        <v>3</v>
      </c>
      <c r="Q1318" s="849">
        <v>1707</v>
      </c>
      <c r="R1318" s="837"/>
      <c r="S1318" s="850">
        <v>569</v>
      </c>
    </row>
    <row r="1319" spans="1:19" ht="14.4" customHeight="1" x14ac:dyDescent="0.3">
      <c r="A1319" s="831" t="s">
        <v>4483</v>
      </c>
      <c r="B1319" s="832" t="s">
        <v>4484</v>
      </c>
      <c r="C1319" s="832" t="s">
        <v>602</v>
      </c>
      <c r="D1319" s="832" t="s">
        <v>2041</v>
      </c>
      <c r="E1319" s="832" t="s">
        <v>4480</v>
      </c>
      <c r="F1319" s="832" t="s">
        <v>4597</v>
      </c>
      <c r="G1319" s="832" t="s">
        <v>4598</v>
      </c>
      <c r="H1319" s="849"/>
      <c r="I1319" s="849"/>
      <c r="J1319" s="832"/>
      <c r="K1319" s="832"/>
      <c r="L1319" s="849">
        <v>2</v>
      </c>
      <c r="M1319" s="849">
        <v>614</v>
      </c>
      <c r="N1319" s="832">
        <v>1</v>
      </c>
      <c r="O1319" s="832">
        <v>307</v>
      </c>
      <c r="P1319" s="849"/>
      <c r="Q1319" s="849"/>
      <c r="R1319" s="837"/>
      <c r="S1319" s="850"/>
    </row>
    <row r="1320" spans="1:19" ht="14.4" customHeight="1" x14ac:dyDescent="0.3">
      <c r="A1320" s="831" t="s">
        <v>4483</v>
      </c>
      <c r="B1320" s="832" t="s">
        <v>4484</v>
      </c>
      <c r="C1320" s="832" t="s">
        <v>602</v>
      </c>
      <c r="D1320" s="832" t="s">
        <v>2041</v>
      </c>
      <c r="E1320" s="832" t="s">
        <v>4480</v>
      </c>
      <c r="F1320" s="832" t="s">
        <v>4601</v>
      </c>
      <c r="G1320" s="832" t="s">
        <v>4598</v>
      </c>
      <c r="H1320" s="849"/>
      <c r="I1320" s="849"/>
      <c r="J1320" s="832"/>
      <c r="K1320" s="832"/>
      <c r="L1320" s="849"/>
      <c r="M1320" s="849"/>
      <c r="N1320" s="832"/>
      <c r="O1320" s="832"/>
      <c r="P1320" s="849">
        <v>3</v>
      </c>
      <c r="Q1320" s="849">
        <v>1143</v>
      </c>
      <c r="R1320" s="837"/>
      <c r="S1320" s="850">
        <v>381</v>
      </c>
    </row>
    <row r="1321" spans="1:19" ht="14.4" customHeight="1" x14ac:dyDescent="0.3">
      <c r="A1321" s="831" t="s">
        <v>4483</v>
      </c>
      <c r="B1321" s="832" t="s">
        <v>4484</v>
      </c>
      <c r="C1321" s="832" t="s">
        <v>602</v>
      </c>
      <c r="D1321" s="832" t="s">
        <v>2041</v>
      </c>
      <c r="E1321" s="832" t="s">
        <v>4480</v>
      </c>
      <c r="F1321" s="832" t="s">
        <v>4602</v>
      </c>
      <c r="G1321" s="832" t="s">
        <v>4603</v>
      </c>
      <c r="H1321" s="849">
        <v>1</v>
      </c>
      <c r="I1321" s="849">
        <v>272</v>
      </c>
      <c r="J1321" s="832"/>
      <c r="K1321" s="832">
        <v>272</v>
      </c>
      <c r="L1321" s="849"/>
      <c r="M1321" s="849"/>
      <c r="N1321" s="832"/>
      <c r="O1321" s="832"/>
      <c r="P1321" s="849"/>
      <c r="Q1321" s="849"/>
      <c r="R1321" s="837"/>
      <c r="S1321" s="850"/>
    </row>
    <row r="1322" spans="1:19" ht="14.4" customHeight="1" x14ac:dyDescent="0.3">
      <c r="A1322" s="831" t="s">
        <v>4483</v>
      </c>
      <c r="B1322" s="832" t="s">
        <v>4484</v>
      </c>
      <c r="C1322" s="832" t="s">
        <v>602</v>
      </c>
      <c r="D1322" s="832" t="s">
        <v>4476</v>
      </c>
      <c r="E1322" s="832" t="s">
        <v>4480</v>
      </c>
      <c r="F1322" s="832" t="s">
        <v>4571</v>
      </c>
      <c r="G1322" s="832" t="s">
        <v>4573</v>
      </c>
      <c r="H1322" s="849"/>
      <c r="I1322" s="849"/>
      <c r="J1322" s="832"/>
      <c r="K1322" s="832"/>
      <c r="L1322" s="849"/>
      <c r="M1322" s="849"/>
      <c r="N1322" s="832"/>
      <c r="O1322" s="832"/>
      <c r="P1322" s="849">
        <v>1</v>
      </c>
      <c r="Q1322" s="849">
        <v>127</v>
      </c>
      <c r="R1322" s="837"/>
      <c r="S1322" s="850">
        <v>127</v>
      </c>
    </row>
    <row r="1323" spans="1:19" ht="14.4" customHeight="1" x14ac:dyDescent="0.3">
      <c r="A1323" s="831" t="s">
        <v>4483</v>
      </c>
      <c r="B1323" s="832" t="s">
        <v>4484</v>
      </c>
      <c r="C1323" s="832" t="s">
        <v>602</v>
      </c>
      <c r="D1323" s="832" t="s">
        <v>4476</v>
      </c>
      <c r="E1323" s="832" t="s">
        <v>4480</v>
      </c>
      <c r="F1323" s="832" t="s">
        <v>4582</v>
      </c>
      <c r="G1323" s="832" t="s">
        <v>4578</v>
      </c>
      <c r="H1323" s="849"/>
      <c r="I1323" s="849"/>
      <c r="J1323" s="832"/>
      <c r="K1323" s="832"/>
      <c r="L1323" s="849"/>
      <c r="M1323" s="849"/>
      <c r="N1323" s="832"/>
      <c r="O1323" s="832"/>
      <c r="P1323" s="849">
        <v>2</v>
      </c>
      <c r="Q1323" s="849">
        <v>1138</v>
      </c>
      <c r="R1323" s="837"/>
      <c r="S1323" s="850">
        <v>569</v>
      </c>
    </row>
    <row r="1324" spans="1:19" ht="14.4" customHeight="1" x14ac:dyDescent="0.3">
      <c r="A1324" s="831" t="s">
        <v>4483</v>
      </c>
      <c r="B1324" s="832" t="s">
        <v>4484</v>
      </c>
      <c r="C1324" s="832" t="s">
        <v>602</v>
      </c>
      <c r="D1324" s="832" t="s">
        <v>2042</v>
      </c>
      <c r="E1324" s="832" t="s">
        <v>4480</v>
      </c>
      <c r="F1324" s="832" t="s">
        <v>4534</v>
      </c>
      <c r="G1324" s="832" t="s">
        <v>4535</v>
      </c>
      <c r="H1324" s="849"/>
      <c r="I1324" s="849"/>
      <c r="J1324" s="832"/>
      <c r="K1324" s="832"/>
      <c r="L1324" s="849">
        <v>1</v>
      </c>
      <c r="M1324" s="849">
        <v>251</v>
      </c>
      <c r="N1324" s="832">
        <v>1</v>
      </c>
      <c r="O1324" s="832">
        <v>251</v>
      </c>
      <c r="P1324" s="849"/>
      <c r="Q1324" s="849"/>
      <c r="R1324" s="837"/>
      <c r="S1324" s="850"/>
    </row>
    <row r="1325" spans="1:19" ht="14.4" customHeight="1" x14ac:dyDescent="0.3">
      <c r="A1325" s="831" t="s">
        <v>4483</v>
      </c>
      <c r="B1325" s="832" t="s">
        <v>4484</v>
      </c>
      <c r="C1325" s="832" t="s">
        <v>602</v>
      </c>
      <c r="D1325" s="832" t="s">
        <v>2042</v>
      </c>
      <c r="E1325" s="832" t="s">
        <v>4480</v>
      </c>
      <c r="F1325" s="832" t="s">
        <v>4534</v>
      </c>
      <c r="G1325" s="832" t="s">
        <v>4536</v>
      </c>
      <c r="H1325" s="849"/>
      <c r="I1325" s="849"/>
      <c r="J1325" s="832"/>
      <c r="K1325" s="832"/>
      <c r="L1325" s="849"/>
      <c r="M1325" s="849"/>
      <c r="N1325" s="832"/>
      <c r="O1325" s="832"/>
      <c r="P1325" s="849">
        <v>2</v>
      </c>
      <c r="Q1325" s="849">
        <v>504</v>
      </c>
      <c r="R1325" s="837"/>
      <c r="S1325" s="850">
        <v>252</v>
      </c>
    </row>
    <row r="1326" spans="1:19" ht="14.4" customHeight="1" x14ac:dyDescent="0.3">
      <c r="A1326" s="831" t="s">
        <v>4483</v>
      </c>
      <c r="B1326" s="832" t="s">
        <v>4484</v>
      </c>
      <c r="C1326" s="832" t="s">
        <v>602</v>
      </c>
      <c r="D1326" s="832" t="s">
        <v>2042</v>
      </c>
      <c r="E1326" s="832" t="s">
        <v>4480</v>
      </c>
      <c r="F1326" s="832" t="s">
        <v>4571</v>
      </c>
      <c r="G1326" s="832" t="s">
        <v>4572</v>
      </c>
      <c r="H1326" s="849"/>
      <c r="I1326" s="849"/>
      <c r="J1326" s="832"/>
      <c r="K1326" s="832"/>
      <c r="L1326" s="849"/>
      <c r="M1326" s="849"/>
      <c r="N1326" s="832"/>
      <c r="O1326" s="832"/>
      <c r="P1326" s="849">
        <v>2</v>
      </c>
      <c r="Q1326" s="849">
        <v>254</v>
      </c>
      <c r="R1326" s="837"/>
      <c r="S1326" s="850">
        <v>127</v>
      </c>
    </row>
    <row r="1327" spans="1:19" ht="14.4" customHeight="1" x14ac:dyDescent="0.3">
      <c r="A1327" s="831" t="s">
        <v>4483</v>
      </c>
      <c r="B1327" s="832" t="s">
        <v>4484</v>
      </c>
      <c r="C1327" s="832" t="s">
        <v>602</v>
      </c>
      <c r="D1327" s="832" t="s">
        <v>2042</v>
      </c>
      <c r="E1327" s="832" t="s">
        <v>4480</v>
      </c>
      <c r="F1327" s="832" t="s">
        <v>4571</v>
      </c>
      <c r="G1327" s="832" t="s">
        <v>4573</v>
      </c>
      <c r="H1327" s="849">
        <v>8</v>
      </c>
      <c r="I1327" s="849">
        <v>1008</v>
      </c>
      <c r="J1327" s="832">
        <v>0.66666666666666663</v>
      </c>
      <c r="K1327" s="832">
        <v>126</v>
      </c>
      <c r="L1327" s="849">
        <v>12</v>
      </c>
      <c r="M1327" s="849">
        <v>1512</v>
      </c>
      <c r="N1327" s="832">
        <v>1</v>
      </c>
      <c r="O1327" s="832">
        <v>126</v>
      </c>
      <c r="P1327" s="849"/>
      <c r="Q1327" s="849"/>
      <c r="R1327" s="837"/>
      <c r="S1327" s="850"/>
    </row>
    <row r="1328" spans="1:19" ht="14.4" customHeight="1" x14ac:dyDescent="0.3">
      <c r="A1328" s="831" t="s">
        <v>4483</v>
      </c>
      <c r="B1328" s="832" t="s">
        <v>4484</v>
      </c>
      <c r="C1328" s="832" t="s">
        <v>602</v>
      </c>
      <c r="D1328" s="832" t="s">
        <v>2042</v>
      </c>
      <c r="E1328" s="832" t="s">
        <v>4480</v>
      </c>
      <c r="F1328" s="832" t="s">
        <v>4597</v>
      </c>
      <c r="G1328" s="832" t="s">
        <v>4598</v>
      </c>
      <c r="H1328" s="849">
        <v>2</v>
      </c>
      <c r="I1328" s="849">
        <v>614</v>
      </c>
      <c r="J1328" s="832"/>
      <c r="K1328" s="832">
        <v>307</v>
      </c>
      <c r="L1328" s="849"/>
      <c r="M1328" s="849"/>
      <c r="N1328" s="832"/>
      <c r="O1328" s="832"/>
      <c r="P1328" s="849"/>
      <c r="Q1328" s="849"/>
      <c r="R1328" s="837"/>
      <c r="S1328" s="850"/>
    </row>
    <row r="1329" spans="1:19" ht="14.4" customHeight="1" x14ac:dyDescent="0.3">
      <c r="A1329" s="831" t="s">
        <v>4483</v>
      </c>
      <c r="B1329" s="832" t="s">
        <v>4484</v>
      </c>
      <c r="C1329" s="832" t="s">
        <v>602</v>
      </c>
      <c r="D1329" s="832" t="s">
        <v>2042</v>
      </c>
      <c r="E1329" s="832" t="s">
        <v>4480</v>
      </c>
      <c r="F1329" s="832" t="s">
        <v>4597</v>
      </c>
      <c r="G1329" s="832" t="s">
        <v>4599</v>
      </c>
      <c r="H1329" s="849"/>
      <c r="I1329" s="849"/>
      <c r="J1329" s="832"/>
      <c r="K1329" s="832"/>
      <c r="L1329" s="849">
        <v>2</v>
      </c>
      <c r="M1329" s="849">
        <v>614</v>
      </c>
      <c r="N1329" s="832">
        <v>1</v>
      </c>
      <c r="O1329" s="832">
        <v>307</v>
      </c>
      <c r="P1329" s="849">
        <v>2</v>
      </c>
      <c r="Q1329" s="849">
        <v>616</v>
      </c>
      <c r="R1329" s="837">
        <v>1.003257328990228</v>
      </c>
      <c r="S1329" s="850">
        <v>308</v>
      </c>
    </row>
    <row r="1330" spans="1:19" ht="14.4" customHeight="1" x14ac:dyDescent="0.3">
      <c r="A1330" s="831" t="s">
        <v>4483</v>
      </c>
      <c r="B1330" s="832" t="s">
        <v>4484</v>
      </c>
      <c r="C1330" s="832" t="s">
        <v>602</v>
      </c>
      <c r="D1330" s="832" t="s">
        <v>2042</v>
      </c>
      <c r="E1330" s="832" t="s">
        <v>4480</v>
      </c>
      <c r="F1330" s="832" t="s">
        <v>4601</v>
      </c>
      <c r="G1330" s="832" t="s">
        <v>4598</v>
      </c>
      <c r="H1330" s="849"/>
      <c r="I1330" s="849"/>
      <c r="J1330" s="832"/>
      <c r="K1330" s="832"/>
      <c r="L1330" s="849">
        <v>19</v>
      </c>
      <c r="M1330" s="849">
        <v>7220</v>
      </c>
      <c r="N1330" s="832">
        <v>1</v>
      </c>
      <c r="O1330" s="832">
        <v>380</v>
      </c>
      <c r="P1330" s="849"/>
      <c r="Q1330" s="849"/>
      <c r="R1330" s="837"/>
      <c r="S1330" s="850"/>
    </row>
    <row r="1331" spans="1:19" ht="14.4" customHeight="1" x14ac:dyDescent="0.3">
      <c r="A1331" s="831" t="s">
        <v>4483</v>
      </c>
      <c r="B1331" s="832" t="s">
        <v>4484</v>
      </c>
      <c r="C1331" s="832" t="s">
        <v>602</v>
      </c>
      <c r="D1331" s="832" t="s">
        <v>2042</v>
      </c>
      <c r="E1331" s="832" t="s">
        <v>4480</v>
      </c>
      <c r="F1331" s="832" t="s">
        <v>4601</v>
      </c>
      <c r="G1331" s="832" t="s">
        <v>4599</v>
      </c>
      <c r="H1331" s="849"/>
      <c r="I1331" s="849"/>
      <c r="J1331" s="832"/>
      <c r="K1331" s="832"/>
      <c r="L1331" s="849"/>
      <c r="M1331" s="849"/>
      <c r="N1331" s="832"/>
      <c r="O1331" s="832"/>
      <c r="P1331" s="849">
        <v>2</v>
      </c>
      <c r="Q1331" s="849">
        <v>762</v>
      </c>
      <c r="R1331" s="837"/>
      <c r="S1331" s="850">
        <v>381</v>
      </c>
    </row>
    <row r="1332" spans="1:19" ht="14.4" customHeight="1" x14ac:dyDescent="0.3">
      <c r="A1332" s="831" t="s">
        <v>4483</v>
      </c>
      <c r="B1332" s="832" t="s">
        <v>4484</v>
      </c>
      <c r="C1332" s="832" t="s">
        <v>602</v>
      </c>
      <c r="D1332" s="832" t="s">
        <v>4477</v>
      </c>
      <c r="E1332" s="832" t="s">
        <v>4480</v>
      </c>
      <c r="F1332" s="832" t="s">
        <v>4534</v>
      </c>
      <c r="G1332" s="832" t="s">
        <v>4535</v>
      </c>
      <c r="H1332" s="849">
        <v>8</v>
      </c>
      <c r="I1332" s="849">
        <v>2008</v>
      </c>
      <c r="J1332" s="832"/>
      <c r="K1332" s="832">
        <v>251</v>
      </c>
      <c r="L1332" s="849"/>
      <c r="M1332" s="849"/>
      <c r="N1332" s="832"/>
      <c r="O1332" s="832"/>
      <c r="P1332" s="849"/>
      <c r="Q1332" s="849"/>
      <c r="R1332" s="837"/>
      <c r="S1332" s="850"/>
    </row>
    <row r="1333" spans="1:19" ht="14.4" customHeight="1" x14ac:dyDescent="0.3">
      <c r="A1333" s="831" t="s">
        <v>4483</v>
      </c>
      <c r="B1333" s="832" t="s">
        <v>4484</v>
      </c>
      <c r="C1333" s="832" t="s">
        <v>602</v>
      </c>
      <c r="D1333" s="832" t="s">
        <v>4477</v>
      </c>
      <c r="E1333" s="832" t="s">
        <v>4480</v>
      </c>
      <c r="F1333" s="832" t="s">
        <v>4571</v>
      </c>
      <c r="G1333" s="832" t="s">
        <v>4573</v>
      </c>
      <c r="H1333" s="849">
        <v>11</v>
      </c>
      <c r="I1333" s="849">
        <v>1386</v>
      </c>
      <c r="J1333" s="832"/>
      <c r="K1333" s="832">
        <v>126</v>
      </c>
      <c r="L1333" s="849"/>
      <c r="M1333" s="849"/>
      <c r="N1333" s="832"/>
      <c r="O1333" s="832"/>
      <c r="P1333" s="849"/>
      <c r="Q1333" s="849"/>
      <c r="R1333" s="837"/>
      <c r="S1333" s="850"/>
    </row>
    <row r="1334" spans="1:19" ht="14.4" customHeight="1" x14ac:dyDescent="0.3">
      <c r="A1334" s="831" t="s">
        <v>4483</v>
      </c>
      <c r="B1334" s="832" t="s">
        <v>4484</v>
      </c>
      <c r="C1334" s="832" t="s">
        <v>602</v>
      </c>
      <c r="D1334" s="832" t="s">
        <v>4477</v>
      </c>
      <c r="E1334" s="832" t="s">
        <v>4480</v>
      </c>
      <c r="F1334" s="832" t="s">
        <v>4582</v>
      </c>
      <c r="G1334" s="832" t="s">
        <v>4578</v>
      </c>
      <c r="H1334" s="849">
        <v>11</v>
      </c>
      <c r="I1334" s="849">
        <v>6248</v>
      </c>
      <c r="J1334" s="832"/>
      <c r="K1334" s="832">
        <v>568</v>
      </c>
      <c r="L1334" s="849"/>
      <c r="M1334" s="849"/>
      <c r="N1334" s="832"/>
      <c r="O1334" s="832"/>
      <c r="P1334" s="849"/>
      <c r="Q1334" s="849"/>
      <c r="R1334" s="837"/>
      <c r="S1334" s="850"/>
    </row>
    <row r="1335" spans="1:19" ht="14.4" customHeight="1" x14ac:dyDescent="0.3">
      <c r="A1335" s="831" t="s">
        <v>4483</v>
      </c>
      <c r="B1335" s="832" t="s">
        <v>4484</v>
      </c>
      <c r="C1335" s="832" t="s">
        <v>602</v>
      </c>
      <c r="D1335" s="832" t="s">
        <v>4477</v>
      </c>
      <c r="E1335" s="832" t="s">
        <v>4480</v>
      </c>
      <c r="F1335" s="832" t="s">
        <v>4584</v>
      </c>
      <c r="G1335" s="832" t="s">
        <v>4585</v>
      </c>
      <c r="H1335" s="849">
        <v>3</v>
      </c>
      <c r="I1335" s="849">
        <v>1386</v>
      </c>
      <c r="J1335" s="832"/>
      <c r="K1335" s="832">
        <v>462</v>
      </c>
      <c r="L1335" s="849"/>
      <c r="M1335" s="849"/>
      <c r="N1335" s="832"/>
      <c r="O1335" s="832"/>
      <c r="P1335" s="849"/>
      <c r="Q1335" s="849"/>
      <c r="R1335" s="837"/>
      <c r="S1335" s="850"/>
    </row>
    <row r="1336" spans="1:19" ht="14.4" customHeight="1" x14ac:dyDescent="0.3">
      <c r="A1336" s="831" t="s">
        <v>4483</v>
      </c>
      <c r="B1336" s="832" t="s">
        <v>4484</v>
      </c>
      <c r="C1336" s="832" t="s">
        <v>602</v>
      </c>
      <c r="D1336" s="832" t="s">
        <v>4477</v>
      </c>
      <c r="E1336" s="832" t="s">
        <v>4480</v>
      </c>
      <c r="F1336" s="832" t="s">
        <v>4589</v>
      </c>
      <c r="G1336" s="832" t="s">
        <v>4590</v>
      </c>
      <c r="H1336" s="849">
        <v>3</v>
      </c>
      <c r="I1336" s="849">
        <v>2499</v>
      </c>
      <c r="J1336" s="832"/>
      <c r="K1336" s="832">
        <v>833</v>
      </c>
      <c r="L1336" s="849"/>
      <c r="M1336" s="849"/>
      <c r="N1336" s="832"/>
      <c r="O1336" s="832"/>
      <c r="P1336" s="849"/>
      <c r="Q1336" s="849"/>
      <c r="R1336" s="837"/>
      <c r="S1336" s="850"/>
    </row>
    <row r="1337" spans="1:19" ht="14.4" customHeight="1" x14ac:dyDescent="0.3">
      <c r="A1337" s="831" t="s">
        <v>4483</v>
      </c>
      <c r="B1337" s="832" t="s">
        <v>4484</v>
      </c>
      <c r="C1337" s="832" t="s">
        <v>602</v>
      </c>
      <c r="D1337" s="832" t="s">
        <v>4477</v>
      </c>
      <c r="E1337" s="832" t="s">
        <v>4480</v>
      </c>
      <c r="F1337" s="832" t="s">
        <v>4594</v>
      </c>
      <c r="G1337" s="832" t="s">
        <v>4596</v>
      </c>
      <c r="H1337" s="849">
        <v>11</v>
      </c>
      <c r="I1337" s="849">
        <v>935</v>
      </c>
      <c r="J1337" s="832"/>
      <c r="K1337" s="832">
        <v>85</v>
      </c>
      <c r="L1337" s="849"/>
      <c r="M1337" s="849"/>
      <c r="N1337" s="832"/>
      <c r="O1337" s="832"/>
      <c r="P1337" s="849"/>
      <c r="Q1337" s="849"/>
      <c r="R1337" s="837"/>
      <c r="S1337" s="850"/>
    </row>
    <row r="1338" spans="1:19" ht="14.4" customHeight="1" x14ac:dyDescent="0.3">
      <c r="A1338" s="831" t="s">
        <v>4483</v>
      </c>
      <c r="B1338" s="832" t="s">
        <v>4484</v>
      </c>
      <c r="C1338" s="832" t="s">
        <v>602</v>
      </c>
      <c r="D1338" s="832" t="s">
        <v>4477</v>
      </c>
      <c r="E1338" s="832" t="s">
        <v>4480</v>
      </c>
      <c r="F1338" s="832" t="s">
        <v>4601</v>
      </c>
      <c r="G1338" s="832" t="s">
        <v>4598</v>
      </c>
      <c r="H1338" s="849">
        <v>4</v>
      </c>
      <c r="I1338" s="849">
        <v>1520</v>
      </c>
      <c r="J1338" s="832"/>
      <c r="K1338" s="832">
        <v>380</v>
      </c>
      <c r="L1338" s="849"/>
      <c r="M1338" s="849"/>
      <c r="N1338" s="832"/>
      <c r="O1338" s="832"/>
      <c r="P1338" s="849"/>
      <c r="Q1338" s="849"/>
      <c r="R1338" s="837"/>
      <c r="S1338" s="850"/>
    </row>
    <row r="1339" spans="1:19" ht="14.4" customHeight="1" x14ac:dyDescent="0.3">
      <c r="A1339" s="831" t="s">
        <v>4483</v>
      </c>
      <c r="B1339" s="832" t="s">
        <v>4484</v>
      </c>
      <c r="C1339" s="832" t="s">
        <v>602</v>
      </c>
      <c r="D1339" s="832" t="s">
        <v>4477</v>
      </c>
      <c r="E1339" s="832" t="s">
        <v>4480</v>
      </c>
      <c r="F1339" s="832" t="s">
        <v>4602</v>
      </c>
      <c r="G1339" s="832" t="s">
        <v>4603</v>
      </c>
      <c r="H1339" s="849">
        <v>3</v>
      </c>
      <c r="I1339" s="849">
        <v>816</v>
      </c>
      <c r="J1339" s="832"/>
      <c r="K1339" s="832">
        <v>272</v>
      </c>
      <c r="L1339" s="849"/>
      <c r="M1339" s="849"/>
      <c r="N1339" s="832"/>
      <c r="O1339" s="832"/>
      <c r="P1339" s="849"/>
      <c r="Q1339" s="849"/>
      <c r="R1339" s="837"/>
      <c r="S1339" s="850"/>
    </row>
    <row r="1340" spans="1:19" ht="14.4" customHeight="1" x14ac:dyDescent="0.3">
      <c r="A1340" s="831" t="s">
        <v>4483</v>
      </c>
      <c r="B1340" s="832" t="s">
        <v>4484</v>
      </c>
      <c r="C1340" s="832" t="s">
        <v>602</v>
      </c>
      <c r="D1340" s="832" t="s">
        <v>4471</v>
      </c>
      <c r="E1340" s="832" t="s">
        <v>4480</v>
      </c>
      <c r="F1340" s="832" t="s">
        <v>4571</v>
      </c>
      <c r="G1340" s="832" t="s">
        <v>4572</v>
      </c>
      <c r="H1340" s="849">
        <v>4</v>
      </c>
      <c r="I1340" s="849">
        <v>504</v>
      </c>
      <c r="J1340" s="832"/>
      <c r="K1340" s="832">
        <v>126</v>
      </c>
      <c r="L1340" s="849"/>
      <c r="M1340" s="849"/>
      <c r="N1340" s="832"/>
      <c r="O1340" s="832"/>
      <c r="P1340" s="849"/>
      <c r="Q1340" s="849"/>
      <c r="R1340" s="837"/>
      <c r="S1340" s="850"/>
    </row>
    <row r="1341" spans="1:19" ht="14.4" customHeight="1" x14ac:dyDescent="0.3">
      <c r="A1341" s="831" t="s">
        <v>4483</v>
      </c>
      <c r="B1341" s="832" t="s">
        <v>4484</v>
      </c>
      <c r="C1341" s="832" t="s">
        <v>602</v>
      </c>
      <c r="D1341" s="832" t="s">
        <v>4471</v>
      </c>
      <c r="E1341" s="832" t="s">
        <v>4480</v>
      </c>
      <c r="F1341" s="832" t="s">
        <v>4571</v>
      </c>
      <c r="G1341" s="832" t="s">
        <v>4573</v>
      </c>
      <c r="H1341" s="849">
        <v>2</v>
      </c>
      <c r="I1341" s="849">
        <v>252</v>
      </c>
      <c r="J1341" s="832"/>
      <c r="K1341" s="832">
        <v>126</v>
      </c>
      <c r="L1341" s="849"/>
      <c r="M1341" s="849"/>
      <c r="N1341" s="832"/>
      <c r="O1341" s="832"/>
      <c r="P1341" s="849"/>
      <c r="Q1341" s="849"/>
      <c r="R1341" s="837"/>
      <c r="S1341" s="850"/>
    </row>
    <row r="1342" spans="1:19" ht="14.4" customHeight="1" x14ac:dyDescent="0.3">
      <c r="A1342" s="831" t="s">
        <v>4483</v>
      </c>
      <c r="B1342" s="832" t="s">
        <v>4484</v>
      </c>
      <c r="C1342" s="832" t="s">
        <v>602</v>
      </c>
      <c r="D1342" s="832" t="s">
        <v>4471</v>
      </c>
      <c r="E1342" s="832" t="s">
        <v>4480</v>
      </c>
      <c r="F1342" s="832" t="s">
        <v>4582</v>
      </c>
      <c r="G1342" s="832" t="s">
        <v>4579</v>
      </c>
      <c r="H1342" s="849">
        <v>1</v>
      </c>
      <c r="I1342" s="849">
        <v>568</v>
      </c>
      <c r="J1342" s="832"/>
      <c r="K1342" s="832">
        <v>568</v>
      </c>
      <c r="L1342" s="849"/>
      <c r="M1342" s="849"/>
      <c r="N1342" s="832"/>
      <c r="O1342" s="832"/>
      <c r="P1342" s="849"/>
      <c r="Q1342" s="849"/>
      <c r="R1342" s="837"/>
      <c r="S1342" s="850"/>
    </row>
    <row r="1343" spans="1:19" ht="14.4" customHeight="1" x14ac:dyDescent="0.3">
      <c r="A1343" s="831" t="s">
        <v>4483</v>
      </c>
      <c r="B1343" s="832" t="s">
        <v>4484</v>
      </c>
      <c r="C1343" s="832" t="s">
        <v>602</v>
      </c>
      <c r="D1343" s="832" t="s">
        <v>4471</v>
      </c>
      <c r="E1343" s="832" t="s">
        <v>4480</v>
      </c>
      <c r="F1343" s="832" t="s">
        <v>4597</v>
      </c>
      <c r="G1343" s="832" t="s">
        <v>4598</v>
      </c>
      <c r="H1343" s="849">
        <v>1</v>
      </c>
      <c r="I1343" s="849">
        <v>307</v>
      </c>
      <c r="J1343" s="832"/>
      <c r="K1343" s="832">
        <v>307</v>
      </c>
      <c r="L1343" s="849"/>
      <c r="M1343" s="849"/>
      <c r="N1343" s="832"/>
      <c r="O1343" s="832"/>
      <c r="P1343" s="849"/>
      <c r="Q1343" s="849"/>
      <c r="R1343" s="837"/>
      <c r="S1343" s="850"/>
    </row>
    <row r="1344" spans="1:19" ht="14.4" customHeight="1" x14ac:dyDescent="0.3">
      <c r="A1344" s="831" t="s">
        <v>4483</v>
      </c>
      <c r="B1344" s="832" t="s">
        <v>4484</v>
      </c>
      <c r="C1344" s="832" t="s">
        <v>602</v>
      </c>
      <c r="D1344" s="832" t="s">
        <v>4471</v>
      </c>
      <c r="E1344" s="832" t="s">
        <v>4480</v>
      </c>
      <c r="F1344" s="832" t="s">
        <v>4601</v>
      </c>
      <c r="G1344" s="832" t="s">
        <v>4598</v>
      </c>
      <c r="H1344" s="849">
        <v>1</v>
      </c>
      <c r="I1344" s="849">
        <v>380</v>
      </c>
      <c r="J1344" s="832"/>
      <c r="K1344" s="832">
        <v>380</v>
      </c>
      <c r="L1344" s="849"/>
      <c r="M1344" s="849"/>
      <c r="N1344" s="832"/>
      <c r="O1344" s="832"/>
      <c r="P1344" s="849"/>
      <c r="Q1344" s="849"/>
      <c r="R1344" s="837"/>
      <c r="S1344" s="850"/>
    </row>
    <row r="1345" spans="1:19" ht="14.4" customHeight="1" x14ac:dyDescent="0.3">
      <c r="A1345" s="831" t="s">
        <v>4483</v>
      </c>
      <c r="B1345" s="832" t="s">
        <v>4484</v>
      </c>
      <c r="C1345" s="832" t="s">
        <v>602</v>
      </c>
      <c r="D1345" s="832" t="s">
        <v>4471</v>
      </c>
      <c r="E1345" s="832" t="s">
        <v>4480</v>
      </c>
      <c r="F1345" s="832" t="s">
        <v>4601</v>
      </c>
      <c r="G1345" s="832" t="s">
        <v>4599</v>
      </c>
      <c r="H1345" s="849">
        <v>3</v>
      </c>
      <c r="I1345" s="849">
        <v>1140</v>
      </c>
      <c r="J1345" s="832"/>
      <c r="K1345" s="832">
        <v>380</v>
      </c>
      <c r="L1345" s="849"/>
      <c r="M1345" s="849"/>
      <c r="N1345" s="832"/>
      <c r="O1345" s="832"/>
      <c r="P1345" s="849"/>
      <c r="Q1345" s="849"/>
      <c r="R1345" s="837"/>
      <c r="S1345" s="850"/>
    </row>
    <row r="1346" spans="1:19" ht="14.4" customHeight="1" x14ac:dyDescent="0.3">
      <c r="A1346" s="831" t="s">
        <v>4483</v>
      </c>
      <c r="B1346" s="832" t="s">
        <v>4484</v>
      </c>
      <c r="C1346" s="832" t="s">
        <v>602</v>
      </c>
      <c r="D1346" s="832" t="s">
        <v>4472</v>
      </c>
      <c r="E1346" s="832" t="s">
        <v>4480</v>
      </c>
      <c r="F1346" s="832" t="s">
        <v>4534</v>
      </c>
      <c r="G1346" s="832" t="s">
        <v>4535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1</v>
      </c>
      <c r="Q1346" s="849">
        <v>252</v>
      </c>
      <c r="R1346" s="837"/>
      <c r="S1346" s="850">
        <v>252</v>
      </c>
    </row>
    <row r="1347" spans="1:19" ht="14.4" customHeight="1" x14ac:dyDescent="0.3">
      <c r="A1347" s="831" t="s">
        <v>4483</v>
      </c>
      <c r="B1347" s="832" t="s">
        <v>4484</v>
      </c>
      <c r="C1347" s="832" t="s">
        <v>602</v>
      </c>
      <c r="D1347" s="832" t="s">
        <v>4472</v>
      </c>
      <c r="E1347" s="832" t="s">
        <v>4480</v>
      </c>
      <c r="F1347" s="832" t="s">
        <v>4571</v>
      </c>
      <c r="G1347" s="832" t="s">
        <v>4573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1</v>
      </c>
      <c r="Q1347" s="849">
        <v>127</v>
      </c>
      <c r="R1347" s="837"/>
      <c r="S1347" s="850">
        <v>127</v>
      </c>
    </row>
    <row r="1348" spans="1:19" ht="14.4" customHeight="1" thickBot="1" x14ac:dyDescent="0.35">
      <c r="A1348" s="839" t="s">
        <v>4483</v>
      </c>
      <c r="B1348" s="840" t="s">
        <v>4484</v>
      </c>
      <c r="C1348" s="840" t="s">
        <v>602</v>
      </c>
      <c r="D1348" s="840" t="s">
        <v>4472</v>
      </c>
      <c r="E1348" s="840" t="s">
        <v>4480</v>
      </c>
      <c r="F1348" s="840" t="s">
        <v>4597</v>
      </c>
      <c r="G1348" s="840" t="s">
        <v>4598</v>
      </c>
      <c r="H1348" s="851"/>
      <c r="I1348" s="851"/>
      <c r="J1348" s="840"/>
      <c r="K1348" s="840"/>
      <c r="L1348" s="851"/>
      <c r="M1348" s="851"/>
      <c r="N1348" s="840"/>
      <c r="O1348" s="840"/>
      <c r="P1348" s="851">
        <v>1</v>
      </c>
      <c r="Q1348" s="851">
        <v>308</v>
      </c>
      <c r="R1348" s="845"/>
      <c r="S1348" s="852">
        <v>308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92366357</v>
      </c>
      <c r="C3" s="344">
        <f t="shared" ref="C3:R3" si="0">SUBTOTAL(9,C6:C1048576)</f>
        <v>26.758773711616161</v>
      </c>
      <c r="D3" s="344">
        <f t="shared" si="0"/>
        <v>91082543</v>
      </c>
      <c r="E3" s="344">
        <f t="shared" si="0"/>
        <v>26</v>
      </c>
      <c r="F3" s="344">
        <f t="shared" si="0"/>
        <v>91614178.320000008</v>
      </c>
      <c r="G3" s="347">
        <f>IF(D3&lt;&gt;0,F3/D3,"")</f>
        <v>1.0058368519640477</v>
      </c>
      <c r="H3" s="343">
        <f t="shared" si="0"/>
        <v>9542125.1700000018</v>
      </c>
      <c r="I3" s="344">
        <f t="shared" si="0"/>
        <v>29.947972644312795</v>
      </c>
      <c r="J3" s="344">
        <f t="shared" si="0"/>
        <v>9638971.1399999987</v>
      </c>
      <c r="K3" s="344">
        <f t="shared" si="0"/>
        <v>19</v>
      </c>
      <c r="L3" s="344">
        <f t="shared" si="0"/>
        <v>9489653.5099999961</v>
      </c>
      <c r="M3" s="345">
        <f>IF(J3&lt;&gt;0,L3/J3,"")</f>
        <v>0.98450896596418247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4617</v>
      </c>
      <c r="B6" s="887">
        <v>836074</v>
      </c>
      <c r="C6" s="825">
        <v>0.62917108778266928</v>
      </c>
      <c r="D6" s="887">
        <v>1328850</v>
      </c>
      <c r="E6" s="825">
        <v>1</v>
      </c>
      <c r="F6" s="887">
        <v>1403991</v>
      </c>
      <c r="G6" s="830">
        <v>1.0565458855401286</v>
      </c>
      <c r="H6" s="887">
        <v>11761.75</v>
      </c>
      <c r="I6" s="825">
        <v>0.45988096485562041</v>
      </c>
      <c r="J6" s="887">
        <v>25575.64</v>
      </c>
      <c r="K6" s="825">
        <v>1</v>
      </c>
      <c r="L6" s="887">
        <v>21956.639999999999</v>
      </c>
      <c r="M6" s="830">
        <v>0.8584981646598091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4618</v>
      </c>
      <c r="B7" s="889">
        <v>193517</v>
      </c>
      <c r="C7" s="832">
        <v>1.2279231203639662</v>
      </c>
      <c r="D7" s="889">
        <v>157597</v>
      </c>
      <c r="E7" s="832">
        <v>1</v>
      </c>
      <c r="F7" s="889">
        <v>226635</v>
      </c>
      <c r="G7" s="837">
        <v>1.4380667144679149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4619</v>
      </c>
      <c r="B8" s="889">
        <v>56128</v>
      </c>
      <c r="C8" s="832">
        <v>1.6856267643702325</v>
      </c>
      <c r="D8" s="889">
        <v>33298</v>
      </c>
      <c r="E8" s="832">
        <v>1</v>
      </c>
      <c r="F8" s="889">
        <v>47162.990000000005</v>
      </c>
      <c r="G8" s="837">
        <v>1.4163910745390116</v>
      </c>
      <c r="H8" s="889">
        <v>242.64</v>
      </c>
      <c r="I8" s="832"/>
      <c r="J8" s="889"/>
      <c r="K8" s="832"/>
      <c r="L8" s="889">
        <v>970.56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4620</v>
      </c>
      <c r="B9" s="889">
        <v>8189899</v>
      </c>
      <c r="C9" s="832">
        <v>1.0599265807369234</v>
      </c>
      <c r="D9" s="889">
        <v>7726855</v>
      </c>
      <c r="E9" s="832">
        <v>1</v>
      </c>
      <c r="F9" s="889">
        <v>7513790</v>
      </c>
      <c r="G9" s="837">
        <v>0.97242539170205733</v>
      </c>
      <c r="H9" s="889">
        <v>441073.12000000011</v>
      </c>
      <c r="I9" s="832">
        <v>0.94575878953680448</v>
      </c>
      <c r="J9" s="889">
        <v>466369.57000000012</v>
      </c>
      <c r="K9" s="832">
        <v>1</v>
      </c>
      <c r="L9" s="889">
        <v>471683.15000000008</v>
      </c>
      <c r="M9" s="837">
        <v>1.0113934963638385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4621</v>
      </c>
      <c r="B10" s="889">
        <v>2846069</v>
      </c>
      <c r="C10" s="832">
        <v>1.0612334768909522</v>
      </c>
      <c r="D10" s="889">
        <v>2681850</v>
      </c>
      <c r="E10" s="832">
        <v>1</v>
      </c>
      <c r="F10" s="889">
        <v>2821455</v>
      </c>
      <c r="G10" s="837">
        <v>1.052055484087477</v>
      </c>
      <c r="H10" s="889">
        <v>141758.21000000002</v>
      </c>
      <c r="I10" s="832">
        <v>1.077385874392975</v>
      </c>
      <c r="J10" s="889">
        <v>131576.07999999999</v>
      </c>
      <c r="K10" s="832">
        <v>1</v>
      </c>
      <c r="L10" s="889">
        <v>97098.909999999974</v>
      </c>
      <c r="M10" s="837">
        <v>0.73796779779424937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4622</v>
      </c>
      <c r="B11" s="889">
        <v>6010761</v>
      </c>
      <c r="C11" s="832">
        <v>1.0518063668400615</v>
      </c>
      <c r="D11" s="889">
        <v>5714703</v>
      </c>
      <c r="E11" s="832">
        <v>1</v>
      </c>
      <c r="F11" s="889">
        <v>6246452</v>
      </c>
      <c r="G11" s="837">
        <v>1.0930492800763225</v>
      </c>
      <c r="H11" s="889">
        <v>365058.16000000003</v>
      </c>
      <c r="I11" s="832">
        <v>0.88874396419881896</v>
      </c>
      <c r="J11" s="889">
        <v>410757.40000000008</v>
      </c>
      <c r="K11" s="832">
        <v>1</v>
      </c>
      <c r="L11" s="889">
        <v>393728.31000000006</v>
      </c>
      <c r="M11" s="837">
        <v>0.95854221981149934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1984</v>
      </c>
      <c r="B12" s="889">
        <v>40557863</v>
      </c>
      <c r="C12" s="832">
        <v>1.0194760089774921</v>
      </c>
      <c r="D12" s="889">
        <v>39783048</v>
      </c>
      <c r="E12" s="832">
        <v>1</v>
      </c>
      <c r="F12" s="889">
        <v>38371618</v>
      </c>
      <c r="G12" s="837">
        <v>0.96452182346611548</v>
      </c>
      <c r="H12" s="889">
        <v>7520294.4900000012</v>
      </c>
      <c r="I12" s="832">
        <v>1.0025952508314833</v>
      </c>
      <c r="J12" s="889">
        <v>7500827.959999999</v>
      </c>
      <c r="K12" s="832">
        <v>1</v>
      </c>
      <c r="L12" s="889">
        <v>7497768.9899999956</v>
      </c>
      <c r="M12" s="837">
        <v>0.99959218235422598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4623</v>
      </c>
      <c r="B13" s="889">
        <v>5522773</v>
      </c>
      <c r="C13" s="832">
        <v>1.0868280005793505</v>
      </c>
      <c r="D13" s="889">
        <v>5081552</v>
      </c>
      <c r="E13" s="832">
        <v>1</v>
      </c>
      <c r="F13" s="889">
        <v>5678631</v>
      </c>
      <c r="G13" s="837">
        <v>1.1174993387846863</v>
      </c>
      <c r="H13" s="889">
        <v>214668.39</v>
      </c>
      <c r="I13" s="832">
        <v>1.1967032687687371</v>
      </c>
      <c r="J13" s="889">
        <v>179383.14</v>
      </c>
      <c r="K13" s="832">
        <v>1</v>
      </c>
      <c r="L13" s="889">
        <v>177573.64</v>
      </c>
      <c r="M13" s="837">
        <v>0.98991265288365449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4624</v>
      </c>
      <c r="B14" s="889">
        <v>85059</v>
      </c>
      <c r="C14" s="832">
        <v>0.74494228512374983</v>
      </c>
      <c r="D14" s="889">
        <v>114182</v>
      </c>
      <c r="E14" s="832">
        <v>1</v>
      </c>
      <c r="F14" s="889">
        <v>88756</v>
      </c>
      <c r="G14" s="837">
        <v>0.77732041827958875</v>
      </c>
      <c r="H14" s="889">
        <v>1809.5</v>
      </c>
      <c r="I14" s="832">
        <v>0.5</v>
      </c>
      <c r="J14" s="889">
        <v>3619</v>
      </c>
      <c r="K14" s="832">
        <v>1</v>
      </c>
      <c r="L14" s="889">
        <v>2714.25</v>
      </c>
      <c r="M14" s="837">
        <v>0.75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4625</v>
      </c>
      <c r="B15" s="889">
        <v>4836906</v>
      </c>
      <c r="C15" s="832">
        <v>1.1007705999100159</v>
      </c>
      <c r="D15" s="889">
        <v>4394109</v>
      </c>
      <c r="E15" s="832">
        <v>1</v>
      </c>
      <c r="F15" s="889">
        <v>4692368</v>
      </c>
      <c r="G15" s="837">
        <v>1.0678770144300016</v>
      </c>
      <c r="H15" s="889">
        <v>58874.559999999998</v>
      </c>
      <c r="I15" s="832">
        <v>0.8870602295420158</v>
      </c>
      <c r="J15" s="889">
        <v>66370.42</v>
      </c>
      <c r="K15" s="832">
        <v>1</v>
      </c>
      <c r="L15" s="889">
        <v>50666</v>
      </c>
      <c r="M15" s="837">
        <v>0.76338224166729696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4626</v>
      </c>
      <c r="B16" s="889">
        <v>6123917</v>
      </c>
      <c r="C16" s="832">
        <v>1.0021630913255586</v>
      </c>
      <c r="D16" s="889">
        <v>6110699</v>
      </c>
      <c r="E16" s="832">
        <v>1</v>
      </c>
      <c r="F16" s="889">
        <v>6173458</v>
      </c>
      <c r="G16" s="837">
        <v>1.0102703471403189</v>
      </c>
      <c r="H16" s="889">
        <v>290777.81000000017</v>
      </c>
      <c r="I16" s="832">
        <v>0.8499926730769618</v>
      </c>
      <c r="J16" s="889">
        <v>342094.49000000022</v>
      </c>
      <c r="K16" s="832">
        <v>1</v>
      </c>
      <c r="L16" s="889">
        <v>311600.24000000022</v>
      </c>
      <c r="M16" s="837">
        <v>0.91086015445615631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4627</v>
      </c>
      <c r="B17" s="889">
        <v>3166499</v>
      </c>
      <c r="C17" s="832">
        <v>0.97524872469211055</v>
      </c>
      <c r="D17" s="889">
        <v>3246863</v>
      </c>
      <c r="E17" s="832">
        <v>1</v>
      </c>
      <c r="F17" s="889">
        <v>3743725</v>
      </c>
      <c r="G17" s="837">
        <v>1.1530283230305682</v>
      </c>
      <c r="H17" s="889">
        <v>122141.25</v>
      </c>
      <c r="I17" s="832">
        <v>0.85987261146496818</v>
      </c>
      <c r="J17" s="889">
        <v>142045.75</v>
      </c>
      <c r="K17" s="832">
        <v>1</v>
      </c>
      <c r="L17" s="889">
        <v>151335.89000000001</v>
      </c>
      <c r="M17" s="837">
        <v>1.0654024495629051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4628</v>
      </c>
      <c r="B18" s="889">
        <v>1909794</v>
      </c>
      <c r="C18" s="832">
        <v>0.79645368893752455</v>
      </c>
      <c r="D18" s="889">
        <v>2397872</v>
      </c>
      <c r="E18" s="832">
        <v>1</v>
      </c>
      <c r="F18" s="889">
        <v>2455441</v>
      </c>
      <c r="G18" s="837">
        <v>1.0240083707554031</v>
      </c>
      <c r="H18" s="889">
        <v>13571.25</v>
      </c>
      <c r="I18" s="832">
        <v>3</v>
      </c>
      <c r="J18" s="889">
        <v>4523.75</v>
      </c>
      <c r="K18" s="832">
        <v>1</v>
      </c>
      <c r="L18" s="889">
        <v>7238</v>
      </c>
      <c r="M18" s="837">
        <v>1.6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4629</v>
      </c>
      <c r="B19" s="889">
        <v>450442</v>
      </c>
      <c r="C19" s="832">
        <v>0.95655146930783896</v>
      </c>
      <c r="D19" s="889">
        <v>470902</v>
      </c>
      <c r="E19" s="832">
        <v>1</v>
      </c>
      <c r="F19" s="889">
        <v>506329</v>
      </c>
      <c r="G19" s="837">
        <v>1.0752322139213679</v>
      </c>
      <c r="H19" s="889">
        <v>19904.5</v>
      </c>
      <c r="I19" s="832">
        <v>2.4444444444444446</v>
      </c>
      <c r="J19" s="889">
        <v>8142.75</v>
      </c>
      <c r="K19" s="832">
        <v>1</v>
      </c>
      <c r="L19" s="889">
        <v>23523.5</v>
      </c>
      <c r="M19" s="837">
        <v>2.8888888888888888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4630</v>
      </c>
      <c r="B20" s="889">
        <v>438078</v>
      </c>
      <c r="C20" s="832">
        <v>0.81786817117658694</v>
      </c>
      <c r="D20" s="889">
        <v>535634</v>
      </c>
      <c r="E20" s="832">
        <v>1</v>
      </c>
      <c r="F20" s="889">
        <v>501462</v>
      </c>
      <c r="G20" s="837">
        <v>0.93620270557880936</v>
      </c>
      <c r="H20" s="889">
        <v>8239</v>
      </c>
      <c r="I20" s="832">
        <v>9.1063829787234045</v>
      </c>
      <c r="J20" s="889">
        <v>904.75</v>
      </c>
      <c r="K20" s="832">
        <v>1</v>
      </c>
      <c r="L20" s="889">
        <v>2714.25</v>
      </c>
      <c r="M20" s="837">
        <v>3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4631</v>
      </c>
      <c r="B21" s="889">
        <v>346386</v>
      </c>
      <c r="C21" s="832">
        <v>1.1622014273108243</v>
      </c>
      <c r="D21" s="889">
        <v>298043</v>
      </c>
      <c r="E21" s="832">
        <v>1</v>
      </c>
      <c r="F21" s="889">
        <v>275193</v>
      </c>
      <c r="G21" s="837">
        <v>0.92333321030857962</v>
      </c>
      <c r="H21" s="889">
        <v>14718.64</v>
      </c>
      <c r="I21" s="832">
        <v>1.769120466360167</v>
      </c>
      <c r="J21" s="889">
        <v>8319.75</v>
      </c>
      <c r="K21" s="832">
        <v>1</v>
      </c>
      <c r="L21" s="889">
        <v>2956.89</v>
      </c>
      <c r="M21" s="837">
        <v>0.35540611196249888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4632</v>
      </c>
      <c r="B22" s="889">
        <v>26644</v>
      </c>
      <c r="C22" s="832">
        <v>0.45061561358408875</v>
      </c>
      <c r="D22" s="889">
        <v>59128</v>
      </c>
      <c r="E22" s="832">
        <v>1</v>
      </c>
      <c r="F22" s="889">
        <v>43435</v>
      </c>
      <c r="G22" s="837">
        <v>0.73459274793667972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4633</v>
      </c>
      <c r="B23" s="889">
        <v>24630</v>
      </c>
      <c r="C23" s="832">
        <v>3.2657120127287191</v>
      </c>
      <c r="D23" s="889">
        <v>7542</v>
      </c>
      <c r="E23" s="832">
        <v>1</v>
      </c>
      <c r="F23" s="889">
        <v>17058</v>
      </c>
      <c r="G23" s="837">
        <v>2.2617342879872715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4634</v>
      </c>
      <c r="B24" s="889">
        <v>70842</v>
      </c>
      <c r="C24" s="832">
        <v>1.3011185189266625</v>
      </c>
      <c r="D24" s="889">
        <v>54447</v>
      </c>
      <c r="E24" s="832">
        <v>1</v>
      </c>
      <c r="F24" s="889">
        <v>68980</v>
      </c>
      <c r="G24" s="837">
        <v>1.2669201241574375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4635</v>
      </c>
      <c r="B25" s="889">
        <v>948466</v>
      </c>
      <c r="C25" s="832">
        <v>1.0776100173037311</v>
      </c>
      <c r="D25" s="889">
        <v>880157</v>
      </c>
      <c r="E25" s="832">
        <v>1</v>
      </c>
      <c r="F25" s="889">
        <v>1050337</v>
      </c>
      <c r="G25" s="837">
        <v>1.1933518679053852</v>
      </c>
      <c r="H25" s="889">
        <v>7238</v>
      </c>
      <c r="I25" s="832">
        <v>1.3333333333333333</v>
      </c>
      <c r="J25" s="889">
        <v>5428.5</v>
      </c>
      <c r="K25" s="832">
        <v>1</v>
      </c>
      <c r="L25" s="889">
        <v>5428.5</v>
      </c>
      <c r="M25" s="837">
        <v>1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4636</v>
      </c>
      <c r="B26" s="889">
        <v>21836</v>
      </c>
      <c r="C26" s="832">
        <v>0.55433982381762337</v>
      </c>
      <c r="D26" s="889">
        <v>39391</v>
      </c>
      <c r="E26" s="832">
        <v>1</v>
      </c>
      <c r="F26" s="889">
        <v>51153</v>
      </c>
      <c r="G26" s="837">
        <v>1.2985961260186336</v>
      </c>
      <c r="H26" s="889">
        <v>14563.25</v>
      </c>
      <c r="I26" s="832">
        <v>0.75634544393178627</v>
      </c>
      <c r="J26" s="889">
        <v>19254.759999999998</v>
      </c>
      <c r="K26" s="832">
        <v>1</v>
      </c>
      <c r="L26" s="889">
        <v>12859.919999999998</v>
      </c>
      <c r="M26" s="837">
        <v>0.66788264304514833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4637</v>
      </c>
      <c r="B27" s="889">
        <v>4474</v>
      </c>
      <c r="C27" s="832">
        <v>0.26798442647499249</v>
      </c>
      <c r="D27" s="889">
        <v>16695</v>
      </c>
      <c r="E27" s="832">
        <v>1</v>
      </c>
      <c r="F27" s="889">
        <v>3034</v>
      </c>
      <c r="G27" s="837">
        <v>0.18173105720275531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4638</v>
      </c>
      <c r="B28" s="889">
        <v>3908538</v>
      </c>
      <c r="C28" s="832">
        <v>0.99635493394194052</v>
      </c>
      <c r="D28" s="889">
        <v>3922837</v>
      </c>
      <c r="E28" s="832">
        <v>1</v>
      </c>
      <c r="F28" s="889">
        <v>3714035.33</v>
      </c>
      <c r="G28" s="837">
        <v>0.94677278969276579</v>
      </c>
      <c r="H28" s="889">
        <v>42065.119999999988</v>
      </c>
      <c r="I28" s="832">
        <v>0.96699180088002568</v>
      </c>
      <c r="J28" s="889">
        <v>43501.00999999998</v>
      </c>
      <c r="K28" s="832">
        <v>1</v>
      </c>
      <c r="L28" s="889">
        <v>27821.199999999986</v>
      </c>
      <c r="M28" s="837">
        <v>0.63955296670123285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4639</v>
      </c>
      <c r="B29" s="889">
        <v>7942</v>
      </c>
      <c r="C29" s="832">
        <v>0.5263785790031813</v>
      </c>
      <c r="D29" s="889">
        <v>15088</v>
      </c>
      <c r="E29" s="832">
        <v>1</v>
      </c>
      <c r="F29" s="889">
        <v>10611</v>
      </c>
      <c r="G29" s="837">
        <v>0.70327412513255572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4640</v>
      </c>
      <c r="B30" s="889">
        <v>35788</v>
      </c>
      <c r="C30" s="832">
        <v>0.97856283495570384</v>
      </c>
      <c r="D30" s="889">
        <v>36572</v>
      </c>
      <c r="E30" s="832">
        <v>1</v>
      </c>
      <c r="F30" s="889">
        <v>40626</v>
      </c>
      <c r="G30" s="837">
        <v>1.110849830471399</v>
      </c>
      <c r="H30" s="889">
        <v>1809.5</v>
      </c>
      <c r="I30" s="832">
        <v>1</v>
      </c>
      <c r="J30" s="889">
        <v>1809.5</v>
      </c>
      <c r="K30" s="832">
        <v>1</v>
      </c>
      <c r="L30" s="889">
        <v>4119.5</v>
      </c>
      <c r="M30" s="837">
        <v>2.2765957446808511</v>
      </c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4641</v>
      </c>
      <c r="B31" s="891">
        <v>5747032</v>
      </c>
      <c r="C31" s="840">
        <v>0.96190608655365883</v>
      </c>
      <c r="D31" s="891">
        <v>5974629</v>
      </c>
      <c r="E31" s="840">
        <v>1</v>
      </c>
      <c r="F31" s="891">
        <v>5868442</v>
      </c>
      <c r="G31" s="845">
        <v>0.98222701359364739</v>
      </c>
      <c r="H31" s="891">
        <v>251556.03</v>
      </c>
      <c r="I31" s="840">
        <v>0.90336054997124959</v>
      </c>
      <c r="J31" s="891">
        <v>278466.92000000004</v>
      </c>
      <c r="K31" s="840">
        <v>1</v>
      </c>
      <c r="L31" s="891">
        <v>225895.16999999998</v>
      </c>
      <c r="M31" s="845">
        <v>0.81121007119983923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5487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140008.24</v>
      </c>
      <c r="G3" s="208">
        <f t="shared" si="0"/>
        <v>101908482.17000002</v>
      </c>
      <c r="H3" s="208"/>
      <c r="I3" s="208"/>
      <c r="J3" s="208">
        <f t="shared" si="0"/>
        <v>141838.79999999999</v>
      </c>
      <c r="K3" s="208">
        <f t="shared" si="0"/>
        <v>100721514.14000002</v>
      </c>
      <c r="L3" s="208"/>
      <c r="M3" s="208"/>
      <c r="N3" s="208">
        <f t="shared" si="0"/>
        <v>146949.5</v>
      </c>
      <c r="O3" s="208">
        <f t="shared" si="0"/>
        <v>101103831.83000001</v>
      </c>
      <c r="P3" s="79">
        <f>IF(K3=0,0,O3/K3)</f>
        <v>1.0037957897402991</v>
      </c>
      <c r="Q3" s="209">
        <f>IF(N3=0,0,O3/N3)</f>
        <v>688.01752867481696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4642</v>
      </c>
      <c r="B6" s="825" t="s">
        <v>4484</v>
      </c>
      <c r="C6" s="825" t="s">
        <v>4509</v>
      </c>
      <c r="D6" s="825" t="s">
        <v>4569</v>
      </c>
      <c r="E6" s="825" t="s">
        <v>4570</v>
      </c>
      <c r="F6" s="225">
        <v>13</v>
      </c>
      <c r="G6" s="225">
        <v>11761.75</v>
      </c>
      <c r="H6" s="225">
        <v>0.4642857142857143</v>
      </c>
      <c r="I6" s="225">
        <v>904.75</v>
      </c>
      <c r="J6" s="225">
        <v>28</v>
      </c>
      <c r="K6" s="225">
        <v>25333</v>
      </c>
      <c r="L6" s="225">
        <v>1</v>
      </c>
      <c r="M6" s="225">
        <v>904.75</v>
      </c>
      <c r="N6" s="225">
        <v>24</v>
      </c>
      <c r="O6" s="225">
        <v>21714</v>
      </c>
      <c r="P6" s="830">
        <v>0.8571428571428571</v>
      </c>
      <c r="Q6" s="848">
        <v>904.75</v>
      </c>
    </row>
    <row r="7" spans="1:17" ht="14.4" customHeight="1" x14ac:dyDescent="0.3">
      <c r="A7" s="831" t="s">
        <v>4642</v>
      </c>
      <c r="B7" s="832" t="s">
        <v>4484</v>
      </c>
      <c r="C7" s="832" t="s">
        <v>4509</v>
      </c>
      <c r="D7" s="832" t="s">
        <v>4512</v>
      </c>
      <c r="E7" s="832" t="s">
        <v>4513</v>
      </c>
      <c r="F7" s="849"/>
      <c r="G7" s="849"/>
      <c r="H7" s="849"/>
      <c r="I7" s="849"/>
      <c r="J7" s="849">
        <v>1</v>
      </c>
      <c r="K7" s="849">
        <v>242.64</v>
      </c>
      <c r="L7" s="849">
        <v>1</v>
      </c>
      <c r="M7" s="849">
        <v>242.64</v>
      </c>
      <c r="N7" s="849"/>
      <c r="O7" s="849"/>
      <c r="P7" s="837"/>
      <c r="Q7" s="850"/>
    </row>
    <row r="8" spans="1:17" ht="14.4" customHeight="1" x14ac:dyDescent="0.3">
      <c r="A8" s="831" t="s">
        <v>4642</v>
      </c>
      <c r="B8" s="832" t="s">
        <v>4484</v>
      </c>
      <c r="C8" s="832" t="s">
        <v>4509</v>
      </c>
      <c r="D8" s="832" t="s">
        <v>4514</v>
      </c>
      <c r="E8" s="832" t="s">
        <v>4515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242.64</v>
      </c>
      <c r="P8" s="837"/>
      <c r="Q8" s="850">
        <v>242.64</v>
      </c>
    </row>
    <row r="9" spans="1:17" ht="14.4" customHeight="1" x14ac:dyDescent="0.3">
      <c r="A9" s="831" t="s">
        <v>4642</v>
      </c>
      <c r="B9" s="832" t="s">
        <v>4484</v>
      </c>
      <c r="C9" s="832" t="s">
        <v>4480</v>
      </c>
      <c r="D9" s="832" t="s">
        <v>4643</v>
      </c>
      <c r="E9" s="832" t="s">
        <v>4644</v>
      </c>
      <c r="F9" s="849">
        <v>1</v>
      </c>
      <c r="G9" s="849">
        <v>195</v>
      </c>
      <c r="H9" s="849"/>
      <c r="I9" s="849">
        <v>195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4642</v>
      </c>
      <c r="B10" s="832" t="s">
        <v>4484</v>
      </c>
      <c r="C10" s="832" t="s">
        <v>4480</v>
      </c>
      <c r="D10" s="832" t="s">
        <v>4645</v>
      </c>
      <c r="E10" s="832" t="s">
        <v>4646</v>
      </c>
      <c r="F10" s="849">
        <v>2</v>
      </c>
      <c r="G10" s="849">
        <v>2316</v>
      </c>
      <c r="H10" s="849">
        <v>1.9982743744607421</v>
      </c>
      <c r="I10" s="849">
        <v>1158</v>
      </c>
      <c r="J10" s="849">
        <v>1</v>
      </c>
      <c r="K10" s="849">
        <v>1159</v>
      </c>
      <c r="L10" s="849">
        <v>1</v>
      </c>
      <c r="M10" s="849">
        <v>1159</v>
      </c>
      <c r="N10" s="849"/>
      <c r="O10" s="849"/>
      <c r="P10" s="837"/>
      <c r="Q10" s="850"/>
    </row>
    <row r="11" spans="1:17" ht="14.4" customHeight="1" x14ac:dyDescent="0.3">
      <c r="A11" s="831" t="s">
        <v>4642</v>
      </c>
      <c r="B11" s="832" t="s">
        <v>4484</v>
      </c>
      <c r="C11" s="832" t="s">
        <v>4480</v>
      </c>
      <c r="D11" s="832" t="s">
        <v>4525</v>
      </c>
      <c r="E11" s="832" t="s">
        <v>4526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37</v>
      </c>
      <c r="P11" s="837"/>
      <c r="Q11" s="850">
        <v>37</v>
      </c>
    </row>
    <row r="12" spans="1:17" ht="14.4" customHeight="1" x14ac:dyDescent="0.3">
      <c r="A12" s="831" t="s">
        <v>4642</v>
      </c>
      <c r="B12" s="832" t="s">
        <v>4484</v>
      </c>
      <c r="C12" s="832" t="s">
        <v>4480</v>
      </c>
      <c r="D12" s="832" t="s">
        <v>4525</v>
      </c>
      <c r="E12" s="832" t="s">
        <v>4527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37</v>
      </c>
      <c r="P12" s="837"/>
      <c r="Q12" s="850">
        <v>37</v>
      </c>
    </row>
    <row r="13" spans="1:17" ht="14.4" customHeight="1" x14ac:dyDescent="0.3">
      <c r="A13" s="831" t="s">
        <v>4642</v>
      </c>
      <c r="B13" s="832" t="s">
        <v>4484</v>
      </c>
      <c r="C13" s="832" t="s">
        <v>4480</v>
      </c>
      <c r="D13" s="832" t="s">
        <v>4534</v>
      </c>
      <c r="E13" s="832" t="s">
        <v>4535</v>
      </c>
      <c r="F13" s="849">
        <v>125</v>
      </c>
      <c r="G13" s="849">
        <v>31375</v>
      </c>
      <c r="H13" s="849">
        <v>0.53879310344827591</v>
      </c>
      <c r="I13" s="849">
        <v>251</v>
      </c>
      <c r="J13" s="849">
        <v>232</v>
      </c>
      <c r="K13" s="849">
        <v>58232</v>
      </c>
      <c r="L13" s="849">
        <v>1</v>
      </c>
      <c r="M13" s="849">
        <v>251</v>
      </c>
      <c r="N13" s="849">
        <v>244</v>
      </c>
      <c r="O13" s="849">
        <v>61488</v>
      </c>
      <c r="P13" s="837">
        <v>1.0559142739387279</v>
      </c>
      <c r="Q13" s="850">
        <v>252</v>
      </c>
    </row>
    <row r="14" spans="1:17" ht="14.4" customHeight="1" x14ac:dyDescent="0.3">
      <c r="A14" s="831" t="s">
        <v>4642</v>
      </c>
      <c r="B14" s="832" t="s">
        <v>4484</v>
      </c>
      <c r="C14" s="832" t="s">
        <v>4480</v>
      </c>
      <c r="D14" s="832" t="s">
        <v>4534</v>
      </c>
      <c r="E14" s="832" t="s">
        <v>4536</v>
      </c>
      <c r="F14" s="849">
        <v>59</v>
      </c>
      <c r="G14" s="849">
        <v>14809</v>
      </c>
      <c r="H14" s="849">
        <v>0.921875</v>
      </c>
      <c r="I14" s="849">
        <v>251</v>
      </c>
      <c r="J14" s="849">
        <v>64</v>
      </c>
      <c r="K14" s="849">
        <v>16064</v>
      </c>
      <c r="L14" s="849">
        <v>1</v>
      </c>
      <c r="M14" s="849">
        <v>251</v>
      </c>
      <c r="N14" s="849">
        <v>81</v>
      </c>
      <c r="O14" s="849">
        <v>20412</v>
      </c>
      <c r="P14" s="837">
        <v>1.2706673306772909</v>
      </c>
      <c r="Q14" s="850">
        <v>252</v>
      </c>
    </row>
    <row r="15" spans="1:17" ht="14.4" customHeight="1" x14ac:dyDescent="0.3">
      <c r="A15" s="831" t="s">
        <v>4642</v>
      </c>
      <c r="B15" s="832" t="s">
        <v>4484</v>
      </c>
      <c r="C15" s="832" t="s">
        <v>4480</v>
      </c>
      <c r="D15" s="832" t="s">
        <v>4571</v>
      </c>
      <c r="E15" s="832" t="s">
        <v>4572</v>
      </c>
      <c r="F15" s="849">
        <v>95</v>
      </c>
      <c r="G15" s="849">
        <v>11970</v>
      </c>
      <c r="H15" s="849">
        <v>1.0555555555555556</v>
      </c>
      <c r="I15" s="849">
        <v>126</v>
      </c>
      <c r="J15" s="849">
        <v>90</v>
      </c>
      <c r="K15" s="849">
        <v>11340</v>
      </c>
      <c r="L15" s="849">
        <v>1</v>
      </c>
      <c r="M15" s="849">
        <v>126</v>
      </c>
      <c r="N15" s="849">
        <v>130</v>
      </c>
      <c r="O15" s="849">
        <v>16510</v>
      </c>
      <c r="P15" s="837">
        <v>1.4559082892416226</v>
      </c>
      <c r="Q15" s="850">
        <v>127</v>
      </c>
    </row>
    <row r="16" spans="1:17" ht="14.4" customHeight="1" x14ac:dyDescent="0.3">
      <c r="A16" s="831" t="s">
        <v>4642</v>
      </c>
      <c r="B16" s="832" t="s">
        <v>4484</v>
      </c>
      <c r="C16" s="832" t="s">
        <v>4480</v>
      </c>
      <c r="D16" s="832" t="s">
        <v>4571</v>
      </c>
      <c r="E16" s="832" t="s">
        <v>4573</v>
      </c>
      <c r="F16" s="849">
        <v>160</v>
      </c>
      <c r="G16" s="849">
        <v>20160</v>
      </c>
      <c r="H16" s="849">
        <v>0.50955414012738853</v>
      </c>
      <c r="I16" s="849">
        <v>126</v>
      </c>
      <c r="J16" s="849">
        <v>314</v>
      </c>
      <c r="K16" s="849">
        <v>39564</v>
      </c>
      <c r="L16" s="849">
        <v>1</v>
      </c>
      <c r="M16" s="849">
        <v>126</v>
      </c>
      <c r="N16" s="849">
        <v>378</v>
      </c>
      <c r="O16" s="849">
        <v>48006</v>
      </c>
      <c r="P16" s="837">
        <v>1.213375796178344</v>
      </c>
      <c r="Q16" s="850">
        <v>127</v>
      </c>
    </row>
    <row r="17" spans="1:17" ht="14.4" customHeight="1" x14ac:dyDescent="0.3">
      <c r="A17" s="831" t="s">
        <v>4642</v>
      </c>
      <c r="B17" s="832" t="s">
        <v>4484</v>
      </c>
      <c r="C17" s="832" t="s">
        <v>4480</v>
      </c>
      <c r="D17" s="832" t="s">
        <v>4577</v>
      </c>
      <c r="E17" s="832" t="s">
        <v>4578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496</v>
      </c>
      <c r="P17" s="837"/>
      <c r="Q17" s="850">
        <v>496</v>
      </c>
    </row>
    <row r="18" spans="1:17" ht="14.4" customHeight="1" x14ac:dyDescent="0.3">
      <c r="A18" s="831" t="s">
        <v>4642</v>
      </c>
      <c r="B18" s="832" t="s">
        <v>4484</v>
      </c>
      <c r="C18" s="832" t="s">
        <v>4480</v>
      </c>
      <c r="D18" s="832" t="s">
        <v>4577</v>
      </c>
      <c r="E18" s="832" t="s">
        <v>4579</v>
      </c>
      <c r="F18" s="849"/>
      <c r="G18" s="849"/>
      <c r="H18" s="849"/>
      <c r="I18" s="849"/>
      <c r="J18" s="849">
        <v>1</v>
      </c>
      <c r="K18" s="849">
        <v>495</v>
      </c>
      <c r="L18" s="849">
        <v>1</v>
      </c>
      <c r="M18" s="849">
        <v>495</v>
      </c>
      <c r="N18" s="849"/>
      <c r="O18" s="849"/>
      <c r="P18" s="837"/>
      <c r="Q18" s="850"/>
    </row>
    <row r="19" spans="1:17" ht="14.4" customHeight="1" x14ac:dyDescent="0.3">
      <c r="A19" s="831" t="s">
        <v>4642</v>
      </c>
      <c r="B19" s="832" t="s">
        <v>4484</v>
      </c>
      <c r="C19" s="832" t="s">
        <v>4480</v>
      </c>
      <c r="D19" s="832" t="s">
        <v>4580</v>
      </c>
      <c r="E19" s="832" t="s">
        <v>4581</v>
      </c>
      <c r="F19" s="849">
        <v>28</v>
      </c>
      <c r="G19" s="849">
        <v>19264</v>
      </c>
      <c r="H19" s="849"/>
      <c r="I19" s="849">
        <v>688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4642</v>
      </c>
      <c r="B20" s="832" t="s">
        <v>4484</v>
      </c>
      <c r="C20" s="832" t="s">
        <v>4480</v>
      </c>
      <c r="D20" s="832" t="s">
        <v>4582</v>
      </c>
      <c r="E20" s="832" t="s">
        <v>4578</v>
      </c>
      <c r="F20" s="849"/>
      <c r="G20" s="849"/>
      <c r="H20" s="849"/>
      <c r="I20" s="849"/>
      <c r="J20" s="849">
        <v>4</v>
      </c>
      <c r="K20" s="849">
        <v>2272</v>
      </c>
      <c r="L20" s="849">
        <v>1</v>
      </c>
      <c r="M20" s="849">
        <v>568</v>
      </c>
      <c r="N20" s="849"/>
      <c r="O20" s="849"/>
      <c r="P20" s="837"/>
      <c r="Q20" s="850"/>
    </row>
    <row r="21" spans="1:17" ht="14.4" customHeight="1" x14ac:dyDescent="0.3">
      <c r="A21" s="831" t="s">
        <v>4642</v>
      </c>
      <c r="B21" s="832" t="s">
        <v>4484</v>
      </c>
      <c r="C21" s="832" t="s">
        <v>4480</v>
      </c>
      <c r="D21" s="832" t="s">
        <v>4583</v>
      </c>
      <c r="E21" s="832" t="s">
        <v>4581</v>
      </c>
      <c r="F21" s="849"/>
      <c r="G21" s="849"/>
      <c r="H21" s="849"/>
      <c r="I21" s="849"/>
      <c r="J21" s="849">
        <v>10</v>
      </c>
      <c r="K21" s="849">
        <v>7610</v>
      </c>
      <c r="L21" s="849">
        <v>1</v>
      </c>
      <c r="M21" s="849">
        <v>761</v>
      </c>
      <c r="N21" s="849"/>
      <c r="O21" s="849"/>
      <c r="P21" s="837"/>
      <c r="Q21" s="850"/>
    </row>
    <row r="22" spans="1:17" ht="14.4" customHeight="1" x14ac:dyDescent="0.3">
      <c r="A22" s="831" t="s">
        <v>4642</v>
      </c>
      <c r="B22" s="832" t="s">
        <v>4484</v>
      </c>
      <c r="C22" s="832" t="s">
        <v>4480</v>
      </c>
      <c r="D22" s="832" t="s">
        <v>4609</v>
      </c>
      <c r="E22" s="832" t="s">
        <v>4610</v>
      </c>
      <c r="F22" s="849">
        <v>238</v>
      </c>
      <c r="G22" s="849">
        <v>194684</v>
      </c>
      <c r="H22" s="849">
        <v>1.8167938931297709</v>
      </c>
      <c r="I22" s="849">
        <v>818</v>
      </c>
      <c r="J22" s="849">
        <v>131</v>
      </c>
      <c r="K22" s="849">
        <v>107158</v>
      </c>
      <c r="L22" s="849">
        <v>1</v>
      </c>
      <c r="M22" s="849">
        <v>818</v>
      </c>
      <c r="N22" s="849">
        <v>274</v>
      </c>
      <c r="O22" s="849">
        <v>224406</v>
      </c>
      <c r="P22" s="837">
        <v>2.0941600253830792</v>
      </c>
      <c r="Q22" s="850">
        <v>819</v>
      </c>
    </row>
    <row r="23" spans="1:17" ht="14.4" customHeight="1" x14ac:dyDescent="0.3">
      <c r="A23" s="831" t="s">
        <v>4642</v>
      </c>
      <c r="B23" s="832" t="s">
        <v>4484</v>
      </c>
      <c r="C23" s="832" t="s">
        <v>4480</v>
      </c>
      <c r="D23" s="832" t="s">
        <v>4609</v>
      </c>
      <c r="E23" s="832" t="s">
        <v>4612</v>
      </c>
      <c r="F23" s="849">
        <v>282</v>
      </c>
      <c r="G23" s="849">
        <v>230676</v>
      </c>
      <c r="H23" s="849">
        <v>0.3836734693877551</v>
      </c>
      <c r="I23" s="849">
        <v>818</v>
      </c>
      <c r="J23" s="849">
        <v>735</v>
      </c>
      <c r="K23" s="849">
        <v>601230</v>
      </c>
      <c r="L23" s="849">
        <v>1</v>
      </c>
      <c r="M23" s="849">
        <v>818</v>
      </c>
      <c r="N23" s="849">
        <v>609</v>
      </c>
      <c r="O23" s="849">
        <v>498771</v>
      </c>
      <c r="P23" s="837">
        <v>0.82958435207823966</v>
      </c>
      <c r="Q23" s="850">
        <v>819</v>
      </c>
    </row>
    <row r="24" spans="1:17" ht="14.4" customHeight="1" x14ac:dyDescent="0.3">
      <c r="A24" s="831" t="s">
        <v>4642</v>
      </c>
      <c r="B24" s="832" t="s">
        <v>4484</v>
      </c>
      <c r="C24" s="832" t="s">
        <v>4480</v>
      </c>
      <c r="D24" s="832" t="s">
        <v>4584</v>
      </c>
      <c r="E24" s="832" t="s">
        <v>4585</v>
      </c>
      <c r="F24" s="849"/>
      <c r="G24" s="849"/>
      <c r="H24" s="849"/>
      <c r="I24" s="849"/>
      <c r="J24" s="849">
        <v>2</v>
      </c>
      <c r="K24" s="849">
        <v>924</v>
      </c>
      <c r="L24" s="849">
        <v>1</v>
      </c>
      <c r="M24" s="849">
        <v>462</v>
      </c>
      <c r="N24" s="849">
        <v>1</v>
      </c>
      <c r="O24" s="849">
        <v>464</v>
      </c>
      <c r="P24" s="837">
        <v>0.50216450216450215</v>
      </c>
      <c r="Q24" s="850">
        <v>464</v>
      </c>
    </row>
    <row r="25" spans="1:17" ht="14.4" customHeight="1" x14ac:dyDescent="0.3">
      <c r="A25" s="831" t="s">
        <v>4642</v>
      </c>
      <c r="B25" s="832" t="s">
        <v>4484</v>
      </c>
      <c r="C25" s="832" t="s">
        <v>4480</v>
      </c>
      <c r="D25" s="832" t="s">
        <v>4584</v>
      </c>
      <c r="E25" s="832" t="s">
        <v>4586</v>
      </c>
      <c r="F25" s="849">
        <v>2</v>
      </c>
      <c r="G25" s="849">
        <v>924</v>
      </c>
      <c r="H25" s="849">
        <v>2</v>
      </c>
      <c r="I25" s="849">
        <v>462</v>
      </c>
      <c r="J25" s="849">
        <v>1</v>
      </c>
      <c r="K25" s="849">
        <v>462</v>
      </c>
      <c r="L25" s="849">
        <v>1</v>
      </c>
      <c r="M25" s="849">
        <v>462</v>
      </c>
      <c r="N25" s="849">
        <v>1</v>
      </c>
      <c r="O25" s="849">
        <v>464</v>
      </c>
      <c r="P25" s="837">
        <v>1.0043290043290043</v>
      </c>
      <c r="Q25" s="850">
        <v>464</v>
      </c>
    </row>
    <row r="26" spans="1:17" ht="14.4" customHeight="1" x14ac:dyDescent="0.3">
      <c r="A26" s="831" t="s">
        <v>4642</v>
      </c>
      <c r="B26" s="832" t="s">
        <v>4484</v>
      </c>
      <c r="C26" s="832" t="s">
        <v>4480</v>
      </c>
      <c r="D26" s="832" t="s">
        <v>4587</v>
      </c>
      <c r="E26" s="832" t="s">
        <v>4563</v>
      </c>
      <c r="F26" s="849"/>
      <c r="G26" s="849"/>
      <c r="H26" s="849"/>
      <c r="I26" s="849"/>
      <c r="J26" s="849">
        <v>1</v>
      </c>
      <c r="K26" s="849">
        <v>446</v>
      </c>
      <c r="L26" s="849">
        <v>1</v>
      </c>
      <c r="M26" s="849">
        <v>446</v>
      </c>
      <c r="N26" s="849">
        <v>1</v>
      </c>
      <c r="O26" s="849">
        <v>447</v>
      </c>
      <c r="P26" s="837">
        <v>1.0022421524663676</v>
      </c>
      <c r="Q26" s="850">
        <v>447</v>
      </c>
    </row>
    <row r="27" spans="1:17" ht="14.4" customHeight="1" x14ac:dyDescent="0.3">
      <c r="A27" s="831" t="s">
        <v>4642</v>
      </c>
      <c r="B27" s="832" t="s">
        <v>4484</v>
      </c>
      <c r="C27" s="832" t="s">
        <v>4480</v>
      </c>
      <c r="D27" s="832" t="s">
        <v>4588</v>
      </c>
      <c r="E27" s="832" t="s">
        <v>4561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730</v>
      </c>
      <c r="P27" s="837"/>
      <c r="Q27" s="850">
        <v>730</v>
      </c>
    </row>
    <row r="28" spans="1:17" ht="14.4" customHeight="1" x14ac:dyDescent="0.3">
      <c r="A28" s="831" t="s">
        <v>4642</v>
      </c>
      <c r="B28" s="832" t="s">
        <v>4484</v>
      </c>
      <c r="C28" s="832" t="s">
        <v>4480</v>
      </c>
      <c r="D28" s="832" t="s">
        <v>4591</v>
      </c>
      <c r="E28" s="832" t="s">
        <v>4592</v>
      </c>
      <c r="F28" s="849">
        <v>34</v>
      </c>
      <c r="G28" s="849">
        <v>7310</v>
      </c>
      <c r="H28" s="849">
        <v>0.36956521739130432</v>
      </c>
      <c r="I28" s="849">
        <v>215</v>
      </c>
      <c r="J28" s="849">
        <v>92</v>
      </c>
      <c r="K28" s="849">
        <v>19780</v>
      </c>
      <c r="L28" s="849">
        <v>1</v>
      </c>
      <c r="M28" s="849">
        <v>215</v>
      </c>
      <c r="N28" s="849">
        <v>94</v>
      </c>
      <c r="O28" s="849">
        <v>20210</v>
      </c>
      <c r="P28" s="837">
        <v>1.0217391304347827</v>
      </c>
      <c r="Q28" s="850">
        <v>215</v>
      </c>
    </row>
    <row r="29" spans="1:17" ht="14.4" customHeight="1" x14ac:dyDescent="0.3">
      <c r="A29" s="831" t="s">
        <v>4642</v>
      </c>
      <c r="B29" s="832" t="s">
        <v>4484</v>
      </c>
      <c r="C29" s="832" t="s">
        <v>4480</v>
      </c>
      <c r="D29" s="832" t="s">
        <v>4591</v>
      </c>
      <c r="E29" s="832" t="s">
        <v>4593</v>
      </c>
      <c r="F29" s="849">
        <v>27</v>
      </c>
      <c r="G29" s="849">
        <v>5805</v>
      </c>
      <c r="H29" s="849">
        <v>0.9642857142857143</v>
      </c>
      <c r="I29" s="849">
        <v>215</v>
      </c>
      <c r="J29" s="849">
        <v>28</v>
      </c>
      <c r="K29" s="849">
        <v>6020</v>
      </c>
      <c r="L29" s="849">
        <v>1</v>
      </c>
      <c r="M29" s="849">
        <v>215</v>
      </c>
      <c r="N29" s="849">
        <v>33</v>
      </c>
      <c r="O29" s="849">
        <v>7095</v>
      </c>
      <c r="P29" s="837">
        <v>1.1785714285714286</v>
      </c>
      <c r="Q29" s="850">
        <v>215</v>
      </c>
    </row>
    <row r="30" spans="1:17" ht="14.4" customHeight="1" x14ac:dyDescent="0.3">
      <c r="A30" s="831" t="s">
        <v>4642</v>
      </c>
      <c r="B30" s="832" t="s">
        <v>4484</v>
      </c>
      <c r="C30" s="832" t="s">
        <v>4480</v>
      </c>
      <c r="D30" s="832" t="s">
        <v>4540</v>
      </c>
      <c r="E30" s="832" t="s">
        <v>4542</v>
      </c>
      <c r="F30" s="849"/>
      <c r="G30" s="849"/>
      <c r="H30" s="849"/>
      <c r="I30" s="849"/>
      <c r="J30" s="849">
        <v>1</v>
      </c>
      <c r="K30" s="849">
        <v>355</v>
      </c>
      <c r="L30" s="849">
        <v>1</v>
      </c>
      <c r="M30" s="849">
        <v>355</v>
      </c>
      <c r="N30" s="849">
        <v>2</v>
      </c>
      <c r="O30" s="849">
        <v>710</v>
      </c>
      <c r="P30" s="837">
        <v>2</v>
      </c>
      <c r="Q30" s="850">
        <v>355</v>
      </c>
    </row>
    <row r="31" spans="1:17" ht="14.4" customHeight="1" x14ac:dyDescent="0.3">
      <c r="A31" s="831" t="s">
        <v>4642</v>
      </c>
      <c r="B31" s="832" t="s">
        <v>4484</v>
      </c>
      <c r="C31" s="832" t="s">
        <v>4480</v>
      </c>
      <c r="D31" s="832" t="s">
        <v>4594</v>
      </c>
      <c r="E31" s="832" t="s">
        <v>4595</v>
      </c>
      <c r="F31" s="849">
        <v>333</v>
      </c>
      <c r="G31" s="849">
        <v>28305</v>
      </c>
      <c r="H31" s="849">
        <v>1.2153284671532847</v>
      </c>
      <c r="I31" s="849">
        <v>85</v>
      </c>
      <c r="J31" s="849">
        <v>274</v>
      </c>
      <c r="K31" s="849">
        <v>23290</v>
      </c>
      <c r="L31" s="849">
        <v>1</v>
      </c>
      <c r="M31" s="849">
        <v>85</v>
      </c>
      <c r="N31" s="849">
        <v>317</v>
      </c>
      <c r="O31" s="849">
        <v>27262</v>
      </c>
      <c r="P31" s="837">
        <v>1.1705452984113354</v>
      </c>
      <c r="Q31" s="850">
        <v>86</v>
      </c>
    </row>
    <row r="32" spans="1:17" ht="14.4" customHeight="1" x14ac:dyDescent="0.3">
      <c r="A32" s="831" t="s">
        <v>4642</v>
      </c>
      <c r="B32" s="832" t="s">
        <v>4484</v>
      </c>
      <c r="C32" s="832" t="s">
        <v>4480</v>
      </c>
      <c r="D32" s="832" t="s">
        <v>4594</v>
      </c>
      <c r="E32" s="832" t="s">
        <v>4596</v>
      </c>
      <c r="F32" s="849">
        <v>406</v>
      </c>
      <c r="G32" s="849">
        <v>34510</v>
      </c>
      <c r="H32" s="849">
        <v>0.42917547568710357</v>
      </c>
      <c r="I32" s="849">
        <v>85</v>
      </c>
      <c r="J32" s="849">
        <v>946</v>
      </c>
      <c r="K32" s="849">
        <v>80410</v>
      </c>
      <c r="L32" s="849">
        <v>1</v>
      </c>
      <c r="M32" s="849">
        <v>85</v>
      </c>
      <c r="N32" s="849">
        <v>962</v>
      </c>
      <c r="O32" s="849">
        <v>82732</v>
      </c>
      <c r="P32" s="837">
        <v>1.0288770053475935</v>
      </c>
      <c r="Q32" s="850">
        <v>86</v>
      </c>
    </row>
    <row r="33" spans="1:17" ht="14.4" customHeight="1" x14ac:dyDescent="0.3">
      <c r="A33" s="831" t="s">
        <v>4642</v>
      </c>
      <c r="B33" s="832" t="s">
        <v>4484</v>
      </c>
      <c r="C33" s="832" t="s">
        <v>4480</v>
      </c>
      <c r="D33" s="832" t="s">
        <v>4647</v>
      </c>
      <c r="E33" s="832" t="s">
        <v>4648</v>
      </c>
      <c r="F33" s="849"/>
      <c r="G33" s="849"/>
      <c r="H33" s="849"/>
      <c r="I33" s="849"/>
      <c r="J33" s="849">
        <v>1</v>
      </c>
      <c r="K33" s="849">
        <v>720</v>
      </c>
      <c r="L33" s="849">
        <v>1</v>
      </c>
      <c r="M33" s="849">
        <v>720</v>
      </c>
      <c r="N33" s="849"/>
      <c r="O33" s="849"/>
      <c r="P33" s="837"/>
      <c r="Q33" s="850"/>
    </row>
    <row r="34" spans="1:17" ht="14.4" customHeight="1" x14ac:dyDescent="0.3">
      <c r="A34" s="831" t="s">
        <v>4642</v>
      </c>
      <c r="B34" s="832" t="s">
        <v>4484</v>
      </c>
      <c r="C34" s="832" t="s">
        <v>4480</v>
      </c>
      <c r="D34" s="832" t="s">
        <v>4649</v>
      </c>
      <c r="E34" s="832" t="s">
        <v>4610</v>
      </c>
      <c r="F34" s="849">
        <v>19</v>
      </c>
      <c r="G34" s="849">
        <v>18088</v>
      </c>
      <c r="H34" s="849">
        <v>0.5757575757575758</v>
      </c>
      <c r="I34" s="849">
        <v>952</v>
      </c>
      <c r="J34" s="849">
        <v>33</v>
      </c>
      <c r="K34" s="849">
        <v>31416</v>
      </c>
      <c r="L34" s="849">
        <v>1</v>
      </c>
      <c r="M34" s="849">
        <v>952</v>
      </c>
      <c r="N34" s="849">
        <v>35</v>
      </c>
      <c r="O34" s="849">
        <v>33355</v>
      </c>
      <c r="P34" s="837">
        <v>1.0617201426024956</v>
      </c>
      <c r="Q34" s="850">
        <v>953</v>
      </c>
    </row>
    <row r="35" spans="1:17" ht="14.4" customHeight="1" x14ac:dyDescent="0.3">
      <c r="A35" s="831" t="s">
        <v>4642</v>
      </c>
      <c r="B35" s="832" t="s">
        <v>4484</v>
      </c>
      <c r="C35" s="832" t="s">
        <v>4480</v>
      </c>
      <c r="D35" s="832" t="s">
        <v>4649</v>
      </c>
      <c r="E35" s="832" t="s">
        <v>4612</v>
      </c>
      <c r="F35" s="849">
        <v>78</v>
      </c>
      <c r="G35" s="849">
        <v>74256</v>
      </c>
      <c r="H35" s="849">
        <v>0.55714285714285716</v>
      </c>
      <c r="I35" s="849">
        <v>952</v>
      </c>
      <c r="J35" s="849">
        <v>140</v>
      </c>
      <c r="K35" s="849">
        <v>133280</v>
      </c>
      <c r="L35" s="849">
        <v>1</v>
      </c>
      <c r="M35" s="849">
        <v>952</v>
      </c>
      <c r="N35" s="849">
        <v>151</v>
      </c>
      <c r="O35" s="849">
        <v>143903</v>
      </c>
      <c r="P35" s="837">
        <v>1.079704381752701</v>
      </c>
      <c r="Q35" s="850">
        <v>953</v>
      </c>
    </row>
    <row r="36" spans="1:17" ht="14.4" customHeight="1" x14ac:dyDescent="0.3">
      <c r="A36" s="831" t="s">
        <v>4642</v>
      </c>
      <c r="B36" s="832" t="s">
        <v>4484</v>
      </c>
      <c r="C36" s="832" t="s">
        <v>4480</v>
      </c>
      <c r="D36" s="832" t="s">
        <v>4549</v>
      </c>
      <c r="E36" s="832" t="s">
        <v>4550</v>
      </c>
      <c r="F36" s="849">
        <v>4</v>
      </c>
      <c r="G36" s="849">
        <v>480</v>
      </c>
      <c r="H36" s="849">
        <v>0.36363636363636365</v>
      </c>
      <c r="I36" s="849">
        <v>120</v>
      </c>
      <c r="J36" s="849">
        <v>11</v>
      </c>
      <c r="K36" s="849">
        <v>1320</v>
      </c>
      <c r="L36" s="849">
        <v>1</v>
      </c>
      <c r="M36" s="849">
        <v>120</v>
      </c>
      <c r="N36" s="849">
        <v>11</v>
      </c>
      <c r="O36" s="849">
        <v>1331</v>
      </c>
      <c r="P36" s="837">
        <v>1.0083333333333333</v>
      </c>
      <c r="Q36" s="850">
        <v>121</v>
      </c>
    </row>
    <row r="37" spans="1:17" ht="14.4" customHeight="1" x14ac:dyDescent="0.3">
      <c r="A37" s="831" t="s">
        <v>4642</v>
      </c>
      <c r="B37" s="832" t="s">
        <v>4484</v>
      </c>
      <c r="C37" s="832" t="s">
        <v>4480</v>
      </c>
      <c r="D37" s="832" t="s">
        <v>4549</v>
      </c>
      <c r="E37" s="832" t="s">
        <v>4551</v>
      </c>
      <c r="F37" s="849">
        <v>5</v>
      </c>
      <c r="G37" s="849">
        <v>600</v>
      </c>
      <c r="H37" s="849">
        <v>0.625</v>
      </c>
      <c r="I37" s="849">
        <v>120</v>
      </c>
      <c r="J37" s="849">
        <v>8</v>
      </c>
      <c r="K37" s="849">
        <v>960</v>
      </c>
      <c r="L37" s="849">
        <v>1</v>
      </c>
      <c r="M37" s="849">
        <v>120</v>
      </c>
      <c r="N37" s="849">
        <v>9</v>
      </c>
      <c r="O37" s="849">
        <v>1089</v>
      </c>
      <c r="P37" s="837">
        <v>1.1343749999999999</v>
      </c>
      <c r="Q37" s="850">
        <v>121</v>
      </c>
    </row>
    <row r="38" spans="1:17" ht="14.4" customHeight="1" x14ac:dyDescent="0.3">
      <c r="A38" s="831" t="s">
        <v>4642</v>
      </c>
      <c r="B38" s="832" t="s">
        <v>4484</v>
      </c>
      <c r="C38" s="832" t="s">
        <v>4480</v>
      </c>
      <c r="D38" s="832" t="s">
        <v>4611</v>
      </c>
      <c r="E38" s="832" t="s">
        <v>4610</v>
      </c>
      <c r="F38" s="849">
        <v>53</v>
      </c>
      <c r="G38" s="849">
        <v>39485</v>
      </c>
      <c r="H38" s="849">
        <v>0.75714285714285712</v>
      </c>
      <c r="I38" s="849">
        <v>745</v>
      </c>
      <c r="J38" s="849">
        <v>70</v>
      </c>
      <c r="K38" s="849">
        <v>52150</v>
      </c>
      <c r="L38" s="849">
        <v>1</v>
      </c>
      <c r="M38" s="849">
        <v>745</v>
      </c>
      <c r="N38" s="849">
        <v>37</v>
      </c>
      <c r="O38" s="849">
        <v>27602</v>
      </c>
      <c r="P38" s="837">
        <v>0.52928092042186003</v>
      </c>
      <c r="Q38" s="850">
        <v>746</v>
      </c>
    </row>
    <row r="39" spans="1:17" ht="14.4" customHeight="1" x14ac:dyDescent="0.3">
      <c r="A39" s="831" t="s">
        <v>4642</v>
      </c>
      <c r="B39" s="832" t="s">
        <v>4484</v>
      </c>
      <c r="C39" s="832" t="s">
        <v>4480</v>
      </c>
      <c r="D39" s="832" t="s">
        <v>4611</v>
      </c>
      <c r="E39" s="832" t="s">
        <v>4612</v>
      </c>
      <c r="F39" s="849">
        <v>79</v>
      </c>
      <c r="G39" s="849">
        <v>58855</v>
      </c>
      <c r="H39" s="849">
        <v>1.3859649122807018</v>
      </c>
      <c r="I39" s="849">
        <v>745</v>
      </c>
      <c r="J39" s="849">
        <v>57</v>
      </c>
      <c r="K39" s="849">
        <v>42465</v>
      </c>
      <c r="L39" s="849">
        <v>1</v>
      </c>
      <c r="M39" s="849">
        <v>745</v>
      </c>
      <c r="N39" s="849">
        <v>155</v>
      </c>
      <c r="O39" s="849">
        <v>115630</v>
      </c>
      <c r="P39" s="837">
        <v>2.7229483103732486</v>
      </c>
      <c r="Q39" s="850">
        <v>746</v>
      </c>
    </row>
    <row r="40" spans="1:17" ht="14.4" customHeight="1" x14ac:dyDescent="0.3">
      <c r="A40" s="831" t="s">
        <v>4642</v>
      </c>
      <c r="B40" s="832" t="s">
        <v>4484</v>
      </c>
      <c r="C40" s="832" t="s">
        <v>4480</v>
      </c>
      <c r="D40" s="832" t="s">
        <v>4650</v>
      </c>
      <c r="E40" s="832" t="s">
        <v>4651</v>
      </c>
      <c r="F40" s="849">
        <v>1</v>
      </c>
      <c r="G40" s="849">
        <v>58</v>
      </c>
      <c r="H40" s="849"/>
      <c r="I40" s="849">
        <v>58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4642</v>
      </c>
      <c r="B41" s="832" t="s">
        <v>4484</v>
      </c>
      <c r="C41" s="832" t="s">
        <v>4480</v>
      </c>
      <c r="D41" s="832" t="s">
        <v>4613</v>
      </c>
      <c r="E41" s="832" t="s">
        <v>4614</v>
      </c>
      <c r="F41" s="849">
        <v>41</v>
      </c>
      <c r="G41" s="849">
        <v>22263</v>
      </c>
      <c r="H41" s="849">
        <v>1.3225806451612903</v>
      </c>
      <c r="I41" s="849">
        <v>543</v>
      </c>
      <c r="J41" s="849">
        <v>31</v>
      </c>
      <c r="K41" s="849">
        <v>16833</v>
      </c>
      <c r="L41" s="849">
        <v>1</v>
      </c>
      <c r="M41" s="849">
        <v>543</v>
      </c>
      <c r="N41" s="849">
        <v>49</v>
      </c>
      <c r="O41" s="849">
        <v>26656</v>
      </c>
      <c r="P41" s="837">
        <v>1.5835561100219806</v>
      </c>
      <c r="Q41" s="850">
        <v>544</v>
      </c>
    </row>
    <row r="42" spans="1:17" ht="14.4" customHeight="1" x14ac:dyDescent="0.3">
      <c r="A42" s="831" t="s">
        <v>4642</v>
      </c>
      <c r="B42" s="832" t="s">
        <v>4484</v>
      </c>
      <c r="C42" s="832" t="s">
        <v>4480</v>
      </c>
      <c r="D42" s="832" t="s">
        <v>4597</v>
      </c>
      <c r="E42" s="832" t="s">
        <v>4598</v>
      </c>
      <c r="F42" s="849">
        <v>4</v>
      </c>
      <c r="G42" s="849">
        <v>1228</v>
      </c>
      <c r="H42" s="849">
        <v>4</v>
      </c>
      <c r="I42" s="849">
        <v>307</v>
      </c>
      <c r="J42" s="849">
        <v>1</v>
      </c>
      <c r="K42" s="849">
        <v>307</v>
      </c>
      <c r="L42" s="849">
        <v>1</v>
      </c>
      <c r="M42" s="849">
        <v>307</v>
      </c>
      <c r="N42" s="849">
        <v>2</v>
      </c>
      <c r="O42" s="849">
        <v>616</v>
      </c>
      <c r="P42" s="837">
        <v>2.006514657980456</v>
      </c>
      <c r="Q42" s="850">
        <v>308</v>
      </c>
    </row>
    <row r="43" spans="1:17" ht="14.4" customHeight="1" x14ac:dyDescent="0.3">
      <c r="A43" s="831" t="s">
        <v>4642</v>
      </c>
      <c r="B43" s="832" t="s">
        <v>4484</v>
      </c>
      <c r="C43" s="832" t="s">
        <v>4480</v>
      </c>
      <c r="D43" s="832" t="s">
        <v>4600</v>
      </c>
      <c r="E43" s="832" t="s">
        <v>4592</v>
      </c>
      <c r="F43" s="849">
        <v>10</v>
      </c>
      <c r="G43" s="849">
        <v>1780</v>
      </c>
      <c r="H43" s="849">
        <v>1.4285714285714286</v>
      </c>
      <c r="I43" s="849">
        <v>178</v>
      </c>
      <c r="J43" s="849">
        <v>7</v>
      </c>
      <c r="K43" s="849">
        <v>1246</v>
      </c>
      <c r="L43" s="849">
        <v>1</v>
      </c>
      <c r="M43" s="849">
        <v>178</v>
      </c>
      <c r="N43" s="849">
        <v>19</v>
      </c>
      <c r="O43" s="849">
        <v>3401</v>
      </c>
      <c r="P43" s="837">
        <v>2.7295345104333868</v>
      </c>
      <c r="Q43" s="850">
        <v>179</v>
      </c>
    </row>
    <row r="44" spans="1:17" ht="14.4" customHeight="1" x14ac:dyDescent="0.3">
      <c r="A44" s="831" t="s">
        <v>4642</v>
      </c>
      <c r="B44" s="832" t="s">
        <v>4484</v>
      </c>
      <c r="C44" s="832" t="s">
        <v>4480</v>
      </c>
      <c r="D44" s="832" t="s">
        <v>4600</v>
      </c>
      <c r="E44" s="832" t="s">
        <v>4593</v>
      </c>
      <c r="F44" s="849">
        <v>7</v>
      </c>
      <c r="G44" s="849">
        <v>1246</v>
      </c>
      <c r="H44" s="849">
        <v>0.875</v>
      </c>
      <c r="I44" s="849">
        <v>178</v>
      </c>
      <c r="J44" s="849">
        <v>8</v>
      </c>
      <c r="K44" s="849">
        <v>1424</v>
      </c>
      <c r="L44" s="849">
        <v>1</v>
      </c>
      <c r="M44" s="849">
        <v>178</v>
      </c>
      <c r="N44" s="849">
        <v>6</v>
      </c>
      <c r="O44" s="849">
        <v>1074</v>
      </c>
      <c r="P44" s="837">
        <v>0.7542134831460674</v>
      </c>
      <c r="Q44" s="850">
        <v>179</v>
      </c>
    </row>
    <row r="45" spans="1:17" ht="14.4" customHeight="1" x14ac:dyDescent="0.3">
      <c r="A45" s="831" t="s">
        <v>4642</v>
      </c>
      <c r="B45" s="832" t="s">
        <v>4484</v>
      </c>
      <c r="C45" s="832" t="s">
        <v>4480</v>
      </c>
      <c r="D45" s="832" t="s">
        <v>4601</v>
      </c>
      <c r="E45" s="832" t="s">
        <v>4598</v>
      </c>
      <c r="F45" s="849">
        <v>5</v>
      </c>
      <c r="G45" s="849">
        <v>1900</v>
      </c>
      <c r="H45" s="849">
        <v>0.625</v>
      </c>
      <c r="I45" s="849">
        <v>380</v>
      </c>
      <c r="J45" s="849">
        <v>8</v>
      </c>
      <c r="K45" s="849">
        <v>3040</v>
      </c>
      <c r="L45" s="849">
        <v>1</v>
      </c>
      <c r="M45" s="849">
        <v>380</v>
      </c>
      <c r="N45" s="849">
        <v>9</v>
      </c>
      <c r="O45" s="849">
        <v>3429</v>
      </c>
      <c r="P45" s="837">
        <v>1.1279605263157895</v>
      </c>
      <c r="Q45" s="850">
        <v>381</v>
      </c>
    </row>
    <row r="46" spans="1:17" ht="14.4" customHeight="1" x14ac:dyDescent="0.3">
      <c r="A46" s="831" t="s">
        <v>4642</v>
      </c>
      <c r="B46" s="832" t="s">
        <v>4484</v>
      </c>
      <c r="C46" s="832" t="s">
        <v>4480</v>
      </c>
      <c r="D46" s="832" t="s">
        <v>4601</v>
      </c>
      <c r="E46" s="832" t="s">
        <v>4599</v>
      </c>
      <c r="F46" s="849">
        <v>8</v>
      </c>
      <c r="G46" s="849">
        <v>3040</v>
      </c>
      <c r="H46" s="849"/>
      <c r="I46" s="849">
        <v>380</v>
      </c>
      <c r="J46" s="849"/>
      <c r="K46" s="849"/>
      <c r="L46" s="849"/>
      <c r="M46" s="849"/>
      <c r="N46" s="849">
        <v>11</v>
      </c>
      <c r="O46" s="849">
        <v>4191</v>
      </c>
      <c r="P46" s="837"/>
      <c r="Q46" s="850">
        <v>381</v>
      </c>
    </row>
    <row r="47" spans="1:17" ht="14.4" customHeight="1" x14ac:dyDescent="0.3">
      <c r="A47" s="831" t="s">
        <v>4642</v>
      </c>
      <c r="B47" s="832" t="s">
        <v>4484</v>
      </c>
      <c r="C47" s="832" t="s">
        <v>4480</v>
      </c>
      <c r="D47" s="832" t="s">
        <v>4652</v>
      </c>
      <c r="E47" s="832" t="s">
        <v>4653</v>
      </c>
      <c r="F47" s="849">
        <v>2</v>
      </c>
      <c r="G47" s="849">
        <v>200</v>
      </c>
      <c r="H47" s="849">
        <v>2</v>
      </c>
      <c r="I47" s="849">
        <v>100</v>
      </c>
      <c r="J47" s="849">
        <v>1</v>
      </c>
      <c r="K47" s="849">
        <v>100</v>
      </c>
      <c r="L47" s="849">
        <v>1</v>
      </c>
      <c r="M47" s="849">
        <v>100</v>
      </c>
      <c r="N47" s="849"/>
      <c r="O47" s="849"/>
      <c r="P47" s="837"/>
      <c r="Q47" s="850"/>
    </row>
    <row r="48" spans="1:17" ht="14.4" customHeight="1" x14ac:dyDescent="0.3">
      <c r="A48" s="831" t="s">
        <v>4642</v>
      </c>
      <c r="B48" s="832" t="s">
        <v>4484</v>
      </c>
      <c r="C48" s="832" t="s">
        <v>4480</v>
      </c>
      <c r="D48" s="832" t="s">
        <v>4654</v>
      </c>
      <c r="E48" s="832" t="s">
        <v>4610</v>
      </c>
      <c r="F48" s="849"/>
      <c r="G48" s="849"/>
      <c r="H48" s="849"/>
      <c r="I48" s="849"/>
      <c r="J48" s="849">
        <v>64</v>
      </c>
      <c r="K48" s="849">
        <v>66240</v>
      </c>
      <c r="L48" s="849">
        <v>1</v>
      </c>
      <c r="M48" s="849">
        <v>1035</v>
      </c>
      <c r="N48" s="849">
        <v>17</v>
      </c>
      <c r="O48" s="849">
        <v>17612</v>
      </c>
      <c r="P48" s="837">
        <v>0.2658816425120773</v>
      </c>
      <c r="Q48" s="850">
        <v>1036</v>
      </c>
    </row>
    <row r="49" spans="1:17" ht="14.4" customHeight="1" x14ac:dyDescent="0.3">
      <c r="A49" s="831" t="s">
        <v>4642</v>
      </c>
      <c r="B49" s="832" t="s">
        <v>4484</v>
      </c>
      <c r="C49" s="832" t="s">
        <v>4480</v>
      </c>
      <c r="D49" s="832" t="s">
        <v>4655</v>
      </c>
      <c r="E49" s="832" t="s">
        <v>4610</v>
      </c>
      <c r="F49" s="849"/>
      <c r="G49" s="849"/>
      <c r="H49" s="849"/>
      <c r="I49" s="849"/>
      <c r="J49" s="849"/>
      <c r="K49" s="849"/>
      <c r="L49" s="849"/>
      <c r="M49" s="849"/>
      <c r="N49" s="849">
        <v>15</v>
      </c>
      <c r="O49" s="849">
        <v>13200</v>
      </c>
      <c r="P49" s="837"/>
      <c r="Q49" s="850">
        <v>880</v>
      </c>
    </row>
    <row r="50" spans="1:17" ht="14.4" customHeight="1" x14ac:dyDescent="0.3">
      <c r="A50" s="831" t="s">
        <v>4642</v>
      </c>
      <c r="B50" s="832" t="s">
        <v>4484</v>
      </c>
      <c r="C50" s="832" t="s">
        <v>4480</v>
      </c>
      <c r="D50" s="832" t="s">
        <v>4655</v>
      </c>
      <c r="E50" s="832" t="s">
        <v>4612</v>
      </c>
      <c r="F50" s="849">
        <v>11</v>
      </c>
      <c r="G50" s="849">
        <v>9669</v>
      </c>
      <c r="H50" s="849"/>
      <c r="I50" s="849">
        <v>879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4642</v>
      </c>
      <c r="B51" s="832" t="s">
        <v>4484</v>
      </c>
      <c r="C51" s="832" t="s">
        <v>4480</v>
      </c>
      <c r="D51" s="832" t="s">
        <v>4656</v>
      </c>
      <c r="E51" s="832" t="s">
        <v>4657</v>
      </c>
      <c r="F51" s="849"/>
      <c r="G51" s="849"/>
      <c r="H51" s="849"/>
      <c r="I51" s="849"/>
      <c r="J51" s="849"/>
      <c r="K51" s="849"/>
      <c r="L51" s="849"/>
      <c r="M51" s="849"/>
      <c r="N51" s="849">
        <v>0</v>
      </c>
      <c r="O51" s="849">
        <v>0</v>
      </c>
      <c r="P51" s="837"/>
      <c r="Q51" s="850"/>
    </row>
    <row r="52" spans="1:17" ht="14.4" customHeight="1" x14ac:dyDescent="0.3">
      <c r="A52" s="831" t="s">
        <v>4642</v>
      </c>
      <c r="B52" s="832" t="s">
        <v>4484</v>
      </c>
      <c r="C52" s="832" t="s">
        <v>4480</v>
      </c>
      <c r="D52" s="832" t="s">
        <v>4658</v>
      </c>
      <c r="E52" s="832" t="s">
        <v>4659</v>
      </c>
      <c r="F52" s="849">
        <v>1</v>
      </c>
      <c r="G52" s="849">
        <v>623</v>
      </c>
      <c r="H52" s="849"/>
      <c r="I52" s="849">
        <v>623</v>
      </c>
      <c r="J52" s="849"/>
      <c r="K52" s="849"/>
      <c r="L52" s="849"/>
      <c r="M52" s="849"/>
      <c r="N52" s="849">
        <v>1</v>
      </c>
      <c r="O52" s="849">
        <v>625</v>
      </c>
      <c r="P52" s="837"/>
      <c r="Q52" s="850">
        <v>625</v>
      </c>
    </row>
    <row r="53" spans="1:17" ht="14.4" customHeight="1" x14ac:dyDescent="0.3">
      <c r="A53" s="831" t="s">
        <v>4642</v>
      </c>
      <c r="B53" s="832" t="s">
        <v>4484</v>
      </c>
      <c r="C53" s="832" t="s">
        <v>4480</v>
      </c>
      <c r="D53" s="832" t="s">
        <v>4660</v>
      </c>
      <c r="E53" s="832" t="s">
        <v>4659</v>
      </c>
      <c r="F53" s="849"/>
      <c r="G53" s="849"/>
      <c r="H53" s="849"/>
      <c r="I53" s="849"/>
      <c r="J53" s="849">
        <v>1</v>
      </c>
      <c r="K53" s="849">
        <v>538</v>
      </c>
      <c r="L53" s="849">
        <v>1</v>
      </c>
      <c r="M53" s="849">
        <v>538</v>
      </c>
      <c r="N53" s="849"/>
      <c r="O53" s="849"/>
      <c r="P53" s="837"/>
      <c r="Q53" s="850"/>
    </row>
    <row r="54" spans="1:17" ht="14.4" customHeight="1" x14ac:dyDescent="0.3">
      <c r="A54" s="831" t="s">
        <v>4661</v>
      </c>
      <c r="B54" s="832" t="s">
        <v>4484</v>
      </c>
      <c r="C54" s="832" t="s">
        <v>4480</v>
      </c>
      <c r="D54" s="832" t="s">
        <v>4643</v>
      </c>
      <c r="E54" s="832" t="s">
        <v>4644</v>
      </c>
      <c r="F54" s="849">
        <v>3</v>
      </c>
      <c r="G54" s="849">
        <v>585</v>
      </c>
      <c r="H54" s="849"/>
      <c r="I54" s="849">
        <v>195</v>
      </c>
      <c r="J54" s="849"/>
      <c r="K54" s="849"/>
      <c r="L54" s="849"/>
      <c r="M54" s="849"/>
      <c r="N54" s="849">
        <v>1</v>
      </c>
      <c r="O54" s="849">
        <v>196</v>
      </c>
      <c r="P54" s="837"/>
      <c r="Q54" s="850">
        <v>196</v>
      </c>
    </row>
    <row r="55" spans="1:17" ht="14.4" customHeight="1" x14ac:dyDescent="0.3">
      <c r="A55" s="831" t="s">
        <v>4661</v>
      </c>
      <c r="B55" s="832" t="s">
        <v>4484</v>
      </c>
      <c r="C55" s="832" t="s">
        <v>4480</v>
      </c>
      <c r="D55" s="832" t="s">
        <v>4643</v>
      </c>
      <c r="E55" s="832" t="s">
        <v>4662</v>
      </c>
      <c r="F55" s="849"/>
      <c r="G55" s="849"/>
      <c r="H55" s="849"/>
      <c r="I55" s="849"/>
      <c r="J55" s="849">
        <v>1</v>
      </c>
      <c r="K55" s="849">
        <v>196</v>
      </c>
      <c r="L55" s="849">
        <v>1</v>
      </c>
      <c r="M55" s="849">
        <v>196</v>
      </c>
      <c r="N55" s="849"/>
      <c r="O55" s="849"/>
      <c r="P55" s="837"/>
      <c r="Q55" s="850"/>
    </row>
    <row r="56" spans="1:17" ht="14.4" customHeight="1" x14ac:dyDescent="0.3">
      <c r="A56" s="831" t="s">
        <v>4661</v>
      </c>
      <c r="B56" s="832" t="s">
        <v>4484</v>
      </c>
      <c r="C56" s="832" t="s">
        <v>4480</v>
      </c>
      <c r="D56" s="832" t="s">
        <v>4525</v>
      </c>
      <c r="E56" s="832" t="s">
        <v>4526</v>
      </c>
      <c r="F56" s="849"/>
      <c r="G56" s="849"/>
      <c r="H56" s="849"/>
      <c r="I56" s="849"/>
      <c r="J56" s="849">
        <v>6</v>
      </c>
      <c r="K56" s="849">
        <v>222</v>
      </c>
      <c r="L56" s="849">
        <v>1</v>
      </c>
      <c r="M56" s="849">
        <v>37</v>
      </c>
      <c r="N56" s="849">
        <v>1</v>
      </c>
      <c r="O56" s="849">
        <v>37</v>
      </c>
      <c r="P56" s="837">
        <v>0.16666666666666666</v>
      </c>
      <c r="Q56" s="850">
        <v>37</v>
      </c>
    </row>
    <row r="57" spans="1:17" ht="14.4" customHeight="1" x14ac:dyDescent="0.3">
      <c r="A57" s="831" t="s">
        <v>4661</v>
      </c>
      <c r="B57" s="832" t="s">
        <v>4484</v>
      </c>
      <c r="C57" s="832" t="s">
        <v>4480</v>
      </c>
      <c r="D57" s="832" t="s">
        <v>4525</v>
      </c>
      <c r="E57" s="832" t="s">
        <v>4527</v>
      </c>
      <c r="F57" s="849">
        <v>1</v>
      </c>
      <c r="G57" s="849">
        <v>37</v>
      </c>
      <c r="H57" s="849"/>
      <c r="I57" s="849">
        <v>37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4661</v>
      </c>
      <c r="B58" s="832" t="s">
        <v>4484</v>
      </c>
      <c r="C58" s="832" t="s">
        <v>4480</v>
      </c>
      <c r="D58" s="832" t="s">
        <v>4534</v>
      </c>
      <c r="E58" s="832" t="s">
        <v>4535</v>
      </c>
      <c r="F58" s="849">
        <v>115</v>
      </c>
      <c r="G58" s="849">
        <v>28865</v>
      </c>
      <c r="H58" s="849">
        <v>1.0648148148148149</v>
      </c>
      <c r="I58" s="849">
        <v>251</v>
      </c>
      <c r="J58" s="849">
        <v>108</v>
      </c>
      <c r="K58" s="849">
        <v>27108</v>
      </c>
      <c r="L58" s="849">
        <v>1</v>
      </c>
      <c r="M58" s="849">
        <v>251</v>
      </c>
      <c r="N58" s="849">
        <v>130</v>
      </c>
      <c r="O58" s="849">
        <v>32760</v>
      </c>
      <c r="P58" s="837">
        <v>1.2084993359893759</v>
      </c>
      <c r="Q58" s="850">
        <v>252</v>
      </c>
    </row>
    <row r="59" spans="1:17" ht="14.4" customHeight="1" x14ac:dyDescent="0.3">
      <c r="A59" s="831" t="s">
        <v>4661</v>
      </c>
      <c r="B59" s="832" t="s">
        <v>4484</v>
      </c>
      <c r="C59" s="832" t="s">
        <v>4480</v>
      </c>
      <c r="D59" s="832" t="s">
        <v>4534</v>
      </c>
      <c r="E59" s="832" t="s">
        <v>4536</v>
      </c>
      <c r="F59" s="849">
        <v>43</v>
      </c>
      <c r="G59" s="849">
        <v>10793</v>
      </c>
      <c r="H59" s="849">
        <v>0.9555555555555556</v>
      </c>
      <c r="I59" s="849">
        <v>251</v>
      </c>
      <c r="J59" s="849">
        <v>45</v>
      </c>
      <c r="K59" s="849">
        <v>11295</v>
      </c>
      <c r="L59" s="849">
        <v>1</v>
      </c>
      <c r="M59" s="849">
        <v>251</v>
      </c>
      <c r="N59" s="849">
        <v>44</v>
      </c>
      <c r="O59" s="849">
        <v>11088</v>
      </c>
      <c r="P59" s="837">
        <v>0.98167330677290832</v>
      </c>
      <c r="Q59" s="850">
        <v>252</v>
      </c>
    </row>
    <row r="60" spans="1:17" ht="14.4" customHeight="1" x14ac:dyDescent="0.3">
      <c r="A60" s="831" t="s">
        <v>4661</v>
      </c>
      <c r="B60" s="832" t="s">
        <v>4484</v>
      </c>
      <c r="C60" s="832" t="s">
        <v>4480</v>
      </c>
      <c r="D60" s="832" t="s">
        <v>4571</v>
      </c>
      <c r="E60" s="832" t="s">
        <v>4572</v>
      </c>
      <c r="F60" s="849">
        <v>22</v>
      </c>
      <c r="G60" s="849">
        <v>2772</v>
      </c>
      <c r="H60" s="849">
        <v>0.88</v>
      </c>
      <c r="I60" s="849">
        <v>126</v>
      </c>
      <c r="J60" s="849">
        <v>25</v>
      </c>
      <c r="K60" s="849">
        <v>3150</v>
      </c>
      <c r="L60" s="849">
        <v>1</v>
      </c>
      <c r="M60" s="849">
        <v>126</v>
      </c>
      <c r="N60" s="849">
        <v>56</v>
      </c>
      <c r="O60" s="849">
        <v>7112</v>
      </c>
      <c r="P60" s="837">
        <v>2.2577777777777777</v>
      </c>
      <c r="Q60" s="850">
        <v>127</v>
      </c>
    </row>
    <row r="61" spans="1:17" ht="14.4" customHeight="1" x14ac:dyDescent="0.3">
      <c r="A61" s="831" t="s">
        <v>4661</v>
      </c>
      <c r="B61" s="832" t="s">
        <v>4484</v>
      </c>
      <c r="C61" s="832" t="s">
        <v>4480</v>
      </c>
      <c r="D61" s="832" t="s">
        <v>4571</v>
      </c>
      <c r="E61" s="832" t="s">
        <v>4573</v>
      </c>
      <c r="F61" s="849">
        <v>62</v>
      </c>
      <c r="G61" s="849">
        <v>7812</v>
      </c>
      <c r="H61" s="849">
        <v>0.42465753424657532</v>
      </c>
      <c r="I61" s="849">
        <v>126</v>
      </c>
      <c r="J61" s="849">
        <v>146</v>
      </c>
      <c r="K61" s="849">
        <v>18396</v>
      </c>
      <c r="L61" s="849">
        <v>1</v>
      </c>
      <c r="M61" s="849">
        <v>126</v>
      </c>
      <c r="N61" s="849">
        <v>116</v>
      </c>
      <c r="O61" s="849">
        <v>14732</v>
      </c>
      <c r="P61" s="837">
        <v>0.80082626657969125</v>
      </c>
      <c r="Q61" s="850">
        <v>127</v>
      </c>
    </row>
    <row r="62" spans="1:17" ht="14.4" customHeight="1" x14ac:dyDescent="0.3">
      <c r="A62" s="831" t="s">
        <v>4661</v>
      </c>
      <c r="B62" s="832" t="s">
        <v>4484</v>
      </c>
      <c r="C62" s="832" t="s">
        <v>4480</v>
      </c>
      <c r="D62" s="832" t="s">
        <v>4577</v>
      </c>
      <c r="E62" s="832" t="s">
        <v>4578</v>
      </c>
      <c r="F62" s="849">
        <v>15</v>
      </c>
      <c r="G62" s="849">
        <v>7425</v>
      </c>
      <c r="H62" s="849">
        <v>0.42857142857142855</v>
      </c>
      <c r="I62" s="849">
        <v>495</v>
      </c>
      <c r="J62" s="849">
        <v>35</v>
      </c>
      <c r="K62" s="849">
        <v>17325</v>
      </c>
      <c r="L62" s="849">
        <v>1</v>
      </c>
      <c r="M62" s="849">
        <v>495</v>
      </c>
      <c r="N62" s="849">
        <v>19</v>
      </c>
      <c r="O62" s="849">
        <v>9424</v>
      </c>
      <c r="P62" s="837">
        <v>0.54395382395382397</v>
      </c>
      <c r="Q62" s="850">
        <v>496</v>
      </c>
    </row>
    <row r="63" spans="1:17" ht="14.4" customHeight="1" x14ac:dyDescent="0.3">
      <c r="A63" s="831" t="s">
        <v>4661</v>
      </c>
      <c r="B63" s="832" t="s">
        <v>4484</v>
      </c>
      <c r="C63" s="832" t="s">
        <v>4480</v>
      </c>
      <c r="D63" s="832" t="s">
        <v>4577</v>
      </c>
      <c r="E63" s="832" t="s">
        <v>4579</v>
      </c>
      <c r="F63" s="849">
        <v>12</v>
      </c>
      <c r="G63" s="849">
        <v>5940</v>
      </c>
      <c r="H63" s="849">
        <v>6</v>
      </c>
      <c r="I63" s="849">
        <v>495</v>
      </c>
      <c r="J63" s="849">
        <v>2</v>
      </c>
      <c r="K63" s="849">
        <v>990</v>
      </c>
      <c r="L63" s="849">
        <v>1</v>
      </c>
      <c r="M63" s="849">
        <v>495</v>
      </c>
      <c r="N63" s="849">
        <v>8</v>
      </c>
      <c r="O63" s="849">
        <v>3968</v>
      </c>
      <c r="P63" s="837">
        <v>4.0080808080808081</v>
      </c>
      <c r="Q63" s="850">
        <v>496</v>
      </c>
    </row>
    <row r="64" spans="1:17" ht="14.4" customHeight="1" x14ac:dyDescent="0.3">
      <c r="A64" s="831" t="s">
        <v>4661</v>
      </c>
      <c r="B64" s="832" t="s">
        <v>4484</v>
      </c>
      <c r="C64" s="832" t="s">
        <v>4480</v>
      </c>
      <c r="D64" s="832" t="s">
        <v>4580</v>
      </c>
      <c r="E64" s="832" t="s">
        <v>4581</v>
      </c>
      <c r="F64" s="849">
        <v>2</v>
      </c>
      <c r="G64" s="849">
        <v>1376</v>
      </c>
      <c r="H64" s="849"/>
      <c r="I64" s="849">
        <v>688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4661</v>
      </c>
      <c r="B65" s="832" t="s">
        <v>4484</v>
      </c>
      <c r="C65" s="832" t="s">
        <v>4480</v>
      </c>
      <c r="D65" s="832" t="s">
        <v>4582</v>
      </c>
      <c r="E65" s="832" t="s">
        <v>4578</v>
      </c>
      <c r="F65" s="849">
        <v>9</v>
      </c>
      <c r="G65" s="849">
        <v>5112</v>
      </c>
      <c r="H65" s="849">
        <v>1.8</v>
      </c>
      <c r="I65" s="849">
        <v>568</v>
      </c>
      <c r="J65" s="849">
        <v>5</v>
      </c>
      <c r="K65" s="849">
        <v>2840</v>
      </c>
      <c r="L65" s="849">
        <v>1</v>
      </c>
      <c r="M65" s="849">
        <v>568</v>
      </c>
      <c r="N65" s="849">
        <v>14</v>
      </c>
      <c r="O65" s="849">
        <v>7966</v>
      </c>
      <c r="P65" s="837">
        <v>2.8049295774647889</v>
      </c>
      <c r="Q65" s="850">
        <v>569</v>
      </c>
    </row>
    <row r="66" spans="1:17" ht="14.4" customHeight="1" x14ac:dyDescent="0.3">
      <c r="A66" s="831" t="s">
        <v>4661</v>
      </c>
      <c r="B66" s="832" t="s">
        <v>4484</v>
      </c>
      <c r="C66" s="832" t="s">
        <v>4480</v>
      </c>
      <c r="D66" s="832" t="s">
        <v>4582</v>
      </c>
      <c r="E66" s="832" t="s">
        <v>4579</v>
      </c>
      <c r="F66" s="849">
        <v>5</v>
      </c>
      <c r="G66" s="849">
        <v>2840</v>
      </c>
      <c r="H66" s="849"/>
      <c r="I66" s="849">
        <v>568</v>
      </c>
      <c r="J66" s="849"/>
      <c r="K66" s="849"/>
      <c r="L66" s="849"/>
      <c r="M66" s="849"/>
      <c r="N66" s="849">
        <v>15</v>
      </c>
      <c r="O66" s="849">
        <v>8535</v>
      </c>
      <c r="P66" s="837"/>
      <c r="Q66" s="850">
        <v>569</v>
      </c>
    </row>
    <row r="67" spans="1:17" ht="14.4" customHeight="1" x14ac:dyDescent="0.3">
      <c r="A67" s="831" t="s">
        <v>4661</v>
      </c>
      <c r="B67" s="832" t="s">
        <v>4484</v>
      </c>
      <c r="C67" s="832" t="s">
        <v>4480</v>
      </c>
      <c r="D67" s="832" t="s">
        <v>4583</v>
      </c>
      <c r="E67" s="832" t="s">
        <v>4581</v>
      </c>
      <c r="F67" s="849">
        <v>3</v>
      </c>
      <c r="G67" s="849">
        <v>2283</v>
      </c>
      <c r="H67" s="849">
        <v>1.5</v>
      </c>
      <c r="I67" s="849">
        <v>761</v>
      </c>
      <c r="J67" s="849">
        <v>2</v>
      </c>
      <c r="K67" s="849">
        <v>1522</v>
      </c>
      <c r="L67" s="849">
        <v>1</v>
      </c>
      <c r="M67" s="849">
        <v>761</v>
      </c>
      <c r="N67" s="849">
        <v>2</v>
      </c>
      <c r="O67" s="849">
        <v>1524</v>
      </c>
      <c r="P67" s="837">
        <v>1.0013140604467805</v>
      </c>
      <c r="Q67" s="850">
        <v>762</v>
      </c>
    </row>
    <row r="68" spans="1:17" ht="14.4" customHeight="1" x14ac:dyDescent="0.3">
      <c r="A68" s="831" t="s">
        <v>4661</v>
      </c>
      <c r="B68" s="832" t="s">
        <v>4484</v>
      </c>
      <c r="C68" s="832" t="s">
        <v>4480</v>
      </c>
      <c r="D68" s="832" t="s">
        <v>4609</v>
      </c>
      <c r="E68" s="832" t="s">
        <v>4610</v>
      </c>
      <c r="F68" s="849">
        <v>7</v>
      </c>
      <c r="G68" s="849">
        <v>5726</v>
      </c>
      <c r="H68" s="849">
        <v>0.41176470588235292</v>
      </c>
      <c r="I68" s="849">
        <v>818</v>
      </c>
      <c r="J68" s="849">
        <v>17</v>
      </c>
      <c r="K68" s="849">
        <v>13906</v>
      </c>
      <c r="L68" s="849">
        <v>1</v>
      </c>
      <c r="M68" s="849">
        <v>818</v>
      </c>
      <c r="N68" s="849">
        <v>39</v>
      </c>
      <c r="O68" s="849">
        <v>31941</v>
      </c>
      <c r="P68" s="837">
        <v>2.296922191859629</v>
      </c>
      <c r="Q68" s="850">
        <v>819</v>
      </c>
    </row>
    <row r="69" spans="1:17" ht="14.4" customHeight="1" x14ac:dyDescent="0.3">
      <c r="A69" s="831" t="s">
        <v>4661</v>
      </c>
      <c r="B69" s="832" t="s">
        <v>4484</v>
      </c>
      <c r="C69" s="832" t="s">
        <v>4480</v>
      </c>
      <c r="D69" s="832" t="s">
        <v>4609</v>
      </c>
      <c r="E69" s="832" t="s">
        <v>4612</v>
      </c>
      <c r="F69" s="849">
        <v>26</v>
      </c>
      <c r="G69" s="849">
        <v>21268</v>
      </c>
      <c r="H69" s="849">
        <v>3.25</v>
      </c>
      <c r="I69" s="849">
        <v>818</v>
      </c>
      <c r="J69" s="849">
        <v>8</v>
      </c>
      <c r="K69" s="849">
        <v>6544</v>
      </c>
      <c r="L69" s="849">
        <v>1</v>
      </c>
      <c r="M69" s="849">
        <v>818</v>
      </c>
      <c r="N69" s="849">
        <v>35</v>
      </c>
      <c r="O69" s="849">
        <v>28665</v>
      </c>
      <c r="P69" s="837">
        <v>4.3803484107579465</v>
      </c>
      <c r="Q69" s="850">
        <v>819</v>
      </c>
    </row>
    <row r="70" spans="1:17" ht="14.4" customHeight="1" x14ac:dyDescent="0.3">
      <c r="A70" s="831" t="s">
        <v>4661</v>
      </c>
      <c r="B70" s="832" t="s">
        <v>4484</v>
      </c>
      <c r="C70" s="832" t="s">
        <v>4480</v>
      </c>
      <c r="D70" s="832" t="s">
        <v>4584</v>
      </c>
      <c r="E70" s="832" t="s">
        <v>4585</v>
      </c>
      <c r="F70" s="849">
        <v>4</v>
      </c>
      <c r="G70" s="849">
        <v>1848</v>
      </c>
      <c r="H70" s="849">
        <v>0.66666666666666663</v>
      </c>
      <c r="I70" s="849">
        <v>462</v>
      </c>
      <c r="J70" s="849">
        <v>6</v>
      </c>
      <c r="K70" s="849">
        <v>2772</v>
      </c>
      <c r="L70" s="849">
        <v>1</v>
      </c>
      <c r="M70" s="849">
        <v>462</v>
      </c>
      <c r="N70" s="849">
        <v>3</v>
      </c>
      <c r="O70" s="849">
        <v>1392</v>
      </c>
      <c r="P70" s="837">
        <v>0.50216450216450215</v>
      </c>
      <c r="Q70" s="850">
        <v>464</v>
      </c>
    </row>
    <row r="71" spans="1:17" ht="14.4" customHeight="1" x14ac:dyDescent="0.3">
      <c r="A71" s="831" t="s">
        <v>4661</v>
      </c>
      <c r="B71" s="832" t="s">
        <v>4484</v>
      </c>
      <c r="C71" s="832" t="s">
        <v>4480</v>
      </c>
      <c r="D71" s="832" t="s">
        <v>4584</v>
      </c>
      <c r="E71" s="832" t="s">
        <v>4586</v>
      </c>
      <c r="F71" s="849">
        <v>5</v>
      </c>
      <c r="G71" s="849">
        <v>2310</v>
      </c>
      <c r="H71" s="849">
        <v>2.5</v>
      </c>
      <c r="I71" s="849">
        <v>462</v>
      </c>
      <c r="J71" s="849">
        <v>2</v>
      </c>
      <c r="K71" s="849">
        <v>924</v>
      </c>
      <c r="L71" s="849">
        <v>1</v>
      </c>
      <c r="M71" s="849">
        <v>462</v>
      </c>
      <c r="N71" s="849">
        <v>1</v>
      </c>
      <c r="O71" s="849">
        <v>464</v>
      </c>
      <c r="P71" s="837">
        <v>0.50216450216450215</v>
      </c>
      <c r="Q71" s="850">
        <v>464</v>
      </c>
    </row>
    <row r="72" spans="1:17" ht="14.4" customHeight="1" x14ac:dyDescent="0.3">
      <c r="A72" s="831" t="s">
        <v>4661</v>
      </c>
      <c r="B72" s="832" t="s">
        <v>4484</v>
      </c>
      <c r="C72" s="832" t="s">
        <v>4480</v>
      </c>
      <c r="D72" s="832" t="s">
        <v>4587</v>
      </c>
      <c r="E72" s="832" t="s">
        <v>4563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447</v>
      </c>
      <c r="P72" s="837"/>
      <c r="Q72" s="850">
        <v>447</v>
      </c>
    </row>
    <row r="73" spans="1:17" ht="14.4" customHeight="1" x14ac:dyDescent="0.3">
      <c r="A73" s="831" t="s">
        <v>4661</v>
      </c>
      <c r="B73" s="832" t="s">
        <v>4484</v>
      </c>
      <c r="C73" s="832" t="s">
        <v>4480</v>
      </c>
      <c r="D73" s="832" t="s">
        <v>4591</v>
      </c>
      <c r="E73" s="832" t="s">
        <v>4592</v>
      </c>
      <c r="F73" s="849">
        <v>7</v>
      </c>
      <c r="G73" s="849">
        <v>1505</v>
      </c>
      <c r="H73" s="849">
        <v>1.75</v>
      </c>
      <c r="I73" s="849">
        <v>215</v>
      </c>
      <c r="J73" s="849">
        <v>4</v>
      </c>
      <c r="K73" s="849">
        <v>860</v>
      </c>
      <c r="L73" s="849">
        <v>1</v>
      </c>
      <c r="M73" s="849">
        <v>215</v>
      </c>
      <c r="N73" s="849">
        <v>11</v>
      </c>
      <c r="O73" s="849">
        <v>2365</v>
      </c>
      <c r="P73" s="837">
        <v>2.75</v>
      </c>
      <c r="Q73" s="850">
        <v>215</v>
      </c>
    </row>
    <row r="74" spans="1:17" ht="14.4" customHeight="1" x14ac:dyDescent="0.3">
      <c r="A74" s="831" t="s">
        <v>4661</v>
      </c>
      <c r="B74" s="832" t="s">
        <v>4484</v>
      </c>
      <c r="C74" s="832" t="s">
        <v>4480</v>
      </c>
      <c r="D74" s="832" t="s">
        <v>4591</v>
      </c>
      <c r="E74" s="832" t="s">
        <v>4593</v>
      </c>
      <c r="F74" s="849">
        <v>3</v>
      </c>
      <c r="G74" s="849">
        <v>645</v>
      </c>
      <c r="H74" s="849">
        <v>1</v>
      </c>
      <c r="I74" s="849">
        <v>215</v>
      </c>
      <c r="J74" s="849">
        <v>3</v>
      </c>
      <c r="K74" s="849">
        <v>645</v>
      </c>
      <c r="L74" s="849">
        <v>1</v>
      </c>
      <c r="M74" s="849">
        <v>215</v>
      </c>
      <c r="N74" s="849">
        <v>11</v>
      </c>
      <c r="O74" s="849">
        <v>2365</v>
      </c>
      <c r="P74" s="837">
        <v>3.6666666666666665</v>
      </c>
      <c r="Q74" s="850">
        <v>215</v>
      </c>
    </row>
    <row r="75" spans="1:17" ht="14.4" customHeight="1" x14ac:dyDescent="0.3">
      <c r="A75" s="831" t="s">
        <v>4661</v>
      </c>
      <c r="B75" s="832" t="s">
        <v>4484</v>
      </c>
      <c r="C75" s="832" t="s">
        <v>4480</v>
      </c>
      <c r="D75" s="832" t="s">
        <v>4540</v>
      </c>
      <c r="E75" s="832" t="s">
        <v>4541</v>
      </c>
      <c r="F75" s="849">
        <v>1</v>
      </c>
      <c r="G75" s="849">
        <v>354</v>
      </c>
      <c r="H75" s="849"/>
      <c r="I75" s="849">
        <v>354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4661</v>
      </c>
      <c r="B76" s="832" t="s">
        <v>4484</v>
      </c>
      <c r="C76" s="832" t="s">
        <v>4480</v>
      </c>
      <c r="D76" s="832" t="s">
        <v>4540</v>
      </c>
      <c r="E76" s="832" t="s">
        <v>4542</v>
      </c>
      <c r="F76" s="849">
        <v>2</v>
      </c>
      <c r="G76" s="849">
        <v>708</v>
      </c>
      <c r="H76" s="849">
        <v>0.24929577464788732</v>
      </c>
      <c r="I76" s="849">
        <v>354</v>
      </c>
      <c r="J76" s="849">
        <v>8</v>
      </c>
      <c r="K76" s="849">
        <v>2840</v>
      </c>
      <c r="L76" s="849">
        <v>1</v>
      </c>
      <c r="M76" s="849">
        <v>355</v>
      </c>
      <c r="N76" s="849"/>
      <c r="O76" s="849"/>
      <c r="P76" s="837"/>
      <c r="Q76" s="850"/>
    </row>
    <row r="77" spans="1:17" ht="14.4" customHeight="1" x14ac:dyDescent="0.3">
      <c r="A77" s="831" t="s">
        <v>4661</v>
      </c>
      <c r="B77" s="832" t="s">
        <v>4484</v>
      </c>
      <c r="C77" s="832" t="s">
        <v>4480</v>
      </c>
      <c r="D77" s="832" t="s">
        <v>4594</v>
      </c>
      <c r="E77" s="832" t="s">
        <v>4595</v>
      </c>
      <c r="F77" s="849">
        <v>6</v>
      </c>
      <c r="G77" s="849">
        <v>510</v>
      </c>
      <c r="H77" s="849">
        <v>0.46153846153846156</v>
      </c>
      <c r="I77" s="849">
        <v>85</v>
      </c>
      <c r="J77" s="849">
        <v>13</v>
      </c>
      <c r="K77" s="849">
        <v>1105</v>
      </c>
      <c r="L77" s="849">
        <v>1</v>
      </c>
      <c r="M77" s="849">
        <v>85</v>
      </c>
      <c r="N77" s="849">
        <v>45</v>
      </c>
      <c r="O77" s="849">
        <v>3870</v>
      </c>
      <c r="P77" s="837">
        <v>3.502262443438914</v>
      </c>
      <c r="Q77" s="850">
        <v>86</v>
      </c>
    </row>
    <row r="78" spans="1:17" ht="14.4" customHeight="1" x14ac:dyDescent="0.3">
      <c r="A78" s="831" t="s">
        <v>4661</v>
      </c>
      <c r="B78" s="832" t="s">
        <v>4484</v>
      </c>
      <c r="C78" s="832" t="s">
        <v>4480</v>
      </c>
      <c r="D78" s="832" t="s">
        <v>4594</v>
      </c>
      <c r="E78" s="832" t="s">
        <v>4596</v>
      </c>
      <c r="F78" s="849">
        <v>38</v>
      </c>
      <c r="G78" s="849">
        <v>3230</v>
      </c>
      <c r="H78" s="849">
        <v>3.4545454545454546</v>
      </c>
      <c r="I78" s="849">
        <v>85</v>
      </c>
      <c r="J78" s="849">
        <v>11</v>
      </c>
      <c r="K78" s="849">
        <v>935</v>
      </c>
      <c r="L78" s="849">
        <v>1</v>
      </c>
      <c r="M78" s="849">
        <v>85</v>
      </c>
      <c r="N78" s="849">
        <v>41</v>
      </c>
      <c r="O78" s="849">
        <v>3526</v>
      </c>
      <c r="P78" s="837">
        <v>3.7711229946524063</v>
      </c>
      <c r="Q78" s="850">
        <v>86</v>
      </c>
    </row>
    <row r="79" spans="1:17" ht="14.4" customHeight="1" x14ac:dyDescent="0.3">
      <c r="A79" s="831" t="s">
        <v>4661</v>
      </c>
      <c r="B79" s="832" t="s">
        <v>4484</v>
      </c>
      <c r="C79" s="832" t="s">
        <v>4480</v>
      </c>
      <c r="D79" s="832" t="s">
        <v>4647</v>
      </c>
      <c r="E79" s="832" t="s">
        <v>4648</v>
      </c>
      <c r="F79" s="849">
        <v>7</v>
      </c>
      <c r="G79" s="849">
        <v>5033</v>
      </c>
      <c r="H79" s="849">
        <v>0.6990277777777778</v>
      </c>
      <c r="I79" s="849">
        <v>719</v>
      </c>
      <c r="J79" s="849">
        <v>10</v>
      </c>
      <c r="K79" s="849">
        <v>7200</v>
      </c>
      <c r="L79" s="849">
        <v>1</v>
      </c>
      <c r="M79" s="849">
        <v>720</v>
      </c>
      <c r="N79" s="849">
        <v>6</v>
      </c>
      <c r="O79" s="849">
        <v>4320</v>
      </c>
      <c r="P79" s="837">
        <v>0.6</v>
      </c>
      <c r="Q79" s="850">
        <v>720</v>
      </c>
    </row>
    <row r="80" spans="1:17" ht="14.4" customHeight="1" x14ac:dyDescent="0.3">
      <c r="A80" s="831" t="s">
        <v>4661</v>
      </c>
      <c r="B80" s="832" t="s">
        <v>4484</v>
      </c>
      <c r="C80" s="832" t="s">
        <v>4480</v>
      </c>
      <c r="D80" s="832" t="s">
        <v>4549</v>
      </c>
      <c r="E80" s="832" t="s">
        <v>4550</v>
      </c>
      <c r="F80" s="849"/>
      <c r="G80" s="849"/>
      <c r="H80" s="849"/>
      <c r="I80" s="849"/>
      <c r="J80" s="849">
        <v>5</v>
      </c>
      <c r="K80" s="849">
        <v>600</v>
      </c>
      <c r="L80" s="849">
        <v>1</v>
      </c>
      <c r="M80" s="849">
        <v>120</v>
      </c>
      <c r="N80" s="849"/>
      <c r="O80" s="849"/>
      <c r="P80" s="837"/>
      <c r="Q80" s="850"/>
    </row>
    <row r="81" spans="1:17" ht="14.4" customHeight="1" x14ac:dyDescent="0.3">
      <c r="A81" s="831" t="s">
        <v>4661</v>
      </c>
      <c r="B81" s="832" t="s">
        <v>4484</v>
      </c>
      <c r="C81" s="832" t="s">
        <v>4480</v>
      </c>
      <c r="D81" s="832" t="s">
        <v>4549</v>
      </c>
      <c r="E81" s="832" t="s">
        <v>4551</v>
      </c>
      <c r="F81" s="849">
        <v>8</v>
      </c>
      <c r="G81" s="849">
        <v>960</v>
      </c>
      <c r="H81" s="849">
        <v>4</v>
      </c>
      <c r="I81" s="849">
        <v>120</v>
      </c>
      <c r="J81" s="849">
        <v>2</v>
      </c>
      <c r="K81" s="849">
        <v>240</v>
      </c>
      <c r="L81" s="849">
        <v>1</v>
      </c>
      <c r="M81" s="849">
        <v>120</v>
      </c>
      <c r="N81" s="849">
        <v>5</v>
      </c>
      <c r="O81" s="849">
        <v>605</v>
      </c>
      <c r="P81" s="837">
        <v>2.5208333333333335</v>
      </c>
      <c r="Q81" s="850">
        <v>121</v>
      </c>
    </row>
    <row r="82" spans="1:17" ht="14.4" customHeight="1" x14ac:dyDescent="0.3">
      <c r="A82" s="831" t="s">
        <v>4661</v>
      </c>
      <c r="B82" s="832" t="s">
        <v>4484</v>
      </c>
      <c r="C82" s="832" t="s">
        <v>4480</v>
      </c>
      <c r="D82" s="832" t="s">
        <v>4611</v>
      </c>
      <c r="E82" s="832" t="s">
        <v>4610</v>
      </c>
      <c r="F82" s="849">
        <v>3</v>
      </c>
      <c r="G82" s="849">
        <v>2235</v>
      </c>
      <c r="H82" s="849">
        <v>1.5</v>
      </c>
      <c r="I82" s="849">
        <v>745</v>
      </c>
      <c r="J82" s="849">
        <v>2</v>
      </c>
      <c r="K82" s="849">
        <v>1490</v>
      </c>
      <c r="L82" s="849">
        <v>1</v>
      </c>
      <c r="M82" s="849">
        <v>745</v>
      </c>
      <c r="N82" s="849">
        <v>6</v>
      </c>
      <c r="O82" s="849">
        <v>4476</v>
      </c>
      <c r="P82" s="837">
        <v>3.004026845637584</v>
      </c>
      <c r="Q82" s="850">
        <v>746</v>
      </c>
    </row>
    <row r="83" spans="1:17" ht="14.4" customHeight="1" x14ac:dyDescent="0.3">
      <c r="A83" s="831" t="s">
        <v>4661</v>
      </c>
      <c r="B83" s="832" t="s">
        <v>4484</v>
      </c>
      <c r="C83" s="832" t="s">
        <v>4480</v>
      </c>
      <c r="D83" s="832" t="s">
        <v>4611</v>
      </c>
      <c r="E83" s="832" t="s">
        <v>4612</v>
      </c>
      <c r="F83" s="849">
        <v>3</v>
      </c>
      <c r="G83" s="849">
        <v>2235</v>
      </c>
      <c r="H83" s="849"/>
      <c r="I83" s="849">
        <v>745</v>
      </c>
      <c r="J83" s="849"/>
      <c r="K83" s="849"/>
      <c r="L83" s="849"/>
      <c r="M83" s="849"/>
      <c r="N83" s="849">
        <v>6</v>
      </c>
      <c r="O83" s="849">
        <v>4476</v>
      </c>
      <c r="P83" s="837"/>
      <c r="Q83" s="850">
        <v>746</v>
      </c>
    </row>
    <row r="84" spans="1:17" ht="14.4" customHeight="1" x14ac:dyDescent="0.3">
      <c r="A84" s="831" t="s">
        <v>4661</v>
      </c>
      <c r="B84" s="832" t="s">
        <v>4484</v>
      </c>
      <c r="C84" s="832" t="s">
        <v>4480</v>
      </c>
      <c r="D84" s="832" t="s">
        <v>4613</v>
      </c>
      <c r="E84" s="832" t="s">
        <v>4614</v>
      </c>
      <c r="F84" s="849">
        <v>39</v>
      </c>
      <c r="G84" s="849">
        <v>21177</v>
      </c>
      <c r="H84" s="849">
        <v>2.1666666666666665</v>
      </c>
      <c r="I84" s="849">
        <v>543</v>
      </c>
      <c r="J84" s="849">
        <v>18</v>
      </c>
      <c r="K84" s="849">
        <v>9774</v>
      </c>
      <c r="L84" s="849">
        <v>1</v>
      </c>
      <c r="M84" s="849">
        <v>543</v>
      </c>
      <c r="N84" s="849">
        <v>12</v>
      </c>
      <c r="O84" s="849">
        <v>6528</v>
      </c>
      <c r="P84" s="837">
        <v>0.6678944137507673</v>
      </c>
      <c r="Q84" s="850">
        <v>544</v>
      </c>
    </row>
    <row r="85" spans="1:17" ht="14.4" customHeight="1" x14ac:dyDescent="0.3">
      <c r="A85" s="831" t="s">
        <v>4661</v>
      </c>
      <c r="B85" s="832" t="s">
        <v>4484</v>
      </c>
      <c r="C85" s="832" t="s">
        <v>4480</v>
      </c>
      <c r="D85" s="832" t="s">
        <v>4597</v>
      </c>
      <c r="E85" s="832" t="s">
        <v>4598</v>
      </c>
      <c r="F85" s="849">
        <v>30</v>
      </c>
      <c r="G85" s="849">
        <v>9210</v>
      </c>
      <c r="H85" s="849">
        <v>2.1428571428571428</v>
      </c>
      <c r="I85" s="849">
        <v>307</v>
      </c>
      <c r="J85" s="849">
        <v>14</v>
      </c>
      <c r="K85" s="849">
        <v>4298</v>
      </c>
      <c r="L85" s="849">
        <v>1</v>
      </c>
      <c r="M85" s="849">
        <v>307</v>
      </c>
      <c r="N85" s="849">
        <v>30</v>
      </c>
      <c r="O85" s="849">
        <v>9240</v>
      </c>
      <c r="P85" s="837">
        <v>2.1498371335504887</v>
      </c>
      <c r="Q85" s="850">
        <v>308</v>
      </c>
    </row>
    <row r="86" spans="1:17" ht="14.4" customHeight="1" x14ac:dyDescent="0.3">
      <c r="A86" s="831" t="s">
        <v>4661</v>
      </c>
      <c r="B86" s="832" t="s">
        <v>4484</v>
      </c>
      <c r="C86" s="832" t="s">
        <v>4480</v>
      </c>
      <c r="D86" s="832" t="s">
        <v>4597</v>
      </c>
      <c r="E86" s="832" t="s">
        <v>4599</v>
      </c>
      <c r="F86" s="849">
        <v>2</v>
      </c>
      <c r="G86" s="849">
        <v>614</v>
      </c>
      <c r="H86" s="849">
        <v>0.66666666666666663</v>
      </c>
      <c r="I86" s="849">
        <v>307</v>
      </c>
      <c r="J86" s="849">
        <v>3</v>
      </c>
      <c r="K86" s="849">
        <v>921</v>
      </c>
      <c r="L86" s="849">
        <v>1</v>
      </c>
      <c r="M86" s="849">
        <v>307</v>
      </c>
      <c r="N86" s="849">
        <v>3</v>
      </c>
      <c r="O86" s="849">
        <v>924</v>
      </c>
      <c r="P86" s="837">
        <v>1.003257328990228</v>
      </c>
      <c r="Q86" s="850">
        <v>308</v>
      </c>
    </row>
    <row r="87" spans="1:17" ht="14.4" customHeight="1" x14ac:dyDescent="0.3">
      <c r="A87" s="831" t="s">
        <v>4661</v>
      </c>
      <c r="B87" s="832" t="s">
        <v>4484</v>
      </c>
      <c r="C87" s="832" t="s">
        <v>4480</v>
      </c>
      <c r="D87" s="832" t="s">
        <v>4600</v>
      </c>
      <c r="E87" s="832" t="s">
        <v>4592</v>
      </c>
      <c r="F87" s="849">
        <v>1</v>
      </c>
      <c r="G87" s="849">
        <v>178</v>
      </c>
      <c r="H87" s="849"/>
      <c r="I87" s="849">
        <v>178</v>
      </c>
      <c r="J87" s="849"/>
      <c r="K87" s="849"/>
      <c r="L87" s="849"/>
      <c r="M87" s="849"/>
      <c r="N87" s="849">
        <v>2</v>
      </c>
      <c r="O87" s="849">
        <v>358</v>
      </c>
      <c r="P87" s="837"/>
      <c r="Q87" s="850">
        <v>179</v>
      </c>
    </row>
    <row r="88" spans="1:17" ht="14.4" customHeight="1" x14ac:dyDescent="0.3">
      <c r="A88" s="831" t="s">
        <v>4661</v>
      </c>
      <c r="B88" s="832" t="s">
        <v>4484</v>
      </c>
      <c r="C88" s="832" t="s">
        <v>4480</v>
      </c>
      <c r="D88" s="832" t="s">
        <v>4600</v>
      </c>
      <c r="E88" s="832" t="s">
        <v>4593</v>
      </c>
      <c r="F88" s="849">
        <v>1</v>
      </c>
      <c r="G88" s="849">
        <v>178</v>
      </c>
      <c r="H88" s="849">
        <v>1</v>
      </c>
      <c r="I88" s="849">
        <v>178</v>
      </c>
      <c r="J88" s="849">
        <v>1</v>
      </c>
      <c r="K88" s="849">
        <v>178</v>
      </c>
      <c r="L88" s="849">
        <v>1</v>
      </c>
      <c r="M88" s="849">
        <v>178</v>
      </c>
      <c r="N88" s="849">
        <v>1</v>
      </c>
      <c r="O88" s="849">
        <v>179</v>
      </c>
      <c r="P88" s="837">
        <v>1.0056179775280898</v>
      </c>
      <c r="Q88" s="850">
        <v>179</v>
      </c>
    </row>
    <row r="89" spans="1:17" ht="14.4" customHeight="1" x14ac:dyDescent="0.3">
      <c r="A89" s="831" t="s">
        <v>4661</v>
      </c>
      <c r="B89" s="832" t="s">
        <v>4484</v>
      </c>
      <c r="C89" s="832" t="s">
        <v>4480</v>
      </c>
      <c r="D89" s="832" t="s">
        <v>4601</v>
      </c>
      <c r="E89" s="832" t="s">
        <v>4598</v>
      </c>
      <c r="F89" s="849">
        <v>65</v>
      </c>
      <c r="G89" s="849">
        <v>24700</v>
      </c>
      <c r="H89" s="849">
        <v>1.6666666666666667</v>
      </c>
      <c r="I89" s="849">
        <v>380</v>
      </c>
      <c r="J89" s="849">
        <v>39</v>
      </c>
      <c r="K89" s="849">
        <v>14820</v>
      </c>
      <c r="L89" s="849">
        <v>1</v>
      </c>
      <c r="M89" s="849">
        <v>380</v>
      </c>
      <c r="N89" s="849">
        <v>45</v>
      </c>
      <c r="O89" s="849">
        <v>17145</v>
      </c>
      <c r="P89" s="837">
        <v>1.1568825910931173</v>
      </c>
      <c r="Q89" s="850">
        <v>381</v>
      </c>
    </row>
    <row r="90" spans="1:17" ht="14.4" customHeight="1" x14ac:dyDescent="0.3">
      <c r="A90" s="831" t="s">
        <v>4661</v>
      </c>
      <c r="B90" s="832" t="s">
        <v>4484</v>
      </c>
      <c r="C90" s="832" t="s">
        <v>4480</v>
      </c>
      <c r="D90" s="832" t="s">
        <v>4601</v>
      </c>
      <c r="E90" s="832" t="s">
        <v>4599</v>
      </c>
      <c r="F90" s="849">
        <v>25</v>
      </c>
      <c r="G90" s="849">
        <v>9500</v>
      </c>
      <c r="H90" s="849">
        <v>4.166666666666667</v>
      </c>
      <c r="I90" s="849">
        <v>380</v>
      </c>
      <c r="J90" s="849">
        <v>6</v>
      </c>
      <c r="K90" s="849">
        <v>2280</v>
      </c>
      <c r="L90" s="849">
        <v>1</v>
      </c>
      <c r="M90" s="849">
        <v>380</v>
      </c>
      <c r="N90" s="849">
        <v>12</v>
      </c>
      <c r="O90" s="849">
        <v>4572</v>
      </c>
      <c r="P90" s="837">
        <v>2.0052631578947366</v>
      </c>
      <c r="Q90" s="850">
        <v>381</v>
      </c>
    </row>
    <row r="91" spans="1:17" ht="14.4" customHeight="1" x14ac:dyDescent="0.3">
      <c r="A91" s="831" t="s">
        <v>4661</v>
      </c>
      <c r="B91" s="832" t="s">
        <v>4484</v>
      </c>
      <c r="C91" s="832" t="s">
        <v>4480</v>
      </c>
      <c r="D91" s="832" t="s">
        <v>4604</v>
      </c>
      <c r="E91" s="832" t="s">
        <v>4585</v>
      </c>
      <c r="F91" s="849">
        <v>1</v>
      </c>
      <c r="G91" s="849">
        <v>352</v>
      </c>
      <c r="H91" s="849">
        <v>0.49858356940509913</v>
      </c>
      <c r="I91" s="849">
        <v>352</v>
      </c>
      <c r="J91" s="849">
        <v>2</v>
      </c>
      <c r="K91" s="849">
        <v>706</v>
      </c>
      <c r="L91" s="849">
        <v>1</v>
      </c>
      <c r="M91" s="849">
        <v>353</v>
      </c>
      <c r="N91" s="849"/>
      <c r="O91" s="849"/>
      <c r="P91" s="837"/>
      <c r="Q91" s="850"/>
    </row>
    <row r="92" spans="1:17" ht="14.4" customHeight="1" x14ac:dyDescent="0.3">
      <c r="A92" s="831" t="s">
        <v>4661</v>
      </c>
      <c r="B92" s="832" t="s">
        <v>4484</v>
      </c>
      <c r="C92" s="832" t="s">
        <v>4480</v>
      </c>
      <c r="D92" s="832" t="s">
        <v>4604</v>
      </c>
      <c r="E92" s="832" t="s">
        <v>4586</v>
      </c>
      <c r="F92" s="849">
        <v>2</v>
      </c>
      <c r="G92" s="849">
        <v>704</v>
      </c>
      <c r="H92" s="849">
        <v>1.9943342776203965</v>
      </c>
      <c r="I92" s="849">
        <v>352</v>
      </c>
      <c r="J92" s="849">
        <v>1</v>
      </c>
      <c r="K92" s="849">
        <v>353</v>
      </c>
      <c r="L92" s="849">
        <v>1</v>
      </c>
      <c r="M92" s="849">
        <v>353</v>
      </c>
      <c r="N92" s="849"/>
      <c r="O92" s="849"/>
      <c r="P92" s="837"/>
      <c r="Q92" s="850"/>
    </row>
    <row r="93" spans="1:17" ht="14.4" customHeight="1" x14ac:dyDescent="0.3">
      <c r="A93" s="831" t="s">
        <v>4661</v>
      </c>
      <c r="B93" s="832" t="s">
        <v>4484</v>
      </c>
      <c r="C93" s="832" t="s">
        <v>4480</v>
      </c>
      <c r="D93" s="832" t="s">
        <v>4564</v>
      </c>
      <c r="E93" s="832" t="s">
        <v>4565</v>
      </c>
      <c r="F93" s="849">
        <v>1</v>
      </c>
      <c r="G93" s="849">
        <v>177</v>
      </c>
      <c r="H93" s="849"/>
      <c r="I93" s="849">
        <v>177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4661</v>
      </c>
      <c r="B94" s="832" t="s">
        <v>4484</v>
      </c>
      <c r="C94" s="832" t="s">
        <v>4480</v>
      </c>
      <c r="D94" s="832" t="s">
        <v>4605</v>
      </c>
      <c r="E94" s="832" t="s">
        <v>4576</v>
      </c>
      <c r="F94" s="849"/>
      <c r="G94" s="849"/>
      <c r="H94" s="849"/>
      <c r="I94" s="849"/>
      <c r="J94" s="849"/>
      <c r="K94" s="849"/>
      <c r="L94" s="849"/>
      <c r="M94" s="849"/>
      <c r="N94" s="849">
        <v>2</v>
      </c>
      <c r="O94" s="849">
        <v>810</v>
      </c>
      <c r="P94" s="837"/>
      <c r="Q94" s="850">
        <v>405</v>
      </c>
    </row>
    <row r="95" spans="1:17" ht="14.4" customHeight="1" x14ac:dyDescent="0.3">
      <c r="A95" s="831" t="s">
        <v>4661</v>
      </c>
      <c r="B95" s="832" t="s">
        <v>4484</v>
      </c>
      <c r="C95" s="832" t="s">
        <v>4480</v>
      </c>
      <c r="D95" s="832" t="s">
        <v>4658</v>
      </c>
      <c r="E95" s="832" t="s">
        <v>4659</v>
      </c>
      <c r="F95" s="849">
        <v>2</v>
      </c>
      <c r="G95" s="849">
        <v>1246</v>
      </c>
      <c r="H95" s="849">
        <v>1.9967948717948718</v>
      </c>
      <c r="I95" s="849">
        <v>623</v>
      </c>
      <c r="J95" s="849">
        <v>1</v>
      </c>
      <c r="K95" s="849">
        <v>624</v>
      </c>
      <c r="L95" s="849">
        <v>1</v>
      </c>
      <c r="M95" s="849">
        <v>624</v>
      </c>
      <c r="N95" s="849">
        <v>1</v>
      </c>
      <c r="O95" s="849">
        <v>625</v>
      </c>
      <c r="P95" s="837">
        <v>1.0016025641025641</v>
      </c>
      <c r="Q95" s="850">
        <v>625</v>
      </c>
    </row>
    <row r="96" spans="1:17" ht="14.4" customHeight="1" x14ac:dyDescent="0.3">
      <c r="A96" s="831" t="s">
        <v>4661</v>
      </c>
      <c r="B96" s="832" t="s">
        <v>4484</v>
      </c>
      <c r="C96" s="832" t="s">
        <v>4480</v>
      </c>
      <c r="D96" s="832" t="s">
        <v>4660</v>
      </c>
      <c r="E96" s="832" t="s">
        <v>4659</v>
      </c>
      <c r="F96" s="849">
        <v>2</v>
      </c>
      <c r="G96" s="849">
        <v>1074</v>
      </c>
      <c r="H96" s="849">
        <v>1.996282527881041</v>
      </c>
      <c r="I96" s="849">
        <v>537</v>
      </c>
      <c r="J96" s="849">
        <v>1</v>
      </c>
      <c r="K96" s="849">
        <v>538</v>
      </c>
      <c r="L96" s="849">
        <v>1</v>
      </c>
      <c r="M96" s="849">
        <v>538</v>
      </c>
      <c r="N96" s="849"/>
      <c r="O96" s="849"/>
      <c r="P96" s="837"/>
      <c r="Q96" s="850"/>
    </row>
    <row r="97" spans="1:17" ht="14.4" customHeight="1" x14ac:dyDescent="0.3">
      <c r="A97" s="831" t="s">
        <v>4663</v>
      </c>
      <c r="B97" s="832" t="s">
        <v>4484</v>
      </c>
      <c r="C97" s="832" t="s">
        <v>4509</v>
      </c>
      <c r="D97" s="832" t="s">
        <v>4512</v>
      </c>
      <c r="E97" s="832" t="s">
        <v>4513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242.64</v>
      </c>
      <c r="P97" s="837"/>
      <c r="Q97" s="850">
        <v>242.64</v>
      </c>
    </row>
    <row r="98" spans="1:17" ht="14.4" customHeight="1" x14ac:dyDescent="0.3">
      <c r="A98" s="831" t="s">
        <v>4663</v>
      </c>
      <c r="B98" s="832" t="s">
        <v>4484</v>
      </c>
      <c r="C98" s="832" t="s">
        <v>4509</v>
      </c>
      <c r="D98" s="832" t="s">
        <v>4514</v>
      </c>
      <c r="E98" s="832" t="s">
        <v>4515</v>
      </c>
      <c r="F98" s="849">
        <v>1</v>
      </c>
      <c r="G98" s="849">
        <v>242.64</v>
      </c>
      <c r="H98" s="849"/>
      <c r="I98" s="849">
        <v>242.64</v>
      </c>
      <c r="J98" s="849"/>
      <c r="K98" s="849"/>
      <c r="L98" s="849"/>
      <c r="M98" s="849"/>
      <c r="N98" s="849">
        <v>3</v>
      </c>
      <c r="O98" s="849">
        <v>727.92</v>
      </c>
      <c r="P98" s="837"/>
      <c r="Q98" s="850">
        <v>242.64</v>
      </c>
    </row>
    <row r="99" spans="1:17" ht="14.4" customHeight="1" x14ac:dyDescent="0.3">
      <c r="A99" s="831" t="s">
        <v>4663</v>
      </c>
      <c r="B99" s="832" t="s">
        <v>4484</v>
      </c>
      <c r="C99" s="832" t="s">
        <v>4480</v>
      </c>
      <c r="D99" s="832" t="s">
        <v>4643</v>
      </c>
      <c r="E99" s="832" t="s">
        <v>4644</v>
      </c>
      <c r="F99" s="849"/>
      <c r="G99" s="849"/>
      <c r="H99" s="849"/>
      <c r="I99" s="849"/>
      <c r="J99" s="849">
        <v>1</v>
      </c>
      <c r="K99" s="849">
        <v>196</v>
      </c>
      <c r="L99" s="849">
        <v>1</v>
      </c>
      <c r="M99" s="849">
        <v>196</v>
      </c>
      <c r="N99" s="849"/>
      <c r="O99" s="849"/>
      <c r="P99" s="837"/>
      <c r="Q99" s="850"/>
    </row>
    <row r="100" spans="1:17" ht="14.4" customHeight="1" x14ac:dyDescent="0.3">
      <c r="A100" s="831" t="s">
        <v>4663</v>
      </c>
      <c r="B100" s="832" t="s">
        <v>4484</v>
      </c>
      <c r="C100" s="832" t="s">
        <v>4480</v>
      </c>
      <c r="D100" s="832" t="s">
        <v>4645</v>
      </c>
      <c r="E100" s="832" t="s">
        <v>4646</v>
      </c>
      <c r="F100" s="849"/>
      <c r="G100" s="849"/>
      <c r="H100" s="849"/>
      <c r="I100" s="849"/>
      <c r="J100" s="849">
        <v>1</v>
      </c>
      <c r="K100" s="849">
        <v>1159</v>
      </c>
      <c r="L100" s="849">
        <v>1</v>
      </c>
      <c r="M100" s="849">
        <v>1159</v>
      </c>
      <c r="N100" s="849"/>
      <c r="O100" s="849"/>
      <c r="P100" s="837"/>
      <c r="Q100" s="850"/>
    </row>
    <row r="101" spans="1:17" ht="14.4" customHeight="1" x14ac:dyDescent="0.3">
      <c r="A101" s="831" t="s">
        <v>4663</v>
      </c>
      <c r="B101" s="832" t="s">
        <v>4484</v>
      </c>
      <c r="C101" s="832" t="s">
        <v>4480</v>
      </c>
      <c r="D101" s="832" t="s">
        <v>4525</v>
      </c>
      <c r="E101" s="832" t="s">
        <v>4526</v>
      </c>
      <c r="F101" s="849">
        <v>1</v>
      </c>
      <c r="G101" s="849">
        <v>37</v>
      </c>
      <c r="H101" s="849"/>
      <c r="I101" s="849">
        <v>37</v>
      </c>
      <c r="J101" s="849"/>
      <c r="K101" s="849"/>
      <c r="L101" s="849"/>
      <c r="M101" s="849"/>
      <c r="N101" s="849">
        <v>2</v>
      </c>
      <c r="O101" s="849">
        <v>74</v>
      </c>
      <c r="P101" s="837"/>
      <c r="Q101" s="850">
        <v>37</v>
      </c>
    </row>
    <row r="102" spans="1:17" ht="14.4" customHeight="1" x14ac:dyDescent="0.3">
      <c r="A102" s="831" t="s">
        <v>4663</v>
      </c>
      <c r="B102" s="832" t="s">
        <v>4484</v>
      </c>
      <c r="C102" s="832" t="s">
        <v>4480</v>
      </c>
      <c r="D102" s="832" t="s">
        <v>4534</v>
      </c>
      <c r="E102" s="832" t="s">
        <v>4535</v>
      </c>
      <c r="F102" s="849">
        <v>48</v>
      </c>
      <c r="G102" s="849">
        <v>12048</v>
      </c>
      <c r="H102" s="849">
        <v>1.0909090909090908</v>
      </c>
      <c r="I102" s="849">
        <v>251</v>
      </c>
      <c r="J102" s="849">
        <v>44</v>
      </c>
      <c r="K102" s="849">
        <v>11044</v>
      </c>
      <c r="L102" s="849">
        <v>1</v>
      </c>
      <c r="M102" s="849">
        <v>251</v>
      </c>
      <c r="N102" s="849">
        <v>57</v>
      </c>
      <c r="O102" s="849">
        <v>14364</v>
      </c>
      <c r="P102" s="837">
        <v>1.3006157189424121</v>
      </c>
      <c r="Q102" s="850">
        <v>252</v>
      </c>
    </row>
    <row r="103" spans="1:17" ht="14.4" customHeight="1" x14ac:dyDescent="0.3">
      <c r="A103" s="831" t="s">
        <v>4663</v>
      </c>
      <c r="B103" s="832" t="s">
        <v>4484</v>
      </c>
      <c r="C103" s="832" t="s">
        <v>4480</v>
      </c>
      <c r="D103" s="832" t="s">
        <v>4534</v>
      </c>
      <c r="E103" s="832" t="s">
        <v>4536</v>
      </c>
      <c r="F103" s="849">
        <v>28</v>
      </c>
      <c r="G103" s="849">
        <v>7028</v>
      </c>
      <c r="H103" s="849">
        <v>1.3333333333333333</v>
      </c>
      <c r="I103" s="849">
        <v>251</v>
      </c>
      <c r="J103" s="849">
        <v>21</v>
      </c>
      <c r="K103" s="849">
        <v>5271</v>
      </c>
      <c r="L103" s="849">
        <v>1</v>
      </c>
      <c r="M103" s="849">
        <v>251</v>
      </c>
      <c r="N103" s="849">
        <v>16</v>
      </c>
      <c r="O103" s="849">
        <v>4032</v>
      </c>
      <c r="P103" s="837">
        <v>0.76494023904382469</v>
      </c>
      <c r="Q103" s="850">
        <v>252</v>
      </c>
    </row>
    <row r="104" spans="1:17" ht="14.4" customHeight="1" x14ac:dyDescent="0.3">
      <c r="A104" s="831" t="s">
        <v>4663</v>
      </c>
      <c r="B104" s="832" t="s">
        <v>4484</v>
      </c>
      <c r="C104" s="832" t="s">
        <v>4480</v>
      </c>
      <c r="D104" s="832" t="s">
        <v>4571</v>
      </c>
      <c r="E104" s="832" t="s">
        <v>4572</v>
      </c>
      <c r="F104" s="849">
        <v>14</v>
      </c>
      <c r="G104" s="849">
        <v>1764</v>
      </c>
      <c r="H104" s="849">
        <v>1.1666666666666667</v>
      </c>
      <c r="I104" s="849">
        <v>126</v>
      </c>
      <c r="J104" s="849">
        <v>12</v>
      </c>
      <c r="K104" s="849">
        <v>1512</v>
      </c>
      <c r="L104" s="849">
        <v>1</v>
      </c>
      <c r="M104" s="849">
        <v>126</v>
      </c>
      <c r="N104" s="849">
        <v>19</v>
      </c>
      <c r="O104" s="849">
        <v>2413</v>
      </c>
      <c r="P104" s="837">
        <v>1.5958994708994709</v>
      </c>
      <c r="Q104" s="850">
        <v>127</v>
      </c>
    </row>
    <row r="105" spans="1:17" ht="14.4" customHeight="1" x14ac:dyDescent="0.3">
      <c r="A105" s="831" t="s">
        <v>4663</v>
      </c>
      <c r="B105" s="832" t="s">
        <v>4484</v>
      </c>
      <c r="C105" s="832" t="s">
        <v>4480</v>
      </c>
      <c r="D105" s="832" t="s">
        <v>4571</v>
      </c>
      <c r="E105" s="832" t="s">
        <v>4573</v>
      </c>
      <c r="F105" s="849">
        <v>10</v>
      </c>
      <c r="G105" s="849">
        <v>1260</v>
      </c>
      <c r="H105" s="849">
        <v>0.83333333333333337</v>
      </c>
      <c r="I105" s="849">
        <v>126</v>
      </c>
      <c r="J105" s="849">
        <v>12</v>
      </c>
      <c r="K105" s="849">
        <v>1512</v>
      </c>
      <c r="L105" s="849">
        <v>1</v>
      </c>
      <c r="M105" s="849">
        <v>126</v>
      </c>
      <c r="N105" s="849">
        <v>38</v>
      </c>
      <c r="O105" s="849">
        <v>4826</v>
      </c>
      <c r="P105" s="837">
        <v>3.1917989417989419</v>
      </c>
      <c r="Q105" s="850">
        <v>127</v>
      </c>
    </row>
    <row r="106" spans="1:17" ht="14.4" customHeight="1" x14ac:dyDescent="0.3">
      <c r="A106" s="831" t="s">
        <v>4663</v>
      </c>
      <c r="B106" s="832" t="s">
        <v>4484</v>
      </c>
      <c r="C106" s="832" t="s">
        <v>4480</v>
      </c>
      <c r="D106" s="832" t="s">
        <v>4577</v>
      </c>
      <c r="E106" s="832" t="s">
        <v>4578</v>
      </c>
      <c r="F106" s="849">
        <v>1</v>
      </c>
      <c r="G106" s="849">
        <v>495</v>
      </c>
      <c r="H106" s="849">
        <v>1</v>
      </c>
      <c r="I106" s="849">
        <v>495</v>
      </c>
      <c r="J106" s="849">
        <v>1</v>
      </c>
      <c r="K106" s="849">
        <v>495</v>
      </c>
      <c r="L106" s="849">
        <v>1</v>
      </c>
      <c r="M106" s="849">
        <v>495</v>
      </c>
      <c r="N106" s="849">
        <v>6</v>
      </c>
      <c r="O106" s="849">
        <v>2976</v>
      </c>
      <c r="P106" s="837">
        <v>6.0121212121212118</v>
      </c>
      <c r="Q106" s="850">
        <v>496</v>
      </c>
    </row>
    <row r="107" spans="1:17" ht="14.4" customHeight="1" x14ac:dyDescent="0.3">
      <c r="A107" s="831" t="s">
        <v>4663</v>
      </c>
      <c r="B107" s="832" t="s">
        <v>4484</v>
      </c>
      <c r="C107" s="832" t="s">
        <v>4480</v>
      </c>
      <c r="D107" s="832" t="s">
        <v>4582</v>
      </c>
      <c r="E107" s="832" t="s">
        <v>4578</v>
      </c>
      <c r="F107" s="849"/>
      <c r="G107" s="849"/>
      <c r="H107" s="849"/>
      <c r="I107" s="849"/>
      <c r="J107" s="849">
        <v>1</v>
      </c>
      <c r="K107" s="849">
        <v>568</v>
      </c>
      <c r="L107" s="849">
        <v>1</v>
      </c>
      <c r="M107" s="849">
        <v>568</v>
      </c>
      <c r="N107" s="849">
        <v>3</v>
      </c>
      <c r="O107" s="849">
        <v>1707</v>
      </c>
      <c r="P107" s="837">
        <v>3.005281690140845</v>
      </c>
      <c r="Q107" s="850">
        <v>569</v>
      </c>
    </row>
    <row r="108" spans="1:17" ht="14.4" customHeight="1" x14ac:dyDescent="0.3">
      <c r="A108" s="831" t="s">
        <v>4663</v>
      </c>
      <c r="B108" s="832" t="s">
        <v>4484</v>
      </c>
      <c r="C108" s="832" t="s">
        <v>4480</v>
      </c>
      <c r="D108" s="832" t="s">
        <v>4583</v>
      </c>
      <c r="E108" s="832" t="s">
        <v>4581</v>
      </c>
      <c r="F108" s="849">
        <v>5</v>
      </c>
      <c r="G108" s="849">
        <v>3805</v>
      </c>
      <c r="H108" s="849"/>
      <c r="I108" s="849">
        <v>761</v>
      </c>
      <c r="J108" s="849"/>
      <c r="K108" s="849"/>
      <c r="L108" s="849"/>
      <c r="M108" s="849"/>
      <c r="N108" s="849">
        <v>3</v>
      </c>
      <c r="O108" s="849">
        <v>2286</v>
      </c>
      <c r="P108" s="837"/>
      <c r="Q108" s="850">
        <v>762</v>
      </c>
    </row>
    <row r="109" spans="1:17" ht="14.4" customHeight="1" x14ac:dyDescent="0.3">
      <c r="A109" s="831" t="s">
        <v>4663</v>
      </c>
      <c r="B109" s="832" t="s">
        <v>4484</v>
      </c>
      <c r="C109" s="832" t="s">
        <v>4480</v>
      </c>
      <c r="D109" s="832" t="s">
        <v>4609</v>
      </c>
      <c r="E109" s="832" t="s">
        <v>4610</v>
      </c>
      <c r="F109" s="849">
        <v>12</v>
      </c>
      <c r="G109" s="849">
        <v>9816</v>
      </c>
      <c r="H109" s="849"/>
      <c r="I109" s="849">
        <v>818</v>
      </c>
      <c r="J109" s="849"/>
      <c r="K109" s="849"/>
      <c r="L109" s="849"/>
      <c r="M109" s="849"/>
      <c r="N109" s="849">
        <v>4</v>
      </c>
      <c r="O109" s="849">
        <v>3276</v>
      </c>
      <c r="P109" s="837"/>
      <c r="Q109" s="850">
        <v>819</v>
      </c>
    </row>
    <row r="110" spans="1:17" ht="14.4" customHeight="1" x14ac:dyDescent="0.3">
      <c r="A110" s="831" t="s">
        <v>4663</v>
      </c>
      <c r="B110" s="832" t="s">
        <v>4484</v>
      </c>
      <c r="C110" s="832" t="s">
        <v>4480</v>
      </c>
      <c r="D110" s="832" t="s">
        <v>4609</v>
      </c>
      <c r="E110" s="832" t="s">
        <v>4612</v>
      </c>
      <c r="F110" s="849">
        <v>5</v>
      </c>
      <c r="G110" s="849">
        <v>4090</v>
      </c>
      <c r="H110" s="849">
        <v>1.6666666666666667</v>
      </c>
      <c r="I110" s="849">
        <v>818</v>
      </c>
      <c r="J110" s="849">
        <v>3</v>
      </c>
      <c r="K110" s="849">
        <v>2454</v>
      </c>
      <c r="L110" s="849">
        <v>1</v>
      </c>
      <c r="M110" s="849">
        <v>818</v>
      </c>
      <c r="N110" s="849"/>
      <c r="O110" s="849"/>
      <c r="P110" s="837"/>
      <c r="Q110" s="850"/>
    </row>
    <row r="111" spans="1:17" ht="14.4" customHeight="1" x14ac:dyDescent="0.3">
      <c r="A111" s="831" t="s">
        <v>4663</v>
      </c>
      <c r="B111" s="832" t="s">
        <v>4484</v>
      </c>
      <c r="C111" s="832" t="s">
        <v>4480</v>
      </c>
      <c r="D111" s="832" t="s">
        <v>4584</v>
      </c>
      <c r="E111" s="832" t="s">
        <v>4585</v>
      </c>
      <c r="F111" s="849">
        <v>2</v>
      </c>
      <c r="G111" s="849">
        <v>924</v>
      </c>
      <c r="H111" s="849"/>
      <c r="I111" s="849">
        <v>462</v>
      </c>
      <c r="J111" s="849"/>
      <c r="K111" s="849"/>
      <c r="L111" s="849"/>
      <c r="M111" s="849"/>
      <c r="N111" s="849">
        <v>1</v>
      </c>
      <c r="O111" s="849">
        <v>464</v>
      </c>
      <c r="P111" s="837"/>
      <c r="Q111" s="850">
        <v>464</v>
      </c>
    </row>
    <row r="112" spans="1:17" ht="14.4" customHeight="1" x14ac:dyDescent="0.3">
      <c r="A112" s="831" t="s">
        <v>4663</v>
      </c>
      <c r="B112" s="832" t="s">
        <v>4484</v>
      </c>
      <c r="C112" s="832" t="s">
        <v>4480</v>
      </c>
      <c r="D112" s="832" t="s">
        <v>4587</v>
      </c>
      <c r="E112" s="832" t="s">
        <v>4563</v>
      </c>
      <c r="F112" s="849">
        <v>2</v>
      </c>
      <c r="G112" s="849">
        <v>892</v>
      </c>
      <c r="H112" s="849"/>
      <c r="I112" s="849">
        <v>446</v>
      </c>
      <c r="J112" s="849"/>
      <c r="K112" s="849"/>
      <c r="L112" s="849"/>
      <c r="M112" s="849"/>
      <c r="N112" s="849">
        <v>2</v>
      </c>
      <c r="O112" s="849">
        <v>894</v>
      </c>
      <c r="P112" s="837"/>
      <c r="Q112" s="850">
        <v>447</v>
      </c>
    </row>
    <row r="113" spans="1:17" ht="14.4" customHeight="1" x14ac:dyDescent="0.3">
      <c r="A113" s="831" t="s">
        <v>4663</v>
      </c>
      <c r="B113" s="832" t="s">
        <v>4484</v>
      </c>
      <c r="C113" s="832" t="s">
        <v>4480</v>
      </c>
      <c r="D113" s="832" t="s">
        <v>4588</v>
      </c>
      <c r="E113" s="832" t="s">
        <v>4561</v>
      </c>
      <c r="F113" s="849">
        <v>1</v>
      </c>
      <c r="G113" s="849">
        <v>728</v>
      </c>
      <c r="H113" s="849"/>
      <c r="I113" s="849">
        <v>728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4663</v>
      </c>
      <c r="B114" s="832" t="s">
        <v>4484</v>
      </c>
      <c r="C114" s="832" t="s">
        <v>4480</v>
      </c>
      <c r="D114" s="832" t="s">
        <v>4591</v>
      </c>
      <c r="E114" s="832" t="s">
        <v>4592</v>
      </c>
      <c r="F114" s="849">
        <v>2</v>
      </c>
      <c r="G114" s="849">
        <v>430</v>
      </c>
      <c r="H114" s="849">
        <v>2</v>
      </c>
      <c r="I114" s="849">
        <v>215</v>
      </c>
      <c r="J114" s="849">
        <v>1</v>
      </c>
      <c r="K114" s="849">
        <v>215</v>
      </c>
      <c r="L114" s="849">
        <v>1</v>
      </c>
      <c r="M114" s="849">
        <v>215</v>
      </c>
      <c r="N114" s="849"/>
      <c r="O114" s="849"/>
      <c r="P114" s="837"/>
      <c r="Q114" s="850"/>
    </row>
    <row r="115" spans="1:17" ht="14.4" customHeight="1" x14ac:dyDescent="0.3">
      <c r="A115" s="831" t="s">
        <v>4663</v>
      </c>
      <c r="B115" s="832" t="s">
        <v>4484</v>
      </c>
      <c r="C115" s="832" t="s">
        <v>4480</v>
      </c>
      <c r="D115" s="832" t="s">
        <v>4591</v>
      </c>
      <c r="E115" s="832" t="s">
        <v>4593</v>
      </c>
      <c r="F115" s="849">
        <v>3</v>
      </c>
      <c r="G115" s="849">
        <v>645</v>
      </c>
      <c r="H115" s="849"/>
      <c r="I115" s="849">
        <v>215</v>
      </c>
      <c r="J115" s="849"/>
      <c r="K115" s="849"/>
      <c r="L115" s="849"/>
      <c r="M115" s="849"/>
      <c r="N115" s="849">
        <v>2</v>
      </c>
      <c r="O115" s="849">
        <v>430</v>
      </c>
      <c r="P115" s="837"/>
      <c r="Q115" s="850">
        <v>215</v>
      </c>
    </row>
    <row r="116" spans="1:17" ht="14.4" customHeight="1" x14ac:dyDescent="0.3">
      <c r="A116" s="831" t="s">
        <v>4663</v>
      </c>
      <c r="B116" s="832" t="s">
        <v>4484</v>
      </c>
      <c r="C116" s="832" t="s">
        <v>4480</v>
      </c>
      <c r="D116" s="832" t="s">
        <v>4537</v>
      </c>
      <c r="E116" s="832" t="s">
        <v>4538</v>
      </c>
      <c r="F116" s="849">
        <v>1</v>
      </c>
      <c r="G116" s="849">
        <v>701</v>
      </c>
      <c r="H116" s="849"/>
      <c r="I116" s="849">
        <v>701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4663</v>
      </c>
      <c r="B117" s="832" t="s">
        <v>4484</v>
      </c>
      <c r="C117" s="832" t="s">
        <v>4480</v>
      </c>
      <c r="D117" s="832" t="s">
        <v>4540</v>
      </c>
      <c r="E117" s="832" t="s">
        <v>4541</v>
      </c>
      <c r="F117" s="849"/>
      <c r="G117" s="849"/>
      <c r="H117" s="849"/>
      <c r="I117" s="849"/>
      <c r="J117" s="849"/>
      <c r="K117" s="849"/>
      <c r="L117" s="849"/>
      <c r="M117" s="849"/>
      <c r="N117" s="849">
        <v>4</v>
      </c>
      <c r="O117" s="849">
        <v>1420</v>
      </c>
      <c r="P117" s="837"/>
      <c r="Q117" s="850">
        <v>355</v>
      </c>
    </row>
    <row r="118" spans="1:17" ht="14.4" customHeight="1" x14ac:dyDescent="0.3">
      <c r="A118" s="831" t="s">
        <v>4663</v>
      </c>
      <c r="B118" s="832" t="s">
        <v>4484</v>
      </c>
      <c r="C118" s="832" t="s">
        <v>4480</v>
      </c>
      <c r="D118" s="832" t="s">
        <v>4540</v>
      </c>
      <c r="E118" s="832" t="s">
        <v>4542</v>
      </c>
      <c r="F118" s="849">
        <v>3</v>
      </c>
      <c r="G118" s="849">
        <v>1062</v>
      </c>
      <c r="H118" s="849">
        <v>1.4957746478873239</v>
      </c>
      <c r="I118" s="849">
        <v>354</v>
      </c>
      <c r="J118" s="849">
        <v>2</v>
      </c>
      <c r="K118" s="849">
        <v>710</v>
      </c>
      <c r="L118" s="849">
        <v>1</v>
      </c>
      <c r="M118" s="849">
        <v>355</v>
      </c>
      <c r="N118" s="849">
        <v>2</v>
      </c>
      <c r="O118" s="849">
        <v>710</v>
      </c>
      <c r="P118" s="837">
        <v>1</v>
      </c>
      <c r="Q118" s="850">
        <v>355</v>
      </c>
    </row>
    <row r="119" spans="1:17" ht="14.4" customHeight="1" x14ac:dyDescent="0.3">
      <c r="A119" s="831" t="s">
        <v>4663</v>
      </c>
      <c r="B119" s="832" t="s">
        <v>4484</v>
      </c>
      <c r="C119" s="832" t="s">
        <v>4480</v>
      </c>
      <c r="D119" s="832" t="s">
        <v>4594</v>
      </c>
      <c r="E119" s="832" t="s">
        <v>4595</v>
      </c>
      <c r="F119" s="849">
        <v>7</v>
      </c>
      <c r="G119" s="849">
        <v>595</v>
      </c>
      <c r="H119" s="849">
        <v>1.75</v>
      </c>
      <c r="I119" s="849">
        <v>85</v>
      </c>
      <c r="J119" s="849">
        <v>4</v>
      </c>
      <c r="K119" s="849">
        <v>340</v>
      </c>
      <c r="L119" s="849">
        <v>1</v>
      </c>
      <c r="M119" s="849">
        <v>85</v>
      </c>
      <c r="N119" s="849">
        <v>7</v>
      </c>
      <c r="O119" s="849">
        <v>602</v>
      </c>
      <c r="P119" s="837">
        <v>1.7705882352941176</v>
      </c>
      <c r="Q119" s="850">
        <v>86</v>
      </c>
    </row>
    <row r="120" spans="1:17" ht="14.4" customHeight="1" x14ac:dyDescent="0.3">
      <c r="A120" s="831" t="s">
        <v>4663</v>
      </c>
      <c r="B120" s="832" t="s">
        <v>4484</v>
      </c>
      <c r="C120" s="832" t="s">
        <v>4480</v>
      </c>
      <c r="D120" s="832" t="s">
        <v>4594</v>
      </c>
      <c r="E120" s="832" t="s">
        <v>4596</v>
      </c>
      <c r="F120" s="849">
        <v>15</v>
      </c>
      <c r="G120" s="849">
        <v>1275</v>
      </c>
      <c r="H120" s="849">
        <v>5</v>
      </c>
      <c r="I120" s="849">
        <v>85</v>
      </c>
      <c r="J120" s="849">
        <v>3</v>
      </c>
      <c r="K120" s="849">
        <v>255</v>
      </c>
      <c r="L120" s="849">
        <v>1</v>
      </c>
      <c r="M120" s="849">
        <v>85</v>
      </c>
      <c r="N120" s="849"/>
      <c r="O120" s="849"/>
      <c r="P120" s="837"/>
      <c r="Q120" s="850"/>
    </row>
    <row r="121" spans="1:17" ht="14.4" customHeight="1" x14ac:dyDescent="0.3">
      <c r="A121" s="831" t="s">
        <v>4663</v>
      </c>
      <c r="B121" s="832" t="s">
        <v>4484</v>
      </c>
      <c r="C121" s="832" t="s">
        <v>4480</v>
      </c>
      <c r="D121" s="832" t="s">
        <v>4647</v>
      </c>
      <c r="E121" s="832" t="s">
        <v>4648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720</v>
      </c>
      <c r="P121" s="837"/>
      <c r="Q121" s="850">
        <v>720</v>
      </c>
    </row>
    <row r="122" spans="1:17" ht="14.4" customHeight="1" x14ac:dyDescent="0.3">
      <c r="A122" s="831" t="s">
        <v>4663</v>
      </c>
      <c r="B122" s="832" t="s">
        <v>4484</v>
      </c>
      <c r="C122" s="832" t="s">
        <v>4480</v>
      </c>
      <c r="D122" s="832" t="s">
        <v>4543</v>
      </c>
      <c r="E122" s="832" t="s">
        <v>4545</v>
      </c>
      <c r="F122" s="849"/>
      <c r="G122" s="849"/>
      <c r="H122" s="849"/>
      <c r="I122" s="849"/>
      <c r="J122" s="849"/>
      <c r="K122" s="849"/>
      <c r="L122" s="849"/>
      <c r="M122" s="849"/>
      <c r="N122" s="849">
        <v>3</v>
      </c>
      <c r="O122" s="849">
        <v>99.99</v>
      </c>
      <c r="P122" s="837"/>
      <c r="Q122" s="850">
        <v>33.33</v>
      </c>
    </row>
    <row r="123" spans="1:17" ht="14.4" customHeight="1" x14ac:dyDescent="0.3">
      <c r="A123" s="831" t="s">
        <v>4663</v>
      </c>
      <c r="B123" s="832" t="s">
        <v>4484</v>
      </c>
      <c r="C123" s="832" t="s">
        <v>4480</v>
      </c>
      <c r="D123" s="832" t="s">
        <v>4549</v>
      </c>
      <c r="E123" s="832" t="s">
        <v>4550</v>
      </c>
      <c r="F123" s="849"/>
      <c r="G123" s="849"/>
      <c r="H123" s="849"/>
      <c r="I123" s="849"/>
      <c r="J123" s="849"/>
      <c r="K123" s="849"/>
      <c r="L123" s="849"/>
      <c r="M123" s="849"/>
      <c r="N123" s="849">
        <v>3</v>
      </c>
      <c r="O123" s="849">
        <v>363</v>
      </c>
      <c r="P123" s="837"/>
      <c r="Q123" s="850">
        <v>121</v>
      </c>
    </row>
    <row r="124" spans="1:17" ht="14.4" customHeight="1" x14ac:dyDescent="0.3">
      <c r="A124" s="831" t="s">
        <v>4663</v>
      </c>
      <c r="B124" s="832" t="s">
        <v>4484</v>
      </c>
      <c r="C124" s="832" t="s">
        <v>4480</v>
      </c>
      <c r="D124" s="832" t="s">
        <v>4549</v>
      </c>
      <c r="E124" s="832" t="s">
        <v>4551</v>
      </c>
      <c r="F124" s="849">
        <v>2</v>
      </c>
      <c r="G124" s="849">
        <v>240</v>
      </c>
      <c r="H124" s="849">
        <v>0.66666666666666663</v>
      </c>
      <c r="I124" s="849">
        <v>120</v>
      </c>
      <c r="J124" s="849">
        <v>3</v>
      </c>
      <c r="K124" s="849">
        <v>360</v>
      </c>
      <c r="L124" s="849">
        <v>1</v>
      </c>
      <c r="M124" s="849">
        <v>120</v>
      </c>
      <c r="N124" s="849">
        <v>7</v>
      </c>
      <c r="O124" s="849">
        <v>847</v>
      </c>
      <c r="P124" s="837">
        <v>2.3527777777777779</v>
      </c>
      <c r="Q124" s="850">
        <v>121</v>
      </c>
    </row>
    <row r="125" spans="1:17" ht="14.4" customHeight="1" x14ac:dyDescent="0.3">
      <c r="A125" s="831" t="s">
        <v>4663</v>
      </c>
      <c r="B125" s="832" t="s">
        <v>4484</v>
      </c>
      <c r="C125" s="832" t="s">
        <v>4480</v>
      </c>
      <c r="D125" s="832" t="s">
        <v>4611</v>
      </c>
      <c r="E125" s="832" t="s">
        <v>4610</v>
      </c>
      <c r="F125" s="849"/>
      <c r="G125" s="849"/>
      <c r="H125" s="849"/>
      <c r="I125" s="849"/>
      <c r="J125" s="849">
        <v>4</v>
      </c>
      <c r="K125" s="849">
        <v>2980</v>
      </c>
      <c r="L125" s="849">
        <v>1</v>
      </c>
      <c r="M125" s="849">
        <v>745</v>
      </c>
      <c r="N125" s="849"/>
      <c r="O125" s="849"/>
      <c r="P125" s="837"/>
      <c r="Q125" s="850"/>
    </row>
    <row r="126" spans="1:17" ht="14.4" customHeight="1" x14ac:dyDescent="0.3">
      <c r="A126" s="831" t="s">
        <v>4663</v>
      </c>
      <c r="B126" s="832" t="s">
        <v>4484</v>
      </c>
      <c r="C126" s="832" t="s">
        <v>4480</v>
      </c>
      <c r="D126" s="832" t="s">
        <v>4650</v>
      </c>
      <c r="E126" s="832" t="s">
        <v>4651</v>
      </c>
      <c r="F126" s="849">
        <v>1</v>
      </c>
      <c r="G126" s="849">
        <v>58</v>
      </c>
      <c r="H126" s="849"/>
      <c r="I126" s="849">
        <v>58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4663</v>
      </c>
      <c r="B127" s="832" t="s">
        <v>4484</v>
      </c>
      <c r="C127" s="832" t="s">
        <v>4480</v>
      </c>
      <c r="D127" s="832" t="s">
        <v>4613</v>
      </c>
      <c r="E127" s="832" t="s">
        <v>4614</v>
      </c>
      <c r="F127" s="849">
        <v>2</v>
      </c>
      <c r="G127" s="849">
        <v>1086</v>
      </c>
      <c r="H127" s="849">
        <v>0.66666666666666663</v>
      </c>
      <c r="I127" s="849">
        <v>543</v>
      </c>
      <c r="J127" s="849">
        <v>3</v>
      </c>
      <c r="K127" s="849">
        <v>1629</v>
      </c>
      <c r="L127" s="849">
        <v>1</v>
      </c>
      <c r="M127" s="849">
        <v>543</v>
      </c>
      <c r="N127" s="849"/>
      <c r="O127" s="849"/>
      <c r="P127" s="837"/>
      <c r="Q127" s="850"/>
    </row>
    <row r="128" spans="1:17" ht="14.4" customHeight="1" x14ac:dyDescent="0.3">
      <c r="A128" s="831" t="s">
        <v>4663</v>
      </c>
      <c r="B128" s="832" t="s">
        <v>4484</v>
      </c>
      <c r="C128" s="832" t="s">
        <v>4480</v>
      </c>
      <c r="D128" s="832" t="s">
        <v>4597</v>
      </c>
      <c r="E128" s="832" t="s">
        <v>4598</v>
      </c>
      <c r="F128" s="849">
        <v>2</v>
      </c>
      <c r="G128" s="849">
        <v>614</v>
      </c>
      <c r="H128" s="849">
        <v>2</v>
      </c>
      <c r="I128" s="849">
        <v>307</v>
      </c>
      <c r="J128" s="849">
        <v>1</v>
      </c>
      <c r="K128" s="849">
        <v>307</v>
      </c>
      <c r="L128" s="849">
        <v>1</v>
      </c>
      <c r="M128" s="849">
        <v>307</v>
      </c>
      <c r="N128" s="849">
        <v>1</v>
      </c>
      <c r="O128" s="849">
        <v>308</v>
      </c>
      <c r="P128" s="837">
        <v>1.003257328990228</v>
      </c>
      <c r="Q128" s="850">
        <v>308</v>
      </c>
    </row>
    <row r="129" spans="1:17" ht="14.4" customHeight="1" x14ac:dyDescent="0.3">
      <c r="A129" s="831" t="s">
        <v>4663</v>
      </c>
      <c r="B129" s="832" t="s">
        <v>4484</v>
      </c>
      <c r="C129" s="832" t="s">
        <v>4480</v>
      </c>
      <c r="D129" s="832" t="s">
        <v>4597</v>
      </c>
      <c r="E129" s="832" t="s">
        <v>4599</v>
      </c>
      <c r="F129" s="849">
        <v>5</v>
      </c>
      <c r="G129" s="849">
        <v>1535</v>
      </c>
      <c r="H129" s="849">
        <v>5</v>
      </c>
      <c r="I129" s="849">
        <v>307</v>
      </c>
      <c r="J129" s="849">
        <v>1</v>
      </c>
      <c r="K129" s="849">
        <v>307</v>
      </c>
      <c r="L129" s="849">
        <v>1</v>
      </c>
      <c r="M129" s="849">
        <v>307</v>
      </c>
      <c r="N129" s="849"/>
      <c r="O129" s="849"/>
      <c r="P129" s="837"/>
      <c r="Q129" s="850"/>
    </row>
    <row r="130" spans="1:17" ht="14.4" customHeight="1" x14ac:dyDescent="0.3">
      <c r="A130" s="831" t="s">
        <v>4663</v>
      </c>
      <c r="B130" s="832" t="s">
        <v>4484</v>
      </c>
      <c r="C130" s="832" t="s">
        <v>4480</v>
      </c>
      <c r="D130" s="832" t="s">
        <v>4600</v>
      </c>
      <c r="E130" s="832" t="s">
        <v>4593</v>
      </c>
      <c r="F130" s="849"/>
      <c r="G130" s="849"/>
      <c r="H130" s="849"/>
      <c r="I130" s="849"/>
      <c r="J130" s="849">
        <v>2</v>
      </c>
      <c r="K130" s="849">
        <v>356</v>
      </c>
      <c r="L130" s="849">
        <v>1</v>
      </c>
      <c r="M130" s="849">
        <v>178</v>
      </c>
      <c r="N130" s="849"/>
      <c r="O130" s="849"/>
      <c r="P130" s="837"/>
      <c r="Q130" s="850"/>
    </row>
    <row r="131" spans="1:17" ht="14.4" customHeight="1" x14ac:dyDescent="0.3">
      <c r="A131" s="831" t="s">
        <v>4663</v>
      </c>
      <c r="B131" s="832" t="s">
        <v>4484</v>
      </c>
      <c r="C131" s="832" t="s">
        <v>4480</v>
      </c>
      <c r="D131" s="832" t="s">
        <v>4601</v>
      </c>
      <c r="E131" s="832" t="s">
        <v>4598</v>
      </c>
      <c r="F131" s="849">
        <v>3</v>
      </c>
      <c r="G131" s="849">
        <v>1140</v>
      </c>
      <c r="H131" s="849">
        <v>3</v>
      </c>
      <c r="I131" s="849">
        <v>380</v>
      </c>
      <c r="J131" s="849">
        <v>1</v>
      </c>
      <c r="K131" s="849">
        <v>380</v>
      </c>
      <c r="L131" s="849">
        <v>1</v>
      </c>
      <c r="M131" s="849">
        <v>380</v>
      </c>
      <c r="N131" s="849">
        <v>3</v>
      </c>
      <c r="O131" s="849">
        <v>1143</v>
      </c>
      <c r="P131" s="837">
        <v>3.0078947368421054</v>
      </c>
      <c r="Q131" s="850">
        <v>381</v>
      </c>
    </row>
    <row r="132" spans="1:17" ht="14.4" customHeight="1" x14ac:dyDescent="0.3">
      <c r="A132" s="831" t="s">
        <v>4663</v>
      </c>
      <c r="B132" s="832" t="s">
        <v>4484</v>
      </c>
      <c r="C132" s="832" t="s">
        <v>4480</v>
      </c>
      <c r="D132" s="832" t="s">
        <v>4601</v>
      </c>
      <c r="E132" s="832" t="s">
        <v>4599</v>
      </c>
      <c r="F132" s="849">
        <v>3</v>
      </c>
      <c r="G132" s="849">
        <v>1140</v>
      </c>
      <c r="H132" s="849"/>
      <c r="I132" s="849">
        <v>380</v>
      </c>
      <c r="J132" s="849"/>
      <c r="K132" s="849"/>
      <c r="L132" s="849"/>
      <c r="M132" s="849"/>
      <c r="N132" s="849">
        <v>2</v>
      </c>
      <c r="O132" s="849">
        <v>762</v>
      </c>
      <c r="P132" s="837"/>
      <c r="Q132" s="850">
        <v>381</v>
      </c>
    </row>
    <row r="133" spans="1:17" ht="14.4" customHeight="1" x14ac:dyDescent="0.3">
      <c r="A133" s="831" t="s">
        <v>4663</v>
      </c>
      <c r="B133" s="832" t="s">
        <v>4484</v>
      </c>
      <c r="C133" s="832" t="s">
        <v>4480</v>
      </c>
      <c r="D133" s="832" t="s">
        <v>4604</v>
      </c>
      <c r="E133" s="832" t="s">
        <v>4586</v>
      </c>
      <c r="F133" s="849">
        <v>1</v>
      </c>
      <c r="G133" s="849">
        <v>352</v>
      </c>
      <c r="H133" s="849"/>
      <c r="I133" s="849">
        <v>352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4663</v>
      </c>
      <c r="B134" s="832" t="s">
        <v>4484</v>
      </c>
      <c r="C134" s="832" t="s">
        <v>4480</v>
      </c>
      <c r="D134" s="832" t="s">
        <v>4562</v>
      </c>
      <c r="E134" s="832" t="s">
        <v>4563</v>
      </c>
      <c r="F134" s="849"/>
      <c r="G134" s="849"/>
      <c r="H134" s="849"/>
      <c r="I134" s="849"/>
      <c r="J134" s="849"/>
      <c r="K134" s="849"/>
      <c r="L134" s="849"/>
      <c r="M134" s="849"/>
      <c r="N134" s="849">
        <v>2</v>
      </c>
      <c r="O134" s="849">
        <v>748</v>
      </c>
      <c r="P134" s="837"/>
      <c r="Q134" s="850">
        <v>374</v>
      </c>
    </row>
    <row r="135" spans="1:17" ht="14.4" customHeight="1" x14ac:dyDescent="0.3">
      <c r="A135" s="831" t="s">
        <v>4663</v>
      </c>
      <c r="B135" s="832" t="s">
        <v>4484</v>
      </c>
      <c r="C135" s="832" t="s">
        <v>4480</v>
      </c>
      <c r="D135" s="832" t="s">
        <v>4664</v>
      </c>
      <c r="E135" s="832" t="s">
        <v>4657</v>
      </c>
      <c r="F135" s="849">
        <v>2</v>
      </c>
      <c r="G135" s="849">
        <v>1208</v>
      </c>
      <c r="H135" s="849"/>
      <c r="I135" s="849">
        <v>604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4663</v>
      </c>
      <c r="B136" s="832" t="s">
        <v>4484</v>
      </c>
      <c r="C136" s="832" t="s">
        <v>4480</v>
      </c>
      <c r="D136" s="832" t="s">
        <v>4564</v>
      </c>
      <c r="E136" s="832" t="s">
        <v>4565</v>
      </c>
      <c r="F136" s="849"/>
      <c r="G136" s="849"/>
      <c r="H136" s="849"/>
      <c r="I136" s="849"/>
      <c r="J136" s="849"/>
      <c r="K136" s="849"/>
      <c r="L136" s="849"/>
      <c r="M136" s="849"/>
      <c r="N136" s="849">
        <v>3</v>
      </c>
      <c r="O136" s="849">
        <v>534</v>
      </c>
      <c r="P136" s="837"/>
      <c r="Q136" s="850">
        <v>178</v>
      </c>
    </row>
    <row r="137" spans="1:17" ht="14.4" customHeight="1" x14ac:dyDescent="0.3">
      <c r="A137" s="831" t="s">
        <v>4663</v>
      </c>
      <c r="B137" s="832" t="s">
        <v>4484</v>
      </c>
      <c r="C137" s="832" t="s">
        <v>4480</v>
      </c>
      <c r="D137" s="832" t="s">
        <v>4658</v>
      </c>
      <c r="E137" s="832" t="s">
        <v>4659</v>
      </c>
      <c r="F137" s="849">
        <v>1</v>
      </c>
      <c r="G137" s="849">
        <v>623</v>
      </c>
      <c r="H137" s="849">
        <v>0.49919871794871795</v>
      </c>
      <c r="I137" s="849">
        <v>623</v>
      </c>
      <c r="J137" s="849">
        <v>2</v>
      </c>
      <c r="K137" s="849">
        <v>1248</v>
      </c>
      <c r="L137" s="849">
        <v>1</v>
      </c>
      <c r="M137" s="849">
        <v>624</v>
      </c>
      <c r="N137" s="849">
        <v>1</v>
      </c>
      <c r="O137" s="849">
        <v>625</v>
      </c>
      <c r="P137" s="837">
        <v>0.50080128205128205</v>
      </c>
      <c r="Q137" s="850">
        <v>625</v>
      </c>
    </row>
    <row r="138" spans="1:17" ht="14.4" customHeight="1" x14ac:dyDescent="0.3">
      <c r="A138" s="831" t="s">
        <v>4663</v>
      </c>
      <c r="B138" s="832" t="s">
        <v>4484</v>
      </c>
      <c r="C138" s="832" t="s">
        <v>4480</v>
      </c>
      <c r="D138" s="832" t="s">
        <v>4660</v>
      </c>
      <c r="E138" s="832" t="s">
        <v>4659</v>
      </c>
      <c r="F138" s="849">
        <v>1</v>
      </c>
      <c r="G138" s="849">
        <v>537</v>
      </c>
      <c r="H138" s="849"/>
      <c r="I138" s="849">
        <v>537</v>
      </c>
      <c r="J138" s="849"/>
      <c r="K138" s="849"/>
      <c r="L138" s="849"/>
      <c r="M138" s="849"/>
      <c r="N138" s="849">
        <v>1</v>
      </c>
      <c r="O138" s="849">
        <v>539</v>
      </c>
      <c r="P138" s="837"/>
      <c r="Q138" s="850">
        <v>539</v>
      </c>
    </row>
    <row r="139" spans="1:17" ht="14.4" customHeight="1" x14ac:dyDescent="0.3">
      <c r="A139" s="831" t="s">
        <v>4665</v>
      </c>
      <c r="B139" s="832" t="s">
        <v>4484</v>
      </c>
      <c r="C139" s="832" t="s">
        <v>4509</v>
      </c>
      <c r="D139" s="832" t="s">
        <v>4666</v>
      </c>
      <c r="E139" s="832" t="s">
        <v>4667</v>
      </c>
      <c r="F139" s="849">
        <v>45.16</v>
      </c>
      <c r="G139" s="849">
        <v>104319.6</v>
      </c>
      <c r="H139" s="849">
        <v>0.82109090909090909</v>
      </c>
      <c r="I139" s="849">
        <v>2310.0000000000005</v>
      </c>
      <c r="J139" s="849">
        <v>55</v>
      </c>
      <c r="K139" s="849">
        <v>127050</v>
      </c>
      <c r="L139" s="849">
        <v>1</v>
      </c>
      <c r="M139" s="849">
        <v>2310</v>
      </c>
      <c r="N139" s="849">
        <v>46</v>
      </c>
      <c r="O139" s="849">
        <v>106260</v>
      </c>
      <c r="P139" s="837">
        <v>0.83636363636363631</v>
      </c>
      <c r="Q139" s="850">
        <v>2310</v>
      </c>
    </row>
    <row r="140" spans="1:17" ht="14.4" customHeight="1" x14ac:dyDescent="0.3">
      <c r="A140" s="831" t="s">
        <v>4665</v>
      </c>
      <c r="B140" s="832" t="s">
        <v>4484</v>
      </c>
      <c r="C140" s="832" t="s">
        <v>4509</v>
      </c>
      <c r="D140" s="832" t="s">
        <v>4668</v>
      </c>
      <c r="E140" s="832" t="s">
        <v>4669</v>
      </c>
      <c r="F140" s="849">
        <v>16.079999999999998</v>
      </c>
      <c r="G140" s="849">
        <v>37144.799999999996</v>
      </c>
      <c r="H140" s="849">
        <v>0.73090909090909084</v>
      </c>
      <c r="I140" s="849">
        <v>2310</v>
      </c>
      <c r="J140" s="849">
        <v>22</v>
      </c>
      <c r="K140" s="849">
        <v>50820</v>
      </c>
      <c r="L140" s="849">
        <v>1</v>
      </c>
      <c r="M140" s="849">
        <v>2310</v>
      </c>
      <c r="N140" s="849">
        <v>23</v>
      </c>
      <c r="O140" s="849">
        <v>53130</v>
      </c>
      <c r="P140" s="837">
        <v>1.0454545454545454</v>
      </c>
      <c r="Q140" s="850">
        <v>2310</v>
      </c>
    </row>
    <row r="141" spans="1:17" ht="14.4" customHeight="1" x14ac:dyDescent="0.3">
      <c r="A141" s="831" t="s">
        <v>4665</v>
      </c>
      <c r="B141" s="832" t="s">
        <v>4484</v>
      </c>
      <c r="C141" s="832" t="s">
        <v>4509</v>
      </c>
      <c r="D141" s="832" t="s">
        <v>4569</v>
      </c>
      <c r="E141" s="832" t="s">
        <v>4570</v>
      </c>
      <c r="F141" s="849">
        <v>329</v>
      </c>
      <c r="G141" s="849">
        <v>297662.75</v>
      </c>
      <c r="H141" s="849">
        <v>1.0544871794871795</v>
      </c>
      <c r="I141" s="849">
        <v>904.75</v>
      </c>
      <c r="J141" s="849">
        <v>312</v>
      </c>
      <c r="K141" s="849">
        <v>282282</v>
      </c>
      <c r="L141" s="849">
        <v>1</v>
      </c>
      <c r="M141" s="849">
        <v>904.75</v>
      </c>
      <c r="N141" s="849">
        <v>341</v>
      </c>
      <c r="O141" s="849">
        <v>308519.75</v>
      </c>
      <c r="P141" s="837">
        <v>1.0929487179487178</v>
      </c>
      <c r="Q141" s="850">
        <v>904.75</v>
      </c>
    </row>
    <row r="142" spans="1:17" ht="14.4" customHeight="1" x14ac:dyDescent="0.3">
      <c r="A142" s="831" t="s">
        <v>4665</v>
      </c>
      <c r="B142" s="832" t="s">
        <v>4484</v>
      </c>
      <c r="C142" s="832" t="s">
        <v>4509</v>
      </c>
      <c r="D142" s="832" t="s">
        <v>4510</v>
      </c>
      <c r="E142" s="832" t="s">
        <v>4511</v>
      </c>
      <c r="F142" s="849">
        <v>1</v>
      </c>
      <c r="G142" s="849">
        <v>242.64</v>
      </c>
      <c r="H142" s="849"/>
      <c r="I142" s="849">
        <v>242.64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4665</v>
      </c>
      <c r="B143" s="832" t="s">
        <v>4484</v>
      </c>
      <c r="C143" s="832" t="s">
        <v>4509</v>
      </c>
      <c r="D143" s="832" t="s">
        <v>4512</v>
      </c>
      <c r="E143" s="832" t="s">
        <v>4513</v>
      </c>
      <c r="F143" s="849">
        <v>6.02</v>
      </c>
      <c r="G143" s="849">
        <v>1460.69</v>
      </c>
      <c r="H143" s="849">
        <v>0.54727167820639644</v>
      </c>
      <c r="I143" s="849">
        <v>242.63953488372096</v>
      </c>
      <c r="J143" s="849">
        <v>11</v>
      </c>
      <c r="K143" s="849">
        <v>2669.0399999999995</v>
      </c>
      <c r="L143" s="849">
        <v>1</v>
      </c>
      <c r="M143" s="849">
        <v>242.63999999999996</v>
      </c>
      <c r="N143" s="849">
        <v>7</v>
      </c>
      <c r="O143" s="849">
        <v>1698.48</v>
      </c>
      <c r="P143" s="837">
        <v>0.63636363636363646</v>
      </c>
      <c r="Q143" s="850">
        <v>242.64000000000001</v>
      </c>
    </row>
    <row r="144" spans="1:17" ht="14.4" customHeight="1" x14ac:dyDescent="0.3">
      <c r="A144" s="831" t="s">
        <v>4665</v>
      </c>
      <c r="B144" s="832" t="s">
        <v>4484</v>
      </c>
      <c r="C144" s="832" t="s">
        <v>4509</v>
      </c>
      <c r="D144" s="832" t="s">
        <v>4514</v>
      </c>
      <c r="E144" s="832" t="s">
        <v>4515</v>
      </c>
      <c r="F144" s="849">
        <v>1</v>
      </c>
      <c r="G144" s="849">
        <v>242.64</v>
      </c>
      <c r="H144" s="849">
        <v>0.5</v>
      </c>
      <c r="I144" s="849">
        <v>242.64</v>
      </c>
      <c r="J144" s="849">
        <v>2</v>
      </c>
      <c r="K144" s="849">
        <v>485.28</v>
      </c>
      <c r="L144" s="849">
        <v>1</v>
      </c>
      <c r="M144" s="849">
        <v>242.64</v>
      </c>
      <c r="N144" s="849">
        <v>3</v>
      </c>
      <c r="O144" s="849">
        <v>727.92</v>
      </c>
      <c r="P144" s="837">
        <v>1.5</v>
      </c>
      <c r="Q144" s="850">
        <v>242.64</v>
      </c>
    </row>
    <row r="145" spans="1:17" ht="14.4" customHeight="1" x14ac:dyDescent="0.3">
      <c r="A145" s="831" t="s">
        <v>4665</v>
      </c>
      <c r="B145" s="832" t="s">
        <v>4484</v>
      </c>
      <c r="C145" s="832" t="s">
        <v>4509</v>
      </c>
      <c r="D145" s="832" t="s">
        <v>4518</v>
      </c>
      <c r="E145" s="832" t="s">
        <v>4517</v>
      </c>
      <c r="F145" s="849"/>
      <c r="G145" s="849"/>
      <c r="H145" s="849"/>
      <c r="I145" s="849"/>
      <c r="J145" s="849"/>
      <c r="K145" s="849"/>
      <c r="L145" s="849"/>
      <c r="M145" s="849"/>
      <c r="N145" s="849">
        <v>3</v>
      </c>
      <c r="O145" s="849">
        <v>1347</v>
      </c>
      <c r="P145" s="837"/>
      <c r="Q145" s="850">
        <v>449</v>
      </c>
    </row>
    <row r="146" spans="1:17" ht="14.4" customHeight="1" x14ac:dyDescent="0.3">
      <c r="A146" s="831" t="s">
        <v>4665</v>
      </c>
      <c r="B146" s="832" t="s">
        <v>4484</v>
      </c>
      <c r="C146" s="832" t="s">
        <v>4509</v>
      </c>
      <c r="D146" s="832" t="s">
        <v>4670</v>
      </c>
      <c r="E146" s="832" t="s">
        <v>4671</v>
      </c>
      <c r="F146" s="849"/>
      <c r="G146" s="849"/>
      <c r="H146" s="849"/>
      <c r="I146" s="849"/>
      <c r="J146" s="849">
        <v>1</v>
      </c>
      <c r="K146" s="849">
        <v>92</v>
      </c>
      <c r="L146" s="849">
        <v>1</v>
      </c>
      <c r="M146" s="849">
        <v>92</v>
      </c>
      <c r="N146" s="849"/>
      <c r="O146" s="849"/>
      <c r="P146" s="837"/>
      <c r="Q146" s="850"/>
    </row>
    <row r="147" spans="1:17" ht="14.4" customHeight="1" x14ac:dyDescent="0.3">
      <c r="A147" s="831" t="s">
        <v>4665</v>
      </c>
      <c r="B147" s="832" t="s">
        <v>4484</v>
      </c>
      <c r="C147" s="832" t="s">
        <v>4509</v>
      </c>
      <c r="D147" s="832" t="s">
        <v>4672</v>
      </c>
      <c r="E147" s="832" t="s">
        <v>4673</v>
      </c>
      <c r="F147" s="849"/>
      <c r="G147" s="849"/>
      <c r="H147" s="849"/>
      <c r="I147" s="849"/>
      <c r="J147" s="849">
        <v>1</v>
      </c>
      <c r="K147" s="849">
        <v>2971.25</v>
      </c>
      <c r="L147" s="849">
        <v>1</v>
      </c>
      <c r="M147" s="849">
        <v>2971.25</v>
      </c>
      <c r="N147" s="849"/>
      <c r="O147" s="849"/>
      <c r="P147" s="837"/>
      <c r="Q147" s="850"/>
    </row>
    <row r="148" spans="1:17" ht="14.4" customHeight="1" x14ac:dyDescent="0.3">
      <c r="A148" s="831" t="s">
        <v>4665</v>
      </c>
      <c r="B148" s="832" t="s">
        <v>4484</v>
      </c>
      <c r="C148" s="832" t="s">
        <v>4480</v>
      </c>
      <c r="D148" s="832" t="s">
        <v>4643</v>
      </c>
      <c r="E148" s="832" t="s">
        <v>4644</v>
      </c>
      <c r="F148" s="849">
        <v>5</v>
      </c>
      <c r="G148" s="849">
        <v>975</v>
      </c>
      <c r="H148" s="849">
        <v>1.6581632653061225</v>
      </c>
      <c r="I148" s="849">
        <v>195</v>
      </c>
      <c r="J148" s="849">
        <v>3</v>
      </c>
      <c r="K148" s="849">
        <v>588</v>
      </c>
      <c r="L148" s="849">
        <v>1</v>
      </c>
      <c r="M148" s="849">
        <v>196</v>
      </c>
      <c r="N148" s="849">
        <v>8</v>
      </c>
      <c r="O148" s="849">
        <v>1568</v>
      </c>
      <c r="P148" s="837">
        <v>2.6666666666666665</v>
      </c>
      <c r="Q148" s="850">
        <v>196</v>
      </c>
    </row>
    <row r="149" spans="1:17" ht="14.4" customHeight="1" x14ac:dyDescent="0.3">
      <c r="A149" s="831" t="s">
        <v>4665</v>
      </c>
      <c r="B149" s="832" t="s">
        <v>4484</v>
      </c>
      <c r="C149" s="832" t="s">
        <v>4480</v>
      </c>
      <c r="D149" s="832" t="s">
        <v>4643</v>
      </c>
      <c r="E149" s="832" t="s">
        <v>4662</v>
      </c>
      <c r="F149" s="849">
        <v>6</v>
      </c>
      <c r="G149" s="849">
        <v>1170</v>
      </c>
      <c r="H149" s="849">
        <v>1.989795918367347</v>
      </c>
      <c r="I149" s="849">
        <v>195</v>
      </c>
      <c r="J149" s="849">
        <v>3</v>
      </c>
      <c r="K149" s="849">
        <v>588</v>
      </c>
      <c r="L149" s="849">
        <v>1</v>
      </c>
      <c r="M149" s="849">
        <v>196</v>
      </c>
      <c r="N149" s="849">
        <v>4</v>
      </c>
      <c r="O149" s="849">
        <v>784</v>
      </c>
      <c r="P149" s="837">
        <v>1.3333333333333333</v>
      </c>
      <c r="Q149" s="850">
        <v>196</v>
      </c>
    </row>
    <row r="150" spans="1:17" ht="14.4" customHeight="1" x14ac:dyDescent="0.3">
      <c r="A150" s="831" t="s">
        <v>4665</v>
      </c>
      <c r="B150" s="832" t="s">
        <v>4484</v>
      </c>
      <c r="C150" s="832" t="s">
        <v>4480</v>
      </c>
      <c r="D150" s="832" t="s">
        <v>4645</v>
      </c>
      <c r="E150" s="832" t="s">
        <v>4646</v>
      </c>
      <c r="F150" s="849"/>
      <c r="G150" s="849"/>
      <c r="H150" s="849"/>
      <c r="I150" s="849"/>
      <c r="J150" s="849">
        <v>4</v>
      </c>
      <c r="K150" s="849">
        <v>4636</v>
      </c>
      <c r="L150" s="849">
        <v>1</v>
      </c>
      <c r="M150" s="849">
        <v>1159</v>
      </c>
      <c r="N150" s="849">
        <v>0</v>
      </c>
      <c r="O150" s="849">
        <v>0</v>
      </c>
      <c r="P150" s="837">
        <v>0</v>
      </c>
      <c r="Q150" s="850"/>
    </row>
    <row r="151" spans="1:17" ht="14.4" customHeight="1" x14ac:dyDescent="0.3">
      <c r="A151" s="831" t="s">
        <v>4665</v>
      </c>
      <c r="B151" s="832" t="s">
        <v>4484</v>
      </c>
      <c r="C151" s="832" t="s">
        <v>4480</v>
      </c>
      <c r="D151" s="832" t="s">
        <v>4525</v>
      </c>
      <c r="E151" s="832" t="s">
        <v>4526</v>
      </c>
      <c r="F151" s="849">
        <v>3</v>
      </c>
      <c r="G151" s="849">
        <v>111</v>
      </c>
      <c r="H151" s="849">
        <v>0.75</v>
      </c>
      <c r="I151" s="849">
        <v>37</v>
      </c>
      <c r="J151" s="849">
        <v>4</v>
      </c>
      <c r="K151" s="849">
        <v>148</v>
      </c>
      <c r="L151" s="849">
        <v>1</v>
      </c>
      <c r="M151" s="849">
        <v>37</v>
      </c>
      <c r="N151" s="849">
        <v>2</v>
      </c>
      <c r="O151" s="849">
        <v>74</v>
      </c>
      <c r="P151" s="837">
        <v>0.5</v>
      </c>
      <c r="Q151" s="850">
        <v>37</v>
      </c>
    </row>
    <row r="152" spans="1:17" ht="14.4" customHeight="1" x14ac:dyDescent="0.3">
      <c r="A152" s="831" t="s">
        <v>4665</v>
      </c>
      <c r="B152" s="832" t="s">
        <v>4484</v>
      </c>
      <c r="C152" s="832" t="s">
        <v>4480</v>
      </c>
      <c r="D152" s="832" t="s">
        <v>4525</v>
      </c>
      <c r="E152" s="832" t="s">
        <v>4527</v>
      </c>
      <c r="F152" s="849">
        <v>2</v>
      </c>
      <c r="G152" s="849">
        <v>74</v>
      </c>
      <c r="H152" s="849">
        <v>2</v>
      </c>
      <c r="I152" s="849">
        <v>37</v>
      </c>
      <c r="J152" s="849">
        <v>1</v>
      </c>
      <c r="K152" s="849">
        <v>37</v>
      </c>
      <c r="L152" s="849">
        <v>1</v>
      </c>
      <c r="M152" s="849">
        <v>37</v>
      </c>
      <c r="N152" s="849">
        <v>2</v>
      </c>
      <c r="O152" s="849">
        <v>74</v>
      </c>
      <c r="P152" s="837">
        <v>2</v>
      </c>
      <c r="Q152" s="850">
        <v>37</v>
      </c>
    </row>
    <row r="153" spans="1:17" ht="14.4" customHeight="1" x14ac:dyDescent="0.3">
      <c r="A153" s="831" t="s">
        <v>4665</v>
      </c>
      <c r="B153" s="832" t="s">
        <v>4484</v>
      </c>
      <c r="C153" s="832" t="s">
        <v>4480</v>
      </c>
      <c r="D153" s="832" t="s">
        <v>4674</v>
      </c>
      <c r="E153" s="832" t="s">
        <v>4675</v>
      </c>
      <c r="F153" s="849"/>
      <c r="G153" s="849"/>
      <c r="H153" s="849"/>
      <c r="I153" s="849"/>
      <c r="J153" s="849"/>
      <c r="K153" s="849"/>
      <c r="L153" s="849"/>
      <c r="M153" s="849"/>
      <c r="N153" s="849">
        <v>14</v>
      </c>
      <c r="O153" s="849">
        <v>11158</v>
      </c>
      <c r="P153" s="837"/>
      <c r="Q153" s="850">
        <v>797</v>
      </c>
    </row>
    <row r="154" spans="1:17" ht="14.4" customHeight="1" x14ac:dyDescent="0.3">
      <c r="A154" s="831" t="s">
        <v>4665</v>
      </c>
      <c r="B154" s="832" t="s">
        <v>4484</v>
      </c>
      <c r="C154" s="832" t="s">
        <v>4480</v>
      </c>
      <c r="D154" s="832" t="s">
        <v>4531</v>
      </c>
      <c r="E154" s="832" t="s">
        <v>4533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130</v>
      </c>
      <c r="P154" s="837"/>
      <c r="Q154" s="850">
        <v>130</v>
      </c>
    </row>
    <row r="155" spans="1:17" ht="14.4" customHeight="1" x14ac:dyDescent="0.3">
      <c r="A155" s="831" t="s">
        <v>4665</v>
      </c>
      <c r="B155" s="832" t="s">
        <v>4484</v>
      </c>
      <c r="C155" s="832" t="s">
        <v>4480</v>
      </c>
      <c r="D155" s="832" t="s">
        <v>4534</v>
      </c>
      <c r="E155" s="832" t="s">
        <v>4535</v>
      </c>
      <c r="F155" s="849">
        <v>2190</v>
      </c>
      <c r="G155" s="849">
        <v>549690</v>
      </c>
      <c r="H155" s="849">
        <v>1.0195530726256983</v>
      </c>
      <c r="I155" s="849">
        <v>251</v>
      </c>
      <c r="J155" s="849">
        <v>2148</v>
      </c>
      <c r="K155" s="849">
        <v>539148</v>
      </c>
      <c r="L155" s="849">
        <v>1</v>
      </c>
      <c r="M155" s="849">
        <v>251</v>
      </c>
      <c r="N155" s="849">
        <v>2099</v>
      </c>
      <c r="O155" s="849">
        <v>528948</v>
      </c>
      <c r="P155" s="837">
        <v>0.98108126154599484</v>
      </c>
      <c r="Q155" s="850">
        <v>252</v>
      </c>
    </row>
    <row r="156" spans="1:17" ht="14.4" customHeight="1" x14ac:dyDescent="0.3">
      <c r="A156" s="831" t="s">
        <v>4665</v>
      </c>
      <c r="B156" s="832" t="s">
        <v>4484</v>
      </c>
      <c r="C156" s="832" t="s">
        <v>4480</v>
      </c>
      <c r="D156" s="832" t="s">
        <v>4534</v>
      </c>
      <c r="E156" s="832" t="s">
        <v>4536</v>
      </c>
      <c r="F156" s="849">
        <v>190</v>
      </c>
      <c r="G156" s="849">
        <v>47690</v>
      </c>
      <c r="H156" s="849">
        <v>1.0555555555555556</v>
      </c>
      <c r="I156" s="849">
        <v>251</v>
      </c>
      <c r="J156" s="849">
        <v>180</v>
      </c>
      <c r="K156" s="849">
        <v>45180</v>
      </c>
      <c r="L156" s="849">
        <v>1</v>
      </c>
      <c r="M156" s="849">
        <v>251</v>
      </c>
      <c r="N156" s="849">
        <v>154</v>
      </c>
      <c r="O156" s="849">
        <v>38808</v>
      </c>
      <c r="P156" s="837">
        <v>0.85896414342629479</v>
      </c>
      <c r="Q156" s="850">
        <v>252</v>
      </c>
    </row>
    <row r="157" spans="1:17" ht="14.4" customHeight="1" x14ac:dyDescent="0.3">
      <c r="A157" s="831" t="s">
        <v>4665</v>
      </c>
      <c r="B157" s="832" t="s">
        <v>4484</v>
      </c>
      <c r="C157" s="832" t="s">
        <v>4480</v>
      </c>
      <c r="D157" s="832" t="s">
        <v>4571</v>
      </c>
      <c r="E157" s="832" t="s">
        <v>4572</v>
      </c>
      <c r="F157" s="849">
        <v>300</v>
      </c>
      <c r="G157" s="849">
        <v>37800</v>
      </c>
      <c r="H157" s="849">
        <v>1.3043478260869565</v>
      </c>
      <c r="I157" s="849">
        <v>126</v>
      </c>
      <c r="J157" s="849">
        <v>230</v>
      </c>
      <c r="K157" s="849">
        <v>28980</v>
      </c>
      <c r="L157" s="849">
        <v>1</v>
      </c>
      <c r="M157" s="849">
        <v>126</v>
      </c>
      <c r="N157" s="849">
        <v>175</v>
      </c>
      <c r="O157" s="849">
        <v>22225</v>
      </c>
      <c r="P157" s="837">
        <v>0.76690821256038644</v>
      </c>
      <c r="Q157" s="850">
        <v>127</v>
      </c>
    </row>
    <row r="158" spans="1:17" ht="14.4" customHeight="1" x14ac:dyDescent="0.3">
      <c r="A158" s="831" t="s">
        <v>4665</v>
      </c>
      <c r="B158" s="832" t="s">
        <v>4484</v>
      </c>
      <c r="C158" s="832" t="s">
        <v>4480</v>
      </c>
      <c r="D158" s="832" t="s">
        <v>4571</v>
      </c>
      <c r="E158" s="832" t="s">
        <v>4573</v>
      </c>
      <c r="F158" s="849">
        <v>3323</v>
      </c>
      <c r="G158" s="849">
        <v>418698</v>
      </c>
      <c r="H158" s="849">
        <v>0.98928252456088117</v>
      </c>
      <c r="I158" s="849">
        <v>126</v>
      </c>
      <c r="J158" s="849">
        <v>3359</v>
      </c>
      <c r="K158" s="849">
        <v>423234</v>
      </c>
      <c r="L158" s="849">
        <v>1</v>
      </c>
      <c r="M158" s="849">
        <v>126</v>
      </c>
      <c r="N158" s="849">
        <v>3455</v>
      </c>
      <c r="O158" s="849">
        <v>438785</v>
      </c>
      <c r="P158" s="837">
        <v>1.0367432673178432</v>
      </c>
      <c r="Q158" s="850">
        <v>127</v>
      </c>
    </row>
    <row r="159" spans="1:17" ht="14.4" customHeight="1" x14ac:dyDescent="0.3">
      <c r="A159" s="831" t="s">
        <v>4665</v>
      </c>
      <c r="B159" s="832" t="s">
        <v>4484</v>
      </c>
      <c r="C159" s="832" t="s">
        <v>4480</v>
      </c>
      <c r="D159" s="832" t="s">
        <v>4577</v>
      </c>
      <c r="E159" s="832" t="s">
        <v>4578</v>
      </c>
      <c r="F159" s="849">
        <v>2</v>
      </c>
      <c r="G159" s="849">
        <v>990</v>
      </c>
      <c r="H159" s="849"/>
      <c r="I159" s="849">
        <v>495</v>
      </c>
      <c r="J159" s="849"/>
      <c r="K159" s="849"/>
      <c r="L159" s="849"/>
      <c r="M159" s="849"/>
      <c r="N159" s="849">
        <v>6</v>
      </c>
      <c r="O159" s="849">
        <v>2976</v>
      </c>
      <c r="P159" s="837"/>
      <c r="Q159" s="850">
        <v>496</v>
      </c>
    </row>
    <row r="160" spans="1:17" ht="14.4" customHeight="1" x14ac:dyDescent="0.3">
      <c r="A160" s="831" t="s">
        <v>4665</v>
      </c>
      <c r="B160" s="832" t="s">
        <v>4484</v>
      </c>
      <c r="C160" s="832" t="s">
        <v>4480</v>
      </c>
      <c r="D160" s="832" t="s">
        <v>4577</v>
      </c>
      <c r="E160" s="832" t="s">
        <v>4579</v>
      </c>
      <c r="F160" s="849">
        <v>3</v>
      </c>
      <c r="G160" s="849">
        <v>1485</v>
      </c>
      <c r="H160" s="849"/>
      <c r="I160" s="849">
        <v>495</v>
      </c>
      <c r="J160" s="849"/>
      <c r="K160" s="849"/>
      <c r="L160" s="849"/>
      <c r="M160" s="849"/>
      <c r="N160" s="849">
        <v>1</v>
      </c>
      <c r="O160" s="849">
        <v>496</v>
      </c>
      <c r="P160" s="837"/>
      <c r="Q160" s="850">
        <v>496</v>
      </c>
    </row>
    <row r="161" spans="1:17" ht="14.4" customHeight="1" x14ac:dyDescent="0.3">
      <c r="A161" s="831" t="s">
        <v>4665</v>
      </c>
      <c r="B161" s="832" t="s">
        <v>4484</v>
      </c>
      <c r="C161" s="832" t="s">
        <v>4480</v>
      </c>
      <c r="D161" s="832" t="s">
        <v>4580</v>
      </c>
      <c r="E161" s="832" t="s">
        <v>4581</v>
      </c>
      <c r="F161" s="849">
        <v>17</v>
      </c>
      <c r="G161" s="849">
        <v>11696</v>
      </c>
      <c r="H161" s="849">
        <v>0.25757575757575757</v>
      </c>
      <c r="I161" s="849">
        <v>688</v>
      </c>
      <c r="J161" s="849">
        <v>66</v>
      </c>
      <c r="K161" s="849">
        <v>45408</v>
      </c>
      <c r="L161" s="849">
        <v>1</v>
      </c>
      <c r="M161" s="849">
        <v>688</v>
      </c>
      <c r="N161" s="849">
        <v>46</v>
      </c>
      <c r="O161" s="849">
        <v>31694</v>
      </c>
      <c r="P161" s="837">
        <v>0.69798273431994362</v>
      </c>
      <c r="Q161" s="850">
        <v>689</v>
      </c>
    </row>
    <row r="162" spans="1:17" ht="14.4" customHeight="1" x14ac:dyDescent="0.3">
      <c r="A162" s="831" t="s">
        <v>4665</v>
      </c>
      <c r="B162" s="832" t="s">
        <v>4484</v>
      </c>
      <c r="C162" s="832" t="s">
        <v>4480</v>
      </c>
      <c r="D162" s="832" t="s">
        <v>4676</v>
      </c>
      <c r="E162" s="832" t="s">
        <v>4590</v>
      </c>
      <c r="F162" s="849"/>
      <c r="G162" s="849"/>
      <c r="H162" s="849"/>
      <c r="I162" s="849"/>
      <c r="J162" s="849">
        <v>2</v>
      </c>
      <c r="K162" s="849">
        <v>1520</v>
      </c>
      <c r="L162" s="849">
        <v>1</v>
      </c>
      <c r="M162" s="849">
        <v>760</v>
      </c>
      <c r="N162" s="849"/>
      <c r="O162" s="849"/>
      <c r="P162" s="837"/>
      <c r="Q162" s="850"/>
    </row>
    <row r="163" spans="1:17" ht="14.4" customHeight="1" x14ac:dyDescent="0.3">
      <c r="A163" s="831" t="s">
        <v>4665</v>
      </c>
      <c r="B163" s="832" t="s">
        <v>4484</v>
      </c>
      <c r="C163" s="832" t="s">
        <v>4480</v>
      </c>
      <c r="D163" s="832" t="s">
        <v>4582</v>
      </c>
      <c r="E163" s="832" t="s">
        <v>4578</v>
      </c>
      <c r="F163" s="849">
        <v>66</v>
      </c>
      <c r="G163" s="849">
        <v>37488</v>
      </c>
      <c r="H163" s="849">
        <v>2.0625</v>
      </c>
      <c r="I163" s="849">
        <v>568</v>
      </c>
      <c r="J163" s="849">
        <v>32</v>
      </c>
      <c r="K163" s="849">
        <v>18176</v>
      </c>
      <c r="L163" s="849">
        <v>1</v>
      </c>
      <c r="M163" s="849">
        <v>568</v>
      </c>
      <c r="N163" s="849">
        <v>32</v>
      </c>
      <c r="O163" s="849">
        <v>18208</v>
      </c>
      <c r="P163" s="837">
        <v>1.0017605633802817</v>
      </c>
      <c r="Q163" s="850">
        <v>569</v>
      </c>
    </row>
    <row r="164" spans="1:17" ht="14.4" customHeight="1" x14ac:dyDescent="0.3">
      <c r="A164" s="831" t="s">
        <v>4665</v>
      </c>
      <c r="B164" s="832" t="s">
        <v>4484</v>
      </c>
      <c r="C164" s="832" t="s">
        <v>4480</v>
      </c>
      <c r="D164" s="832" t="s">
        <v>4582</v>
      </c>
      <c r="E164" s="832" t="s">
        <v>4579</v>
      </c>
      <c r="F164" s="849">
        <v>3</v>
      </c>
      <c r="G164" s="849">
        <v>1704</v>
      </c>
      <c r="H164" s="849">
        <v>1</v>
      </c>
      <c r="I164" s="849">
        <v>568</v>
      </c>
      <c r="J164" s="849">
        <v>3</v>
      </c>
      <c r="K164" s="849">
        <v>1704</v>
      </c>
      <c r="L164" s="849">
        <v>1</v>
      </c>
      <c r="M164" s="849">
        <v>568</v>
      </c>
      <c r="N164" s="849">
        <v>10</v>
      </c>
      <c r="O164" s="849">
        <v>5690</v>
      </c>
      <c r="P164" s="837">
        <v>3.3392018779342725</v>
      </c>
      <c r="Q164" s="850">
        <v>569</v>
      </c>
    </row>
    <row r="165" spans="1:17" ht="14.4" customHeight="1" x14ac:dyDescent="0.3">
      <c r="A165" s="831" t="s">
        <v>4665</v>
      </c>
      <c r="B165" s="832" t="s">
        <v>4484</v>
      </c>
      <c r="C165" s="832" t="s">
        <v>4480</v>
      </c>
      <c r="D165" s="832" t="s">
        <v>4583</v>
      </c>
      <c r="E165" s="832" t="s">
        <v>4581</v>
      </c>
      <c r="F165" s="849">
        <v>378</v>
      </c>
      <c r="G165" s="849">
        <v>287658</v>
      </c>
      <c r="H165" s="849">
        <v>0.87703016241299303</v>
      </c>
      <c r="I165" s="849">
        <v>761</v>
      </c>
      <c r="J165" s="849">
        <v>431</v>
      </c>
      <c r="K165" s="849">
        <v>327991</v>
      </c>
      <c r="L165" s="849">
        <v>1</v>
      </c>
      <c r="M165" s="849">
        <v>761</v>
      </c>
      <c r="N165" s="849">
        <v>618</v>
      </c>
      <c r="O165" s="849">
        <v>470916</v>
      </c>
      <c r="P165" s="837">
        <v>1.4357589080188176</v>
      </c>
      <c r="Q165" s="850">
        <v>762</v>
      </c>
    </row>
    <row r="166" spans="1:17" ht="14.4" customHeight="1" x14ac:dyDescent="0.3">
      <c r="A166" s="831" t="s">
        <v>4665</v>
      </c>
      <c r="B166" s="832" t="s">
        <v>4484</v>
      </c>
      <c r="C166" s="832" t="s">
        <v>4480</v>
      </c>
      <c r="D166" s="832" t="s">
        <v>4609</v>
      </c>
      <c r="E166" s="832" t="s">
        <v>4610</v>
      </c>
      <c r="F166" s="849">
        <v>347</v>
      </c>
      <c r="G166" s="849">
        <v>283846</v>
      </c>
      <c r="H166" s="849">
        <v>1.0057971014492753</v>
      </c>
      <c r="I166" s="849">
        <v>818</v>
      </c>
      <c r="J166" s="849">
        <v>345</v>
      </c>
      <c r="K166" s="849">
        <v>282210</v>
      </c>
      <c r="L166" s="849">
        <v>1</v>
      </c>
      <c r="M166" s="849">
        <v>818</v>
      </c>
      <c r="N166" s="849">
        <v>293</v>
      </c>
      <c r="O166" s="849">
        <v>239967</v>
      </c>
      <c r="P166" s="837">
        <v>0.85031359625810565</v>
      </c>
      <c r="Q166" s="850">
        <v>819</v>
      </c>
    </row>
    <row r="167" spans="1:17" ht="14.4" customHeight="1" x14ac:dyDescent="0.3">
      <c r="A167" s="831" t="s">
        <v>4665</v>
      </c>
      <c r="B167" s="832" t="s">
        <v>4484</v>
      </c>
      <c r="C167" s="832" t="s">
        <v>4480</v>
      </c>
      <c r="D167" s="832" t="s">
        <v>4609</v>
      </c>
      <c r="E167" s="832" t="s">
        <v>4612</v>
      </c>
      <c r="F167" s="849">
        <v>3762</v>
      </c>
      <c r="G167" s="849">
        <v>3077316</v>
      </c>
      <c r="H167" s="849">
        <v>1.0555555555555556</v>
      </c>
      <c r="I167" s="849">
        <v>818</v>
      </c>
      <c r="J167" s="849">
        <v>3564</v>
      </c>
      <c r="K167" s="849">
        <v>2915352</v>
      </c>
      <c r="L167" s="849">
        <v>1</v>
      </c>
      <c r="M167" s="849">
        <v>818</v>
      </c>
      <c r="N167" s="849">
        <v>3053</v>
      </c>
      <c r="O167" s="849">
        <v>2500407</v>
      </c>
      <c r="P167" s="837">
        <v>0.85766898817021064</v>
      </c>
      <c r="Q167" s="850">
        <v>819</v>
      </c>
    </row>
    <row r="168" spans="1:17" ht="14.4" customHeight="1" x14ac:dyDescent="0.3">
      <c r="A168" s="831" t="s">
        <v>4665</v>
      </c>
      <c r="B168" s="832" t="s">
        <v>4484</v>
      </c>
      <c r="C168" s="832" t="s">
        <v>4480</v>
      </c>
      <c r="D168" s="832" t="s">
        <v>4584</v>
      </c>
      <c r="E168" s="832" t="s">
        <v>4585</v>
      </c>
      <c r="F168" s="849">
        <v>3</v>
      </c>
      <c r="G168" s="849">
        <v>1386</v>
      </c>
      <c r="H168" s="849">
        <v>0.23076923076923078</v>
      </c>
      <c r="I168" s="849">
        <v>462</v>
      </c>
      <c r="J168" s="849">
        <v>13</v>
      </c>
      <c r="K168" s="849">
        <v>6006</v>
      </c>
      <c r="L168" s="849">
        <v>1</v>
      </c>
      <c r="M168" s="849">
        <v>462</v>
      </c>
      <c r="N168" s="849">
        <v>6</v>
      </c>
      <c r="O168" s="849">
        <v>2784</v>
      </c>
      <c r="P168" s="837">
        <v>0.46353646353646355</v>
      </c>
      <c r="Q168" s="850">
        <v>464</v>
      </c>
    </row>
    <row r="169" spans="1:17" ht="14.4" customHeight="1" x14ac:dyDescent="0.3">
      <c r="A169" s="831" t="s">
        <v>4665</v>
      </c>
      <c r="B169" s="832" t="s">
        <v>4484</v>
      </c>
      <c r="C169" s="832" t="s">
        <v>4480</v>
      </c>
      <c r="D169" s="832" t="s">
        <v>4584</v>
      </c>
      <c r="E169" s="832" t="s">
        <v>4586</v>
      </c>
      <c r="F169" s="849">
        <v>2</v>
      </c>
      <c r="G169" s="849">
        <v>924</v>
      </c>
      <c r="H169" s="849">
        <v>1</v>
      </c>
      <c r="I169" s="849">
        <v>462</v>
      </c>
      <c r="J169" s="849">
        <v>2</v>
      </c>
      <c r="K169" s="849">
        <v>924</v>
      </c>
      <c r="L169" s="849">
        <v>1</v>
      </c>
      <c r="M169" s="849">
        <v>462</v>
      </c>
      <c r="N169" s="849">
        <v>3</v>
      </c>
      <c r="O169" s="849">
        <v>1392</v>
      </c>
      <c r="P169" s="837">
        <v>1.5064935064935066</v>
      </c>
      <c r="Q169" s="850">
        <v>464</v>
      </c>
    </row>
    <row r="170" spans="1:17" ht="14.4" customHeight="1" x14ac:dyDescent="0.3">
      <c r="A170" s="831" t="s">
        <v>4665</v>
      </c>
      <c r="B170" s="832" t="s">
        <v>4484</v>
      </c>
      <c r="C170" s="832" t="s">
        <v>4480</v>
      </c>
      <c r="D170" s="832" t="s">
        <v>4587</v>
      </c>
      <c r="E170" s="832" t="s">
        <v>4563</v>
      </c>
      <c r="F170" s="849">
        <v>8</v>
      </c>
      <c r="G170" s="849">
        <v>3568</v>
      </c>
      <c r="H170" s="849">
        <v>0.8</v>
      </c>
      <c r="I170" s="849">
        <v>446</v>
      </c>
      <c r="J170" s="849">
        <v>10</v>
      </c>
      <c r="K170" s="849">
        <v>4460</v>
      </c>
      <c r="L170" s="849">
        <v>1</v>
      </c>
      <c r="M170" s="849">
        <v>446</v>
      </c>
      <c r="N170" s="849">
        <v>6</v>
      </c>
      <c r="O170" s="849">
        <v>2682</v>
      </c>
      <c r="P170" s="837">
        <v>0.60134529147982063</v>
      </c>
      <c r="Q170" s="850">
        <v>447</v>
      </c>
    </row>
    <row r="171" spans="1:17" ht="14.4" customHeight="1" x14ac:dyDescent="0.3">
      <c r="A171" s="831" t="s">
        <v>4665</v>
      </c>
      <c r="B171" s="832" t="s">
        <v>4484</v>
      </c>
      <c r="C171" s="832" t="s">
        <v>4480</v>
      </c>
      <c r="D171" s="832" t="s">
        <v>4588</v>
      </c>
      <c r="E171" s="832" t="s">
        <v>4561</v>
      </c>
      <c r="F171" s="849">
        <v>122</v>
      </c>
      <c r="G171" s="849">
        <v>88816</v>
      </c>
      <c r="H171" s="849">
        <v>2.1785714285714284</v>
      </c>
      <c r="I171" s="849">
        <v>728</v>
      </c>
      <c r="J171" s="849">
        <v>56</v>
      </c>
      <c r="K171" s="849">
        <v>40768</v>
      </c>
      <c r="L171" s="849">
        <v>1</v>
      </c>
      <c r="M171" s="849">
        <v>728</v>
      </c>
      <c r="N171" s="849">
        <v>130</v>
      </c>
      <c r="O171" s="849">
        <v>94900</v>
      </c>
      <c r="P171" s="837">
        <v>2.3278061224489797</v>
      </c>
      <c r="Q171" s="850">
        <v>730</v>
      </c>
    </row>
    <row r="172" spans="1:17" ht="14.4" customHeight="1" x14ac:dyDescent="0.3">
      <c r="A172" s="831" t="s">
        <v>4665</v>
      </c>
      <c r="B172" s="832" t="s">
        <v>4484</v>
      </c>
      <c r="C172" s="832" t="s">
        <v>4480</v>
      </c>
      <c r="D172" s="832" t="s">
        <v>4589</v>
      </c>
      <c r="E172" s="832" t="s">
        <v>4590</v>
      </c>
      <c r="F172" s="849">
        <v>110</v>
      </c>
      <c r="G172" s="849">
        <v>91630</v>
      </c>
      <c r="H172" s="849">
        <v>2.2000000000000002</v>
      </c>
      <c r="I172" s="849">
        <v>833</v>
      </c>
      <c r="J172" s="849">
        <v>50</v>
      </c>
      <c r="K172" s="849">
        <v>41650</v>
      </c>
      <c r="L172" s="849">
        <v>1</v>
      </c>
      <c r="M172" s="849">
        <v>833</v>
      </c>
      <c r="N172" s="849">
        <v>100</v>
      </c>
      <c r="O172" s="849">
        <v>83400</v>
      </c>
      <c r="P172" s="837">
        <v>2.0024009603841537</v>
      </c>
      <c r="Q172" s="850">
        <v>834</v>
      </c>
    </row>
    <row r="173" spans="1:17" ht="14.4" customHeight="1" x14ac:dyDescent="0.3">
      <c r="A173" s="831" t="s">
        <v>4665</v>
      </c>
      <c r="B173" s="832" t="s">
        <v>4484</v>
      </c>
      <c r="C173" s="832" t="s">
        <v>4480</v>
      </c>
      <c r="D173" s="832" t="s">
        <v>4591</v>
      </c>
      <c r="E173" s="832" t="s">
        <v>4592</v>
      </c>
      <c r="F173" s="849">
        <v>1133</v>
      </c>
      <c r="G173" s="849">
        <v>243595</v>
      </c>
      <c r="H173" s="849">
        <v>1.0035429583702391</v>
      </c>
      <c r="I173" s="849">
        <v>215</v>
      </c>
      <c r="J173" s="849">
        <v>1129</v>
      </c>
      <c r="K173" s="849">
        <v>242735</v>
      </c>
      <c r="L173" s="849">
        <v>1</v>
      </c>
      <c r="M173" s="849">
        <v>215</v>
      </c>
      <c r="N173" s="849">
        <v>1118</v>
      </c>
      <c r="O173" s="849">
        <v>240370</v>
      </c>
      <c r="P173" s="837">
        <v>0.99025686448184236</v>
      </c>
      <c r="Q173" s="850">
        <v>215</v>
      </c>
    </row>
    <row r="174" spans="1:17" ht="14.4" customHeight="1" x14ac:dyDescent="0.3">
      <c r="A174" s="831" t="s">
        <v>4665</v>
      </c>
      <c r="B174" s="832" t="s">
        <v>4484</v>
      </c>
      <c r="C174" s="832" t="s">
        <v>4480</v>
      </c>
      <c r="D174" s="832" t="s">
        <v>4591</v>
      </c>
      <c r="E174" s="832" t="s">
        <v>4593</v>
      </c>
      <c r="F174" s="849">
        <v>95</v>
      </c>
      <c r="G174" s="849">
        <v>20425</v>
      </c>
      <c r="H174" s="849">
        <v>1.2837837837837838</v>
      </c>
      <c r="I174" s="849">
        <v>215</v>
      </c>
      <c r="J174" s="849">
        <v>74</v>
      </c>
      <c r="K174" s="849">
        <v>15910</v>
      </c>
      <c r="L174" s="849">
        <v>1</v>
      </c>
      <c r="M174" s="849">
        <v>215</v>
      </c>
      <c r="N174" s="849">
        <v>80</v>
      </c>
      <c r="O174" s="849">
        <v>17200</v>
      </c>
      <c r="P174" s="837">
        <v>1.0810810810810811</v>
      </c>
      <c r="Q174" s="850">
        <v>215</v>
      </c>
    </row>
    <row r="175" spans="1:17" ht="14.4" customHeight="1" x14ac:dyDescent="0.3">
      <c r="A175" s="831" t="s">
        <v>4665</v>
      </c>
      <c r="B175" s="832" t="s">
        <v>4484</v>
      </c>
      <c r="C175" s="832" t="s">
        <v>4480</v>
      </c>
      <c r="D175" s="832" t="s">
        <v>4537</v>
      </c>
      <c r="E175" s="832" t="s">
        <v>4539</v>
      </c>
      <c r="F175" s="849">
        <v>3</v>
      </c>
      <c r="G175" s="849">
        <v>2103</v>
      </c>
      <c r="H175" s="849"/>
      <c r="I175" s="849">
        <v>701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4665</v>
      </c>
      <c r="B176" s="832" t="s">
        <v>4484</v>
      </c>
      <c r="C176" s="832" t="s">
        <v>4480</v>
      </c>
      <c r="D176" s="832" t="s">
        <v>4540</v>
      </c>
      <c r="E176" s="832" t="s">
        <v>4541</v>
      </c>
      <c r="F176" s="849">
        <v>2</v>
      </c>
      <c r="G176" s="849">
        <v>708</v>
      </c>
      <c r="H176" s="849">
        <v>0.3323943661971831</v>
      </c>
      <c r="I176" s="849">
        <v>354</v>
      </c>
      <c r="J176" s="849">
        <v>6</v>
      </c>
      <c r="K176" s="849">
        <v>2130</v>
      </c>
      <c r="L176" s="849">
        <v>1</v>
      </c>
      <c r="M176" s="849">
        <v>355</v>
      </c>
      <c r="N176" s="849">
        <v>2</v>
      </c>
      <c r="O176" s="849">
        <v>710</v>
      </c>
      <c r="P176" s="837">
        <v>0.33333333333333331</v>
      </c>
      <c r="Q176" s="850">
        <v>355</v>
      </c>
    </row>
    <row r="177" spans="1:17" ht="14.4" customHeight="1" x14ac:dyDescent="0.3">
      <c r="A177" s="831" t="s">
        <v>4665</v>
      </c>
      <c r="B177" s="832" t="s">
        <v>4484</v>
      </c>
      <c r="C177" s="832" t="s">
        <v>4480</v>
      </c>
      <c r="D177" s="832" t="s">
        <v>4540</v>
      </c>
      <c r="E177" s="832" t="s">
        <v>4542</v>
      </c>
      <c r="F177" s="849">
        <v>12</v>
      </c>
      <c r="G177" s="849">
        <v>4248</v>
      </c>
      <c r="H177" s="849">
        <v>1.3295774647887324</v>
      </c>
      <c r="I177" s="849">
        <v>354</v>
      </c>
      <c r="J177" s="849">
        <v>9</v>
      </c>
      <c r="K177" s="849">
        <v>3195</v>
      </c>
      <c r="L177" s="849">
        <v>1</v>
      </c>
      <c r="M177" s="849">
        <v>355</v>
      </c>
      <c r="N177" s="849">
        <v>11</v>
      </c>
      <c r="O177" s="849">
        <v>3905</v>
      </c>
      <c r="P177" s="837">
        <v>1.2222222222222223</v>
      </c>
      <c r="Q177" s="850">
        <v>355</v>
      </c>
    </row>
    <row r="178" spans="1:17" ht="14.4" customHeight="1" x14ac:dyDescent="0.3">
      <c r="A178" s="831" t="s">
        <v>4665</v>
      </c>
      <c r="B178" s="832" t="s">
        <v>4484</v>
      </c>
      <c r="C178" s="832" t="s">
        <v>4480</v>
      </c>
      <c r="D178" s="832" t="s">
        <v>4594</v>
      </c>
      <c r="E178" s="832" t="s">
        <v>4595</v>
      </c>
      <c r="F178" s="849">
        <v>533</v>
      </c>
      <c r="G178" s="849">
        <v>45305</v>
      </c>
      <c r="H178" s="849">
        <v>1.4929971988795518</v>
      </c>
      <c r="I178" s="849">
        <v>85</v>
      </c>
      <c r="J178" s="849">
        <v>357</v>
      </c>
      <c r="K178" s="849">
        <v>30345</v>
      </c>
      <c r="L178" s="849">
        <v>1</v>
      </c>
      <c r="M178" s="849">
        <v>85</v>
      </c>
      <c r="N178" s="849">
        <v>393</v>
      </c>
      <c r="O178" s="849">
        <v>33798</v>
      </c>
      <c r="P178" s="837">
        <v>1.1137913989125061</v>
      </c>
      <c r="Q178" s="850">
        <v>86</v>
      </c>
    </row>
    <row r="179" spans="1:17" ht="14.4" customHeight="1" x14ac:dyDescent="0.3">
      <c r="A179" s="831" t="s">
        <v>4665</v>
      </c>
      <c r="B179" s="832" t="s">
        <v>4484</v>
      </c>
      <c r="C179" s="832" t="s">
        <v>4480</v>
      </c>
      <c r="D179" s="832" t="s">
        <v>4594</v>
      </c>
      <c r="E179" s="832" t="s">
        <v>4596</v>
      </c>
      <c r="F179" s="849">
        <v>6259</v>
      </c>
      <c r="G179" s="849">
        <v>532015</v>
      </c>
      <c r="H179" s="849">
        <v>1.0227124183006535</v>
      </c>
      <c r="I179" s="849">
        <v>85</v>
      </c>
      <c r="J179" s="849">
        <v>6120</v>
      </c>
      <c r="K179" s="849">
        <v>520200</v>
      </c>
      <c r="L179" s="849">
        <v>1</v>
      </c>
      <c r="M179" s="849">
        <v>85</v>
      </c>
      <c r="N179" s="849">
        <v>5748</v>
      </c>
      <c r="O179" s="849">
        <v>494328</v>
      </c>
      <c r="P179" s="837">
        <v>0.95026528258362164</v>
      </c>
      <c r="Q179" s="850">
        <v>86</v>
      </c>
    </row>
    <row r="180" spans="1:17" ht="14.4" customHeight="1" x14ac:dyDescent="0.3">
      <c r="A180" s="831" t="s">
        <v>4665</v>
      </c>
      <c r="B180" s="832" t="s">
        <v>4484</v>
      </c>
      <c r="C180" s="832" t="s">
        <v>4480</v>
      </c>
      <c r="D180" s="832" t="s">
        <v>4647</v>
      </c>
      <c r="E180" s="832" t="s">
        <v>4648</v>
      </c>
      <c r="F180" s="849">
        <v>59</v>
      </c>
      <c r="G180" s="849">
        <v>42421</v>
      </c>
      <c r="H180" s="849">
        <v>0.71851287262872632</v>
      </c>
      <c r="I180" s="849">
        <v>719</v>
      </c>
      <c r="J180" s="849">
        <v>82</v>
      </c>
      <c r="K180" s="849">
        <v>59040</v>
      </c>
      <c r="L180" s="849">
        <v>1</v>
      </c>
      <c r="M180" s="849">
        <v>720</v>
      </c>
      <c r="N180" s="849">
        <v>54</v>
      </c>
      <c r="O180" s="849">
        <v>38880</v>
      </c>
      <c r="P180" s="837">
        <v>0.65853658536585369</v>
      </c>
      <c r="Q180" s="850">
        <v>720</v>
      </c>
    </row>
    <row r="181" spans="1:17" ht="14.4" customHeight="1" x14ac:dyDescent="0.3">
      <c r="A181" s="831" t="s">
        <v>4665</v>
      </c>
      <c r="B181" s="832" t="s">
        <v>4484</v>
      </c>
      <c r="C181" s="832" t="s">
        <v>4480</v>
      </c>
      <c r="D181" s="832" t="s">
        <v>4649</v>
      </c>
      <c r="E181" s="832" t="s">
        <v>4610</v>
      </c>
      <c r="F181" s="849">
        <v>298</v>
      </c>
      <c r="G181" s="849">
        <v>283696</v>
      </c>
      <c r="H181" s="849">
        <v>2.7850467289719627</v>
      </c>
      <c r="I181" s="849">
        <v>952</v>
      </c>
      <c r="J181" s="849">
        <v>107</v>
      </c>
      <c r="K181" s="849">
        <v>101864</v>
      </c>
      <c r="L181" s="849">
        <v>1</v>
      </c>
      <c r="M181" s="849">
        <v>952</v>
      </c>
      <c r="N181" s="849">
        <v>188</v>
      </c>
      <c r="O181" s="849">
        <v>179164</v>
      </c>
      <c r="P181" s="837">
        <v>1.7588549438466976</v>
      </c>
      <c r="Q181" s="850">
        <v>953</v>
      </c>
    </row>
    <row r="182" spans="1:17" ht="14.4" customHeight="1" x14ac:dyDescent="0.3">
      <c r="A182" s="831" t="s">
        <v>4665</v>
      </c>
      <c r="B182" s="832" t="s">
        <v>4484</v>
      </c>
      <c r="C182" s="832" t="s">
        <v>4480</v>
      </c>
      <c r="D182" s="832" t="s">
        <v>4649</v>
      </c>
      <c r="E182" s="832" t="s">
        <v>4612</v>
      </c>
      <c r="F182" s="849">
        <v>1840</v>
      </c>
      <c r="G182" s="849">
        <v>1751680</v>
      </c>
      <c r="H182" s="849">
        <v>0.97612732095490717</v>
      </c>
      <c r="I182" s="849">
        <v>952</v>
      </c>
      <c r="J182" s="849">
        <v>1885</v>
      </c>
      <c r="K182" s="849">
        <v>1794520</v>
      </c>
      <c r="L182" s="849">
        <v>1</v>
      </c>
      <c r="M182" s="849">
        <v>952</v>
      </c>
      <c r="N182" s="849">
        <v>1857</v>
      </c>
      <c r="O182" s="849">
        <v>1769721</v>
      </c>
      <c r="P182" s="837">
        <v>0.98618070570403227</v>
      </c>
      <c r="Q182" s="850">
        <v>953</v>
      </c>
    </row>
    <row r="183" spans="1:17" ht="14.4" customHeight="1" x14ac:dyDescent="0.3">
      <c r="A183" s="831" t="s">
        <v>4665</v>
      </c>
      <c r="B183" s="832" t="s">
        <v>4484</v>
      </c>
      <c r="C183" s="832" t="s">
        <v>4480</v>
      </c>
      <c r="D183" s="832" t="s">
        <v>4549</v>
      </c>
      <c r="E183" s="832" t="s">
        <v>4550</v>
      </c>
      <c r="F183" s="849">
        <v>1</v>
      </c>
      <c r="G183" s="849">
        <v>120</v>
      </c>
      <c r="H183" s="849"/>
      <c r="I183" s="849">
        <v>120</v>
      </c>
      <c r="J183" s="849"/>
      <c r="K183" s="849"/>
      <c r="L183" s="849"/>
      <c r="M183" s="849"/>
      <c r="N183" s="849">
        <v>8</v>
      </c>
      <c r="O183" s="849">
        <v>968</v>
      </c>
      <c r="P183" s="837"/>
      <c r="Q183" s="850">
        <v>121</v>
      </c>
    </row>
    <row r="184" spans="1:17" ht="14.4" customHeight="1" x14ac:dyDescent="0.3">
      <c r="A184" s="831" t="s">
        <v>4665</v>
      </c>
      <c r="B184" s="832" t="s">
        <v>4484</v>
      </c>
      <c r="C184" s="832" t="s">
        <v>4480</v>
      </c>
      <c r="D184" s="832" t="s">
        <v>4549</v>
      </c>
      <c r="E184" s="832" t="s">
        <v>4551</v>
      </c>
      <c r="F184" s="849">
        <v>11</v>
      </c>
      <c r="G184" s="849">
        <v>1320</v>
      </c>
      <c r="H184" s="849">
        <v>0.52380952380952384</v>
      </c>
      <c r="I184" s="849">
        <v>120</v>
      </c>
      <c r="J184" s="849">
        <v>21</v>
      </c>
      <c r="K184" s="849">
        <v>2520</v>
      </c>
      <c r="L184" s="849">
        <v>1</v>
      </c>
      <c r="M184" s="849">
        <v>120</v>
      </c>
      <c r="N184" s="849"/>
      <c r="O184" s="849"/>
      <c r="P184" s="837"/>
      <c r="Q184" s="850"/>
    </row>
    <row r="185" spans="1:17" ht="14.4" customHeight="1" x14ac:dyDescent="0.3">
      <c r="A185" s="831" t="s">
        <v>4665</v>
      </c>
      <c r="B185" s="832" t="s">
        <v>4484</v>
      </c>
      <c r="C185" s="832" t="s">
        <v>4480</v>
      </c>
      <c r="D185" s="832" t="s">
        <v>4611</v>
      </c>
      <c r="E185" s="832" t="s">
        <v>4610</v>
      </c>
      <c r="F185" s="849">
        <v>37</v>
      </c>
      <c r="G185" s="849">
        <v>27565</v>
      </c>
      <c r="H185" s="849">
        <v>0.52112676056338025</v>
      </c>
      <c r="I185" s="849">
        <v>745</v>
      </c>
      <c r="J185" s="849">
        <v>71</v>
      </c>
      <c r="K185" s="849">
        <v>52895</v>
      </c>
      <c r="L185" s="849">
        <v>1</v>
      </c>
      <c r="M185" s="849">
        <v>745</v>
      </c>
      <c r="N185" s="849">
        <v>6</v>
      </c>
      <c r="O185" s="849">
        <v>4476</v>
      </c>
      <c r="P185" s="837">
        <v>8.4620474525002362E-2</v>
      </c>
      <c r="Q185" s="850">
        <v>746</v>
      </c>
    </row>
    <row r="186" spans="1:17" ht="14.4" customHeight="1" x14ac:dyDescent="0.3">
      <c r="A186" s="831" t="s">
        <v>4665</v>
      </c>
      <c r="B186" s="832" t="s">
        <v>4484</v>
      </c>
      <c r="C186" s="832" t="s">
        <v>4480</v>
      </c>
      <c r="D186" s="832" t="s">
        <v>4611</v>
      </c>
      <c r="E186" s="832" t="s">
        <v>4612</v>
      </c>
      <c r="F186" s="849">
        <v>119</v>
      </c>
      <c r="G186" s="849">
        <v>88655</v>
      </c>
      <c r="H186" s="849">
        <v>2.0517241379310347</v>
      </c>
      <c r="I186" s="849">
        <v>745</v>
      </c>
      <c r="J186" s="849">
        <v>58</v>
      </c>
      <c r="K186" s="849">
        <v>43210</v>
      </c>
      <c r="L186" s="849">
        <v>1</v>
      </c>
      <c r="M186" s="849">
        <v>745</v>
      </c>
      <c r="N186" s="849">
        <v>92</v>
      </c>
      <c r="O186" s="849">
        <v>68632</v>
      </c>
      <c r="P186" s="837">
        <v>1.5883360333256191</v>
      </c>
      <c r="Q186" s="850">
        <v>746</v>
      </c>
    </row>
    <row r="187" spans="1:17" ht="14.4" customHeight="1" x14ac:dyDescent="0.3">
      <c r="A187" s="831" t="s">
        <v>4665</v>
      </c>
      <c r="B187" s="832" t="s">
        <v>4484</v>
      </c>
      <c r="C187" s="832" t="s">
        <v>4480</v>
      </c>
      <c r="D187" s="832" t="s">
        <v>4650</v>
      </c>
      <c r="E187" s="832" t="s">
        <v>4677</v>
      </c>
      <c r="F187" s="849">
        <v>4</v>
      </c>
      <c r="G187" s="849">
        <v>232</v>
      </c>
      <c r="H187" s="849">
        <v>0.33333333333333331</v>
      </c>
      <c r="I187" s="849">
        <v>58</v>
      </c>
      <c r="J187" s="849">
        <v>12</v>
      </c>
      <c r="K187" s="849">
        <v>696</v>
      </c>
      <c r="L187" s="849">
        <v>1</v>
      </c>
      <c r="M187" s="849">
        <v>58</v>
      </c>
      <c r="N187" s="849">
        <v>4</v>
      </c>
      <c r="O187" s="849">
        <v>232</v>
      </c>
      <c r="P187" s="837">
        <v>0.33333333333333331</v>
      </c>
      <c r="Q187" s="850">
        <v>58</v>
      </c>
    </row>
    <row r="188" spans="1:17" ht="14.4" customHeight="1" x14ac:dyDescent="0.3">
      <c r="A188" s="831" t="s">
        <v>4665</v>
      </c>
      <c r="B188" s="832" t="s">
        <v>4484</v>
      </c>
      <c r="C188" s="832" t="s">
        <v>4480</v>
      </c>
      <c r="D188" s="832" t="s">
        <v>4650</v>
      </c>
      <c r="E188" s="832" t="s">
        <v>4651</v>
      </c>
      <c r="F188" s="849">
        <v>7</v>
      </c>
      <c r="G188" s="849">
        <v>406</v>
      </c>
      <c r="H188" s="849">
        <v>3.5</v>
      </c>
      <c r="I188" s="849">
        <v>58</v>
      </c>
      <c r="J188" s="849">
        <v>2</v>
      </c>
      <c r="K188" s="849">
        <v>116</v>
      </c>
      <c r="L188" s="849">
        <v>1</v>
      </c>
      <c r="M188" s="849">
        <v>58</v>
      </c>
      <c r="N188" s="849"/>
      <c r="O188" s="849"/>
      <c r="P188" s="837"/>
      <c r="Q188" s="850"/>
    </row>
    <row r="189" spans="1:17" ht="14.4" customHeight="1" x14ac:dyDescent="0.3">
      <c r="A189" s="831" t="s">
        <v>4665</v>
      </c>
      <c r="B189" s="832" t="s">
        <v>4484</v>
      </c>
      <c r="C189" s="832" t="s">
        <v>4480</v>
      </c>
      <c r="D189" s="832" t="s">
        <v>4613</v>
      </c>
      <c r="E189" s="832" t="s">
        <v>4614</v>
      </c>
      <c r="F189" s="849">
        <v>96</v>
      </c>
      <c r="G189" s="849">
        <v>52128</v>
      </c>
      <c r="H189" s="849">
        <v>1.0909090909090908</v>
      </c>
      <c r="I189" s="849">
        <v>543</v>
      </c>
      <c r="J189" s="849">
        <v>88</v>
      </c>
      <c r="K189" s="849">
        <v>47784</v>
      </c>
      <c r="L189" s="849">
        <v>1</v>
      </c>
      <c r="M189" s="849">
        <v>543</v>
      </c>
      <c r="N189" s="849">
        <v>85</v>
      </c>
      <c r="O189" s="849">
        <v>46240</v>
      </c>
      <c r="P189" s="837">
        <v>0.96768792901389589</v>
      </c>
      <c r="Q189" s="850">
        <v>544</v>
      </c>
    </row>
    <row r="190" spans="1:17" ht="14.4" customHeight="1" x14ac:dyDescent="0.3">
      <c r="A190" s="831" t="s">
        <v>4665</v>
      </c>
      <c r="B190" s="832" t="s">
        <v>4484</v>
      </c>
      <c r="C190" s="832" t="s">
        <v>4480</v>
      </c>
      <c r="D190" s="832" t="s">
        <v>4597</v>
      </c>
      <c r="E190" s="832" t="s">
        <v>4598</v>
      </c>
      <c r="F190" s="849">
        <v>7</v>
      </c>
      <c r="G190" s="849">
        <v>2149</v>
      </c>
      <c r="H190" s="849">
        <v>2.3333333333333335</v>
      </c>
      <c r="I190" s="849">
        <v>307</v>
      </c>
      <c r="J190" s="849">
        <v>3</v>
      </c>
      <c r="K190" s="849">
        <v>921</v>
      </c>
      <c r="L190" s="849">
        <v>1</v>
      </c>
      <c r="M190" s="849">
        <v>307</v>
      </c>
      <c r="N190" s="849">
        <v>6</v>
      </c>
      <c r="O190" s="849">
        <v>1848</v>
      </c>
      <c r="P190" s="837">
        <v>2.006514657980456</v>
      </c>
      <c r="Q190" s="850">
        <v>308</v>
      </c>
    </row>
    <row r="191" spans="1:17" ht="14.4" customHeight="1" x14ac:dyDescent="0.3">
      <c r="A191" s="831" t="s">
        <v>4665</v>
      </c>
      <c r="B191" s="832" t="s">
        <v>4484</v>
      </c>
      <c r="C191" s="832" t="s">
        <v>4480</v>
      </c>
      <c r="D191" s="832" t="s">
        <v>4597</v>
      </c>
      <c r="E191" s="832" t="s">
        <v>4599</v>
      </c>
      <c r="F191" s="849">
        <v>2</v>
      </c>
      <c r="G191" s="849">
        <v>614</v>
      </c>
      <c r="H191" s="849">
        <v>0.2</v>
      </c>
      <c r="I191" s="849">
        <v>307</v>
      </c>
      <c r="J191" s="849">
        <v>10</v>
      </c>
      <c r="K191" s="849">
        <v>3070</v>
      </c>
      <c r="L191" s="849">
        <v>1</v>
      </c>
      <c r="M191" s="849">
        <v>307</v>
      </c>
      <c r="N191" s="849">
        <v>4</v>
      </c>
      <c r="O191" s="849">
        <v>1232</v>
      </c>
      <c r="P191" s="837">
        <v>0.40130293159609121</v>
      </c>
      <c r="Q191" s="850">
        <v>308</v>
      </c>
    </row>
    <row r="192" spans="1:17" ht="14.4" customHeight="1" x14ac:dyDescent="0.3">
      <c r="A192" s="831" t="s">
        <v>4665</v>
      </c>
      <c r="B192" s="832" t="s">
        <v>4484</v>
      </c>
      <c r="C192" s="832" t="s">
        <v>4480</v>
      </c>
      <c r="D192" s="832" t="s">
        <v>4600</v>
      </c>
      <c r="E192" s="832" t="s">
        <v>4592</v>
      </c>
      <c r="F192" s="849">
        <v>24</v>
      </c>
      <c r="G192" s="849">
        <v>4272</v>
      </c>
      <c r="H192" s="849">
        <v>1.2</v>
      </c>
      <c r="I192" s="849">
        <v>178</v>
      </c>
      <c r="J192" s="849">
        <v>20</v>
      </c>
      <c r="K192" s="849">
        <v>3560</v>
      </c>
      <c r="L192" s="849">
        <v>1</v>
      </c>
      <c r="M192" s="849">
        <v>178</v>
      </c>
      <c r="N192" s="849">
        <v>50</v>
      </c>
      <c r="O192" s="849">
        <v>8950</v>
      </c>
      <c r="P192" s="837">
        <v>2.5140449438202248</v>
      </c>
      <c r="Q192" s="850">
        <v>179</v>
      </c>
    </row>
    <row r="193" spans="1:17" ht="14.4" customHeight="1" x14ac:dyDescent="0.3">
      <c r="A193" s="831" t="s">
        <v>4665</v>
      </c>
      <c r="B193" s="832" t="s">
        <v>4484</v>
      </c>
      <c r="C193" s="832" t="s">
        <v>4480</v>
      </c>
      <c r="D193" s="832" t="s">
        <v>4600</v>
      </c>
      <c r="E193" s="832" t="s">
        <v>4593</v>
      </c>
      <c r="F193" s="849">
        <v>11</v>
      </c>
      <c r="G193" s="849">
        <v>1958</v>
      </c>
      <c r="H193" s="849">
        <v>0.29729729729729731</v>
      </c>
      <c r="I193" s="849">
        <v>178</v>
      </c>
      <c r="J193" s="849">
        <v>37</v>
      </c>
      <c r="K193" s="849">
        <v>6586</v>
      </c>
      <c r="L193" s="849">
        <v>1</v>
      </c>
      <c r="M193" s="849">
        <v>178</v>
      </c>
      <c r="N193" s="849">
        <v>1</v>
      </c>
      <c r="O193" s="849">
        <v>179</v>
      </c>
      <c r="P193" s="837">
        <v>2.7178864257515943E-2</v>
      </c>
      <c r="Q193" s="850">
        <v>179</v>
      </c>
    </row>
    <row r="194" spans="1:17" ht="14.4" customHeight="1" x14ac:dyDescent="0.3">
      <c r="A194" s="831" t="s">
        <v>4665</v>
      </c>
      <c r="B194" s="832" t="s">
        <v>4484</v>
      </c>
      <c r="C194" s="832" t="s">
        <v>4480</v>
      </c>
      <c r="D194" s="832" t="s">
        <v>4601</v>
      </c>
      <c r="E194" s="832" t="s">
        <v>4598</v>
      </c>
      <c r="F194" s="849">
        <v>10</v>
      </c>
      <c r="G194" s="849">
        <v>3800</v>
      </c>
      <c r="H194" s="849">
        <v>0.34482758620689657</v>
      </c>
      <c r="I194" s="849">
        <v>380</v>
      </c>
      <c r="J194" s="849">
        <v>29</v>
      </c>
      <c r="K194" s="849">
        <v>11020</v>
      </c>
      <c r="L194" s="849">
        <v>1</v>
      </c>
      <c r="M194" s="849">
        <v>380</v>
      </c>
      <c r="N194" s="849">
        <v>17</v>
      </c>
      <c r="O194" s="849">
        <v>6477</v>
      </c>
      <c r="P194" s="837">
        <v>0.58774954627949183</v>
      </c>
      <c r="Q194" s="850">
        <v>381</v>
      </c>
    </row>
    <row r="195" spans="1:17" ht="14.4" customHeight="1" x14ac:dyDescent="0.3">
      <c r="A195" s="831" t="s">
        <v>4665</v>
      </c>
      <c r="B195" s="832" t="s">
        <v>4484</v>
      </c>
      <c r="C195" s="832" t="s">
        <v>4480</v>
      </c>
      <c r="D195" s="832" t="s">
        <v>4601</v>
      </c>
      <c r="E195" s="832" t="s">
        <v>4599</v>
      </c>
      <c r="F195" s="849">
        <v>16</v>
      </c>
      <c r="G195" s="849">
        <v>6080</v>
      </c>
      <c r="H195" s="849">
        <v>1.7777777777777777</v>
      </c>
      <c r="I195" s="849">
        <v>380</v>
      </c>
      <c r="J195" s="849">
        <v>9</v>
      </c>
      <c r="K195" s="849">
        <v>3420</v>
      </c>
      <c r="L195" s="849">
        <v>1</v>
      </c>
      <c r="M195" s="849">
        <v>380</v>
      </c>
      <c r="N195" s="849">
        <v>9</v>
      </c>
      <c r="O195" s="849">
        <v>3429</v>
      </c>
      <c r="P195" s="837">
        <v>1.0026315789473683</v>
      </c>
      <c r="Q195" s="850">
        <v>381</v>
      </c>
    </row>
    <row r="196" spans="1:17" ht="14.4" customHeight="1" x14ac:dyDescent="0.3">
      <c r="A196" s="831" t="s">
        <v>4665</v>
      </c>
      <c r="B196" s="832" t="s">
        <v>4484</v>
      </c>
      <c r="C196" s="832" t="s">
        <v>4480</v>
      </c>
      <c r="D196" s="832" t="s">
        <v>4560</v>
      </c>
      <c r="E196" s="832" t="s">
        <v>4561</v>
      </c>
      <c r="F196" s="849"/>
      <c r="G196" s="849"/>
      <c r="H196" s="849"/>
      <c r="I196" s="849"/>
      <c r="J196" s="849">
        <v>3</v>
      </c>
      <c r="K196" s="849">
        <v>1857</v>
      </c>
      <c r="L196" s="849">
        <v>1</v>
      </c>
      <c r="M196" s="849">
        <v>619</v>
      </c>
      <c r="N196" s="849">
        <v>2</v>
      </c>
      <c r="O196" s="849">
        <v>1240</v>
      </c>
      <c r="P196" s="837">
        <v>0.66774367259019929</v>
      </c>
      <c r="Q196" s="850">
        <v>620</v>
      </c>
    </row>
    <row r="197" spans="1:17" ht="14.4" customHeight="1" x14ac:dyDescent="0.3">
      <c r="A197" s="831" t="s">
        <v>4665</v>
      </c>
      <c r="B197" s="832" t="s">
        <v>4484</v>
      </c>
      <c r="C197" s="832" t="s">
        <v>4480</v>
      </c>
      <c r="D197" s="832" t="s">
        <v>4652</v>
      </c>
      <c r="E197" s="832" t="s">
        <v>4653</v>
      </c>
      <c r="F197" s="849">
        <v>9</v>
      </c>
      <c r="G197" s="849">
        <v>900</v>
      </c>
      <c r="H197" s="849">
        <v>0.69230769230769229</v>
      </c>
      <c r="I197" s="849">
        <v>100</v>
      </c>
      <c r="J197" s="849">
        <v>13</v>
      </c>
      <c r="K197" s="849">
        <v>1300</v>
      </c>
      <c r="L197" s="849">
        <v>1</v>
      </c>
      <c r="M197" s="849">
        <v>100</v>
      </c>
      <c r="N197" s="849">
        <v>8</v>
      </c>
      <c r="O197" s="849">
        <v>800</v>
      </c>
      <c r="P197" s="837">
        <v>0.61538461538461542</v>
      </c>
      <c r="Q197" s="850">
        <v>100</v>
      </c>
    </row>
    <row r="198" spans="1:17" ht="14.4" customHeight="1" x14ac:dyDescent="0.3">
      <c r="A198" s="831" t="s">
        <v>4665</v>
      </c>
      <c r="B198" s="832" t="s">
        <v>4484</v>
      </c>
      <c r="C198" s="832" t="s">
        <v>4480</v>
      </c>
      <c r="D198" s="832" t="s">
        <v>4654</v>
      </c>
      <c r="E198" s="832" t="s">
        <v>4610</v>
      </c>
      <c r="F198" s="849">
        <v>38</v>
      </c>
      <c r="G198" s="849">
        <v>39330</v>
      </c>
      <c r="H198" s="849"/>
      <c r="I198" s="849">
        <v>1035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4665</v>
      </c>
      <c r="B199" s="832" t="s">
        <v>4484</v>
      </c>
      <c r="C199" s="832" t="s">
        <v>4480</v>
      </c>
      <c r="D199" s="832" t="s">
        <v>4654</v>
      </c>
      <c r="E199" s="832" t="s">
        <v>4612</v>
      </c>
      <c r="F199" s="849">
        <v>9</v>
      </c>
      <c r="G199" s="849">
        <v>9315</v>
      </c>
      <c r="H199" s="849">
        <v>1.5</v>
      </c>
      <c r="I199" s="849">
        <v>1035</v>
      </c>
      <c r="J199" s="849">
        <v>6</v>
      </c>
      <c r="K199" s="849">
        <v>6210</v>
      </c>
      <c r="L199" s="849">
        <v>1</v>
      </c>
      <c r="M199" s="849">
        <v>1035</v>
      </c>
      <c r="N199" s="849">
        <v>39</v>
      </c>
      <c r="O199" s="849">
        <v>40404</v>
      </c>
      <c r="P199" s="837">
        <v>6.5062801932367149</v>
      </c>
      <c r="Q199" s="850">
        <v>1036</v>
      </c>
    </row>
    <row r="200" spans="1:17" ht="14.4" customHeight="1" x14ac:dyDescent="0.3">
      <c r="A200" s="831" t="s">
        <v>4665</v>
      </c>
      <c r="B200" s="832" t="s">
        <v>4484</v>
      </c>
      <c r="C200" s="832" t="s">
        <v>4480</v>
      </c>
      <c r="D200" s="832" t="s">
        <v>4604</v>
      </c>
      <c r="E200" s="832" t="s">
        <v>4585</v>
      </c>
      <c r="F200" s="849">
        <v>1</v>
      </c>
      <c r="G200" s="849">
        <v>352</v>
      </c>
      <c r="H200" s="849">
        <v>0.99716713881019825</v>
      </c>
      <c r="I200" s="849">
        <v>352</v>
      </c>
      <c r="J200" s="849">
        <v>1</v>
      </c>
      <c r="K200" s="849">
        <v>353</v>
      </c>
      <c r="L200" s="849">
        <v>1</v>
      </c>
      <c r="M200" s="849">
        <v>353</v>
      </c>
      <c r="N200" s="849">
        <v>1</v>
      </c>
      <c r="O200" s="849">
        <v>354</v>
      </c>
      <c r="P200" s="837">
        <v>1.0028328611898016</v>
      </c>
      <c r="Q200" s="850">
        <v>354</v>
      </c>
    </row>
    <row r="201" spans="1:17" ht="14.4" customHeight="1" x14ac:dyDescent="0.3">
      <c r="A201" s="831" t="s">
        <v>4665</v>
      </c>
      <c r="B201" s="832" t="s">
        <v>4484</v>
      </c>
      <c r="C201" s="832" t="s">
        <v>4480</v>
      </c>
      <c r="D201" s="832" t="s">
        <v>4604</v>
      </c>
      <c r="E201" s="832" t="s">
        <v>4586</v>
      </c>
      <c r="F201" s="849">
        <v>3</v>
      </c>
      <c r="G201" s="849">
        <v>1056</v>
      </c>
      <c r="H201" s="849"/>
      <c r="I201" s="849">
        <v>352</v>
      </c>
      <c r="J201" s="849"/>
      <c r="K201" s="849"/>
      <c r="L201" s="849"/>
      <c r="M201" s="849"/>
      <c r="N201" s="849">
        <v>1</v>
      </c>
      <c r="O201" s="849">
        <v>354</v>
      </c>
      <c r="P201" s="837"/>
      <c r="Q201" s="850">
        <v>354</v>
      </c>
    </row>
    <row r="202" spans="1:17" ht="14.4" customHeight="1" x14ac:dyDescent="0.3">
      <c r="A202" s="831" t="s">
        <v>4665</v>
      </c>
      <c r="B202" s="832" t="s">
        <v>4484</v>
      </c>
      <c r="C202" s="832" t="s">
        <v>4480</v>
      </c>
      <c r="D202" s="832" t="s">
        <v>4562</v>
      </c>
      <c r="E202" s="832" t="s">
        <v>4563</v>
      </c>
      <c r="F202" s="849">
        <v>4</v>
      </c>
      <c r="G202" s="849">
        <v>1492</v>
      </c>
      <c r="H202" s="849">
        <v>1.3333333333333333</v>
      </c>
      <c r="I202" s="849">
        <v>373</v>
      </c>
      <c r="J202" s="849">
        <v>3</v>
      </c>
      <c r="K202" s="849">
        <v>1119</v>
      </c>
      <c r="L202" s="849">
        <v>1</v>
      </c>
      <c r="M202" s="849">
        <v>373</v>
      </c>
      <c r="N202" s="849"/>
      <c r="O202" s="849"/>
      <c r="P202" s="837"/>
      <c r="Q202" s="850"/>
    </row>
    <row r="203" spans="1:17" ht="14.4" customHeight="1" x14ac:dyDescent="0.3">
      <c r="A203" s="831" t="s">
        <v>4665</v>
      </c>
      <c r="B203" s="832" t="s">
        <v>4484</v>
      </c>
      <c r="C203" s="832" t="s">
        <v>4480</v>
      </c>
      <c r="D203" s="832" t="s">
        <v>4655</v>
      </c>
      <c r="E203" s="832" t="s">
        <v>4610</v>
      </c>
      <c r="F203" s="849"/>
      <c r="G203" s="849"/>
      <c r="H203" s="849"/>
      <c r="I203" s="849"/>
      <c r="J203" s="849">
        <v>4</v>
      </c>
      <c r="K203" s="849">
        <v>3516</v>
      </c>
      <c r="L203" s="849">
        <v>1</v>
      </c>
      <c r="M203" s="849">
        <v>879</v>
      </c>
      <c r="N203" s="849">
        <v>6</v>
      </c>
      <c r="O203" s="849">
        <v>5280</v>
      </c>
      <c r="P203" s="837">
        <v>1.5017064846416381</v>
      </c>
      <c r="Q203" s="850">
        <v>880</v>
      </c>
    </row>
    <row r="204" spans="1:17" ht="14.4" customHeight="1" x14ac:dyDescent="0.3">
      <c r="A204" s="831" t="s">
        <v>4665</v>
      </c>
      <c r="B204" s="832" t="s">
        <v>4484</v>
      </c>
      <c r="C204" s="832" t="s">
        <v>4480</v>
      </c>
      <c r="D204" s="832" t="s">
        <v>4655</v>
      </c>
      <c r="E204" s="832" t="s">
        <v>4612</v>
      </c>
      <c r="F204" s="849">
        <v>8</v>
      </c>
      <c r="G204" s="849">
        <v>7032</v>
      </c>
      <c r="H204" s="849">
        <v>1.6</v>
      </c>
      <c r="I204" s="849">
        <v>879</v>
      </c>
      <c r="J204" s="849">
        <v>5</v>
      </c>
      <c r="K204" s="849">
        <v>4395</v>
      </c>
      <c r="L204" s="849">
        <v>1</v>
      </c>
      <c r="M204" s="849">
        <v>879</v>
      </c>
      <c r="N204" s="849">
        <v>4</v>
      </c>
      <c r="O204" s="849">
        <v>3520</v>
      </c>
      <c r="P204" s="837">
        <v>0.80091012514220705</v>
      </c>
      <c r="Q204" s="850">
        <v>880</v>
      </c>
    </row>
    <row r="205" spans="1:17" ht="14.4" customHeight="1" x14ac:dyDescent="0.3">
      <c r="A205" s="831" t="s">
        <v>4665</v>
      </c>
      <c r="B205" s="832" t="s">
        <v>4484</v>
      </c>
      <c r="C205" s="832" t="s">
        <v>4480</v>
      </c>
      <c r="D205" s="832" t="s">
        <v>4678</v>
      </c>
      <c r="E205" s="832" t="s">
        <v>4657</v>
      </c>
      <c r="F205" s="849"/>
      <c r="G205" s="849"/>
      <c r="H205" s="849"/>
      <c r="I205" s="849"/>
      <c r="J205" s="849">
        <v>16</v>
      </c>
      <c r="K205" s="849">
        <v>8496</v>
      </c>
      <c r="L205" s="849">
        <v>1</v>
      </c>
      <c r="M205" s="849">
        <v>531</v>
      </c>
      <c r="N205" s="849">
        <v>2</v>
      </c>
      <c r="O205" s="849">
        <v>1064</v>
      </c>
      <c r="P205" s="837">
        <v>0.12523540489642185</v>
      </c>
      <c r="Q205" s="850">
        <v>532</v>
      </c>
    </row>
    <row r="206" spans="1:17" ht="14.4" customHeight="1" x14ac:dyDescent="0.3">
      <c r="A206" s="831" t="s">
        <v>4665</v>
      </c>
      <c r="B206" s="832" t="s">
        <v>4484</v>
      </c>
      <c r="C206" s="832" t="s">
        <v>4480</v>
      </c>
      <c r="D206" s="832" t="s">
        <v>4656</v>
      </c>
      <c r="E206" s="832" t="s">
        <v>4657</v>
      </c>
      <c r="F206" s="849">
        <v>17</v>
      </c>
      <c r="G206" s="849">
        <v>14008</v>
      </c>
      <c r="H206" s="849">
        <v>17</v>
      </c>
      <c r="I206" s="849">
        <v>824</v>
      </c>
      <c r="J206" s="849">
        <v>1</v>
      </c>
      <c r="K206" s="849">
        <v>824</v>
      </c>
      <c r="L206" s="849">
        <v>1</v>
      </c>
      <c r="M206" s="849">
        <v>824</v>
      </c>
      <c r="N206" s="849">
        <v>9</v>
      </c>
      <c r="O206" s="849">
        <v>7425</v>
      </c>
      <c r="P206" s="837">
        <v>9.0109223300970882</v>
      </c>
      <c r="Q206" s="850">
        <v>825</v>
      </c>
    </row>
    <row r="207" spans="1:17" ht="14.4" customHeight="1" x14ac:dyDescent="0.3">
      <c r="A207" s="831" t="s">
        <v>4665</v>
      </c>
      <c r="B207" s="832" t="s">
        <v>4484</v>
      </c>
      <c r="C207" s="832" t="s">
        <v>4480</v>
      </c>
      <c r="D207" s="832" t="s">
        <v>4664</v>
      </c>
      <c r="E207" s="832" t="s">
        <v>4657</v>
      </c>
      <c r="F207" s="849">
        <v>87</v>
      </c>
      <c r="G207" s="849">
        <v>52548</v>
      </c>
      <c r="H207" s="849">
        <v>2.6363636363636362</v>
      </c>
      <c r="I207" s="849">
        <v>604</v>
      </c>
      <c r="J207" s="849">
        <v>33</v>
      </c>
      <c r="K207" s="849">
        <v>19932</v>
      </c>
      <c r="L207" s="849">
        <v>1</v>
      </c>
      <c r="M207" s="849">
        <v>604</v>
      </c>
      <c r="N207" s="849">
        <v>45</v>
      </c>
      <c r="O207" s="849">
        <v>27225</v>
      </c>
      <c r="P207" s="837">
        <v>1.3658940397350994</v>
      </c>
      <c r="Q207" s="850">
        <v>605</v>
      </c>
    </row>
    <row r="208" spans="1:17" ht="14.4" customHeight="1" x14ac:dyDescent="0.3">
      <c r="A208" s="831" t="s">
        <v>4665</v>
      </c>
      <c r="B208" s="832" t="s">
        <v>4484</v>
      </c>
      <c r="C208" s="832" t="s">
        <v>4480</v>
      </c>
      <c r="D208" s="832" t="s">
        <v>4564</v>
      </c>
      <c r="E208" s="832" t="s">
        <v>4565</v>
      </c>
      <c r="F208" s="849">
        <v>2</v>
      </c>
      <c r="G208" s="849">
        <v>354</v>
      </c>
      <c r="H208" s="849">
        <v>2</v>
      </c>
      <c r="I208" s="849">
        <v>177</v>
      </c>
      <c r="J208" s="849">
        <v>1</v>
      </c>
      <c r="K208" s="849">
        <v>177</v>
      </c>
      <c r="L208" s="849">
        <v>1</v>
      </c>
      <c r="M208" s="849">
        <v>177</v>
      </c>
      <c r="N208" s="849">
        <v>1</v>
      </c>
      <c r="O208" s="849">
        <v>178</v>
      </c>
      <c r="P208" s="837">
        <v>1.0056497175141244</v>
      </c>
      <c r="Q208" s="850">
        <v>178</v>
      </c>
    </row>
    <row r="209" spans="1:17" ht="14.4" customHeight="1" x14ac:dyDescent="0.3">
      <c r="A209" s="831" t="s">
        <v>4665</v>
      </c>
      <c r="B209" s="832" t="s">
        <v>4484</v>
      </c>
      <c r="C209" s="832" t="s">
        <v>4480</v>
      </c>
      <c r="D209" s="832" t="s">
        <v>4564</v>
      </c>
      <c r="E209" s="832" t="s">
        <v>4566</v>
      </c>
      <c r="F209" s="849"/>
      <c r="G209" s="849"/>
      <c r="H209" s="849"/>
      <c r="I209" s="849"/>
      <c r="J209" s="849">
        <v>1</v>
      </c>
      <c r="K209" s="849">
        <v>177</v>
      </c>
      <c r="L209" s="849">
        <v>1</v>
      </c>
      <c r="M209" s="849">
        <v>177</v>
      </c>
      <c r="N209" s="849">
        <v>2</v>
      </c>
      <c r="O209" s="849">
        <v>356</v>
      </c>
      <c r="P209" s="837">
        <v>2.0112994350282487</v>
      </c>
      <c r="Q209" s="850">
        <v>178</v>
      </c>
    </row>
    <row r="210" spans="1:17" ht="14.4" customHeight="1" x14ac:dyDescent="0.3">
      <c r="A210" s="831" t="s">
        <v>4665</v>
      </c>
      <c r="B210" s="832" t="s">
        <v>4484</v>
      </c>
      <c r="C210" s="832" t="s">
        <v>4480</v>
      </c>
      <c r="D210" s="832" t="s">
        <v>4679</v>
      </c>
      <c r="E210" s="832" t="s">
        <v>4657</v>
      </c>
      <c r="F210" s="849"/>
      <c r="G210" s="849"/>
      <c r="H210" s="849"/>
      <c r="I210" s="849"/>
      <c r="J210" s="849"/>
      <c r="K210" s="849"/>
      <c r="L210" s="849"/>
      <c r="M210" s="849"/>
      <c r="N210" s="849">
        <v>3</v>
      </c>
      <c r="O210" s="849">
        <v>2256</v>
      </c>
      <c r="P210" s="837"/>
      <c r="Q210" s="850">
        <v>752</v>
      </c>
    </row>
    <row r="211" spans="1:17" ht="14.4" customHeight="1" x14ac:dyDescent="0.3">
      <c r="A211" s="831" t="s">
        <v>4665</v>
      </c>
      <c r="B211" s="832" t="s">
        <v>4484</v>
      </c>
      <c r="C211" s="832" t="s">
        <v>4480</v>
      </c>
      <c r="D211" s="832" t="s">
        <v>4658</v>
      </c>
      <c r="E211" s="832" t="s">
        <v>4659</v>
      </c>
      <c r="F211" s="849">
        <v>1</v>
      </c>
      <c r="G211" s="849">
        <v>623</v>
      </c>
      <c r="H211" s="849"/>
      <c r="I211" s="849">
        <v>623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4665</v>
      </c>
      <c r="B212" s="832" t="s">
        <v>4484</v>
      </c>
      <c r="C212" s="832" t="s">
        <v>4480</v>
      </c>
      <c r="D212" s="832" t="s">
        <v>4660</v>
      </c>
      <c r="E212" s="832" t="s">
        <v>4659</v>
      </c>
      <c r="F212" s="849">
        <v>1</v>
      </c>
      <c r="G212" s="849">
        <v>537</v>
      </c>
      <c r="H212" s="849"/>
      <c r="I212" s="849">
        <v>537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4665</v>
      </c>
      <c r="B213" s="832" t="s">
        <v>4484</v>
      </c>
      <c r="C213" s="832" t="s">
        <v>4480</v>
      </c>
      <c r="D213" s="832" t="s">
        <v>4680</v>
      </c>
      <c r="E213" s="832" t="s">
        <v>4681</v>
      </c>
      <c r="F213" s="849"/>
      <c r="G213" s="849"/>
      <c r="H213" s="849"/>
      <c r="I213" s="849"/>
      <c r="J213" s="849"/>
      <c r="K213" s="849"/>
      <c r="L213" s="849"/>
      <c r="M213" s="849"/>
      <c r="N213" s="849">
        <v>0</v>
      </c>
      <c r="O213" s="849">
        <v>0</v>
      </c>
      <c r="P213" s="837"/>
      <c r="Q213" s="850"/>
    </row>
    <row r="214" spans="1:17" ht="14.4" customHeight="1" x14ac:dyDescent="0.3">
      <c r="A214" s="831" t="s">
        <v>4665</v>
      </c>
      <c r="B214" s="832" t="s">
        <v>4484</v>
      </c>
      <c r="C214" s="832" t="s">
        <v>4480</v>
      </c>
      <c r="D214" s="832" t="s">
        <v>4682</v>
      </c>
      <c r="E214" s="832" t="s">
        <v>4657</v>
      </c>
      <c r="F214" s="849"/>
      <c r="G214" s="849"/>
      <c r="H214" s="849"/>
      <c r="I214" s="849"/>
      <c r="J214" s="849">
        <v>3</v>
      </c>
      <c r="K214" s="849">
        <v>2622</v>
      </c>
      <c r="L214" s="849">
        <v>1</v>
      </c>
      <c r="M214" s="849">
        <v>874</v>
      </c>
      <c r="N214" s="849"/>
      <c r="O214" s="849"/>
      <c r="P214" s="837"/>
      <c r="Q214" s="850"/>
    </row>
    <row r="215" spans="1:17" ht="14.4" customHeight="1" x14ac:dyDescent="0.3">
      <c r="A215" s="831" t="s">
        <v>4665</v>
      </c>
      <c r="B215" s="832" t="s">
        <v>4484</v>
      </c>
      <c r="C215" s="832" t="s">
        <v>4480</v>
      </c>
      <c r="D215" s="832" t="s">
        <v>4567</v>
      </c>
      <c r="E215" s="832" t="s">
        <v>4568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1298</v>
      </c>
      <c r="P215" s="837"/>
      <c r="Q215" s="850">
        <v>1298</v>
      </c>
    </row>
    <row r="216" spans="1:17" ht="14.4" customHeight="1" x14ac:dyDescent="0.3">
      <c r="A216" s="831" t="s">
        <v>4665</v>
      </c>
      <c r="B216" s="832" t="s">
        <v>4484</v>
      </c>
      <c r="C216" s="832" t="s">
        <v>4480</v>
      </c>
      <c r="D216" s="832" t="s">
        <v>4683</v>
      </c>
      <c r="E216" s="832" t="s">
        <v>4684</v>
      </c>
      <c r="F216" s="849">
        <v>4</v>
      </c>
      <c r="G216" s="849">
        <v>1428</v>
      </c>
      <c r="H216" s="849">
        <v>0.9972067039106145</v>
      </c>
      <c r="I216" s="849">
        <v>357</v>
      </c>
      <c r="J216" s="849">
        <v>4</v>
      </c>
      <c r="K216" s="849">
        <v>1432</v>
      </c>
      <c r="L216" s="849">
        <v>1</v>
      </c>
      <c r="M216" s="849">
        <v>358</v>
      </c>
      <c r="N216" s="849">
        <v>5</v>
      </c>
      <c r="O216" s="849">
        <v>1795</v>
      </c>
      <c r="P216" s="837">
        <v>1.2534916201117319</v>
      </c>
      <c r="Q216" s="850">
        <v>359</v>
      </c>
    </row>
    <row r="217" spans="1:17" ht="14.4" customHeight="1" x14ac:dyDescent="0.3">
      <c r="A217" s="831" t="s">
        <v>4665</v>
      </c>
      <c r="B217" s="832" t="s">
        <v>4484</v>
      </c>
      <c r="C217" s="832" t="s">
        <v>4480</v>
      </c>
      <c r="D217" s="832" t="s">
        <v>4683</v>
      </c>
      <c r="E217" s="832" t="s">
        <v>4685</v>
      </c>
      <c r="F217" s="849">
        <v>2</v>
      </c>
      <c r="G217" s="849">
        <v>714</v>
      </c>
      <c r="H217" s="849"/>
      <c r="I217" s="849">
        <v>357</v>
      </c>
      <c r="J217" s="849"/>
      <c r="K217" s="849"/>
      <c r="L217" s="849"/>
      <c r="M217" s="849"/>
      <c r="N217" s="849">
        <v>4</v>
      </c>
      <c r="O217" s="849">
        <v>1436</v>
      </c>
      <c r="P217" s="837"/>
      <c r="Q217" s="850">
        <v>359</v>
      </c>
    </row>
    <row r="218" spans="1:17" ht="14.4" customHeight="1" x14ac:dyDescent="0.3">
      <c r="A218" s="831" t="s">
        <v>4686</v>
      </c>
      <c r="B218" s="832" t="s">
        <v>4484</v>
      </c>
      <c r="C218" s="832" t="s">
        <v>4509</v>
      </c>
      <c r="D218" s="832" t="s">
        <v>4666</v>
      </c>
      <c r="E218" s="832" t="s">
        <v>4667</v>
      </c>
      <c r="F218" s="849"/>
      <c r="G218" s="849"/>
      <c r="H218" s="849"/>
      <c r="I218" s="849"/>
      <c r="J218" s="849">
        <v>3</v>
      </c>
      <c r="K218" s="849">
        <v>6930</v>
      </c>
      <c r="L218" s="849">
        <v>1</v>
      </c>
      <c r="M218" s="849">
        <v>2310</v>
      </c>
      <c r="N218" s="849"/>
      <c r="O218" s="849"/>
      <c r="P218" s="837"/>
      <c r="Q218" s="850"/>
    </row>
    <row r="219" spans="1:17" ht="14.4" customHeight="1" x14ac:dyDescent="0.3">
      <c r="A219" s="831" t="s">
        <v>4686</v>
      </c>
      <c r="B219" s="832" t="s">
        <v>4484</v>
      </c>
      <c r="C219" s="832" t="s">
        <v>4509</v>
      </c>
      <c r="D219" s="832" t="s">
        <v>4569</v>
      </c>
      <c r="E219" s="832" t="s">
        <v>4570</v>
      </c>
      <c r="F219" s="849">
        <v>142</v>
      </c>
      <c r="G219" s="849">
        <v>128474.5</v>
      </c>
      <c r="H219" s="849">
        <v>1.109375</v>
      </c>
      <c r="I219" s="849">
        <v>904.75</v>
      </c>
      <c r="J219" s="849">
        <v>128</v>
      </c>
      <c r="K219" s="849">
        <v>115808</v>
      </c>
      <c r="L219" s="849">
        <v>1</v>
      </c>
      <c r="M219" s="849">
        <v>904.75</v>
      </c>
      <c r="N219" s="849">
        <v>94</v>
      </c>
      <c r="O219" s="849">
        <v>85046.5</v>
      </c>
      <c r="P219" s="837">
        <v>0.734375</v>
      </c>
      <c r="Q219" s="850">
        <v>904.75</v>
      </c>
    </row>
    <row r="220" spans="1:17" ht="14.4" customHeight="1" x14ac:dyDescent="0.3">
      <c r="A220" s="831" t="s">
        <v>4686</v>
      </c>
      <c r="B220" s="832" t="s">
        <v>4484</v>
      </c>
      <c r="C220" s="832" t="s">
        <v>4509</v>
      </c>
      <c r="D220" s="832" t="s">
        <v>4512</v>
      </c>
      <c r="E220" s="832" t="s">
        <v>4513</v>
      </c>
      <c r="F220" s="849">
        <v>33.14</v>
      </c>
      <c r="G220" s="849">
        <v>8041.0700000000015</v>
      </c>
      <c r="H220" s="849">
        <v>1.5780913915186916</v>
      </c>
      <c r="I220" s="849">
        <v>242.63940856970433</v>
      </c>
      <c r="J220" s="849">
        <v>21</v>
      </c>
      <c r="K220" s="849">
        <v>5095.4399999999996</v>
      </c>
      <c r="L220" s="849">
        <v>1</v>
      </c>
      <c r="M220" s="849">
        <v>242.64</v>
      </c>
      <c r="N220" s="849">
        <v>34</v>
      </c>
      <c r="O220" s="849">
        <v>8249.760000000002</v>
      </c>
      <c r="P220" s="837">
        <v>1.6190476190476195</v>
      </c>
      <c r="Q220" s="850">
        <v>242.64000000000007</v>
      </c>
    </row>
    <row r="221" spans="1:17" ht="14.4" customHeight="1" x14ac:dyDescent="0.3">
      <c r="A221" s="831" t="s">
        <v>4686</v>
      </c>
      <c r="B221" s="832" t="s">
        <v>4484</v>
      </c>
      <c r="C221" s="832" t="s">
        <v>4509</v>
      </c>
      <c r="D221" s="832" t="s">
        <v>4514</v>
      </c>
      <c r="E221" s="832" t="s">
        <v>4515</v>
      </c>
      <c r="F221" s="849">
        <v>1</v>
      </c>
      <c r="G221" s="849">
        <v>242.64</v>
      </c>
      <c r="H221" s="849">
        <v>1</v>
      </c>
      <c r="I221" s="849">
        <v>242.64</v>
      </c>
      <c r="J221" s="849">
        <v>1</v>
      </c>
      <c r="K221" s="849">
        <v>242.64</v>
      </c>
      <c r="L221" s="849">
        <v>1</v>
      </c>
      <c r="M221" s="849">
        <v>242.64</v>
      </c>
      <c r="N221" s="849"/>
      <c r="O221" s="849"/>
      <c r="P221" s="837"/>
      <c r="Q221" s="850"/>
    </row>
    <row r="222" spans="1:17" ht="14.4" customHeight="1" x14ac:dyDescent="0.3">
      <c r="A222" s="831" t="s">
        <v>4686</v>
      </c>
      <c r="B222" s="832" t="s">
        <v>4484</v>
      </c>
      <c r="C222" s="832" t="s">
        <v>4509</v>
      </c>
      <c r="D222" s="832" t="s">
        <v>4518</v>
      </c>
      <c r="E222" s="832" t="s">
        <v>4517</v>
      </c>
      <c r="F222" s="849"/>
      <c r="G222" s="849"/>
      <c r="H222" s="849"/>
      <c r="I222" s="849"/>
      <c r="J222" s="849"/>
      <c r="K222" s="849"/>
      <c r="L222" s="849"/>
      <c r="M222" s="849"/>
      <c r="N222" s="849">
        <v>5</v>
      </c>
      <c r="O222" s="849">
        <v>2245</v>
      </c>
      <c r="P222" s="837"/>
      <c r="Q222" s="850">
        <v>449</v>
      </c>
    </row>
    <row r="223" spans="1:17" ht="14.4" customHeight="1" x14ac:dyDescent="0.3">
      <c r="A223" s="831" t="s">
        <v>4686</v>
      </c>
      <c r="B223" s="832" t="s">
        <v>4484</v>
      </c>
      <c r="C223" s="832" t="s">
        <v>4509</v>
      </c>
      <c r="D223" s="832" t="s">
        <v>4519</v>
      </c>
      <c r="E223" s="832" t="s">
        <v>4517</v>
      </c>
      <c r="F223" s="849">
        <v>10</v>
      </c>
      <c r="G223" s="849">
        <v>5000</v>
      </c>
      <c r="H223" s="849">
        <v>1.4285714285714286</v>
      </c>
      <c r="I223" s="849">
        <v>500</v>
      </c>
      <c r="J223" s="849">
        <v>7</v>
      </c>
      <c r="K223" s="849">
        <v>3500</v>
      </c>
      <c r="L223" s="849">
        <v>1</v>
      </c>
      <c r="M223" s="849">
        <v>500</v>
      </c>
      <c r="N223" s="849"/>
      <c r="O223" s="849"/>
      <c r="P223" s="837"/>
      <c r="Q223" s="850"/>
    </row>
    <row r="224" spans="1:17" ht="14.4" customHeight="1" x14ac:dyDescent="0.3">
      <c r="A224" s="831" t="s">
        <v>4686</v>
      </c>
      <c r="B224" s="832" t="s">
        <v>4484</v>
      </c>
      <c r="C224" s="832" t="s">
        <v>4509</v>
      </c>
      <c r="D224" s="832" t="s">
        <v>4687</v>
      </c>
      <c r="E224" s="832" t="s">
        <v>4688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1557.65</v>
      </c>
      <c r="P224" s="837"/>
      <c r="Q224" s="850">
        <v>1557.65</v>
      </c>
    </row>
    <row r="225" spans="1:17" ht="14.4" customHeight="1" x14ac:dyDescent="0.3">
      <c r="A225" s="831" t="s">
        <v>4686</v>
      </c>
      <c r="B225" s="832" t="s">
        <v>4484</v>
      </c>
      <c r="C225" s="832" t="s">
        <v>4480</v>
      </c>
      <c r="D225" s="832" t="s">
        <v>4643</v>
      </c>
      <c r="E225" s="832" t="s">
        <v>4644</v>
      </c>
      <c r="F225" s="849">
        <v>10</v>
      </c>
      <c r="G225" s="849">
        <v>1950</v>
      </c>
      <c r="H225" s="849">
        <v>0.55272108843537415</v>
      </c>
      <c r="I225" s="849">
        <v>195</v>
      </c>
      <c r="J225" s="849">
        <v>18</v>
      </c>
      <c r="K225" s="849">
        <v>3528</v>
      </c>
      <c r="L225" s="849">
        <v>1</v>
      </c>
      <c r="M225" s="849">
        <v>196</v>
      </c>
      <c r="N225" s="849">
        <v>16</v>
      </c>
      <c r="O225" s="849">
        <v>3136</v>
      </c>
      <c r="P225" s="837">
        <v>0.88888888888888884</v>
      </c>
      <c r="Q225" s="850">
        <v>196</v>
      </c>
    </row>
    <row r="226" spans="1:17" ht="14.4" customHeight="1" x14ac:dyDescent="0.3">
      <c r="A226" s="831" t="s">
        <v>4686</v>
      </c>
      <c r="B226" s="832" t="s">
        <v>4484</v>
      </c>
      <c r="C226" s="832" t="s">
        <v>4480</v>
      </c>
      <c r="D226" s="832" t="s">
        <v>4643</v>
      </c>
      <c r="E226" s="832" t="s">
        <v>4662</v>
      </c>
      <c r="F226" s="849">
        <v>4</v>
      </c>
      <c r="G226" s="849">
        <v>780</v>
      </c>
      <c r="H226" s="849">
        <v>1.3265306122448979</v>
      </c>
      <c r="I226" s="849">
        <v>195</v>
      </c>
      <c r="J226" s="849">
        <v>3</v>
      </c>
      <c r="K226" s="849">
        <v>588</v>
      </c>
      <c r="L226" s="849">
        <v>1</v>
      </c>
      <c r="M226" s="849">
        <v>196</v>
      </c>
      <c r="N226" s="849">
        <v>4</v>
      </c>
      <c r="O226" s="849">
        <v>784</v>
      </c>
      <c r="P226" s="837">
        <v>1.3333333333333333</v>
      </c>
      <c r="Q226" s="850">
        <v>196</v>
      </c>
    </row>
    <row r="227" spans="1:17" ht="14.4" customHeight="1" x14ac:dyDescent="0.3">
      <c r="A227" s="831" t="s">
        <v>4686</v>
      </c>
      <c r="B227" s="832" t="s">
        <v>4484</v>
      </c>
      <c r="C227" s="832" t="s">
        <v>4480</v>
      </c>
      <c r="D227" s="832" t="s">
        <v>4645</v>
      </c>
      <c r="E227" s="832" t="s">
        <v>4646</v>
      </c>
      <c r="F227" s="849">
        <v>5</v>
      </c>
      <c r="G227" s="849">
        <v>5790</v>
      </c>
      <c r="H227" s="849">
        <v>0.99913718723037104</v>
      </c>
      <c r="I227" s="849">
        <v>1158</v>
      </c>
      <c r="J227" s="849">
        <v>5</v>
      </c>
      <c r="K227" s="849">
        <v>5795</v>
      </c>
      <c r="L227" s="849">
        <v>1</v>
      </c>
      <c r="M227" s="849">
        <v>1159</v>
      </c>
      <c r="N227" s="849">
        <v>1</v>
      </c>
      <c r="O227" s="849">
        <v>1160</v>
      </c>
      <c r="P227" s="837">
        <v>0.20017256255392579</v>
      </c>
      <c r="Q227" s="850">
        <v>1160</v>
      </c>
    </row>
    <row r="228" spans="1:17" ht="14.4" customHeight="1" x14ac:dyDescent="0.3">
      <c r="A228" s="831" t="s">
        <v>4686</v>
      </c>
      <c r="B228" s="832" t="s">
        <v>4484</v>
      </c>
      <c r="C228" s="832" t="s">
        <v>4480</v>
      </c>
      <c r="D228" s="832" t="s">
        <v>4645</v>
      </c>
      <c r="E228" s="832" t="s">
        <v>4689</v>
      </c>
      <c r="F228" s="849"/>
      <c r="G228" s="849"/>
      <c r="H228" s="849"/>
      <c r="I228" s="849"/>
      <c r="J228" s="849">
        <v>2</v>
      </c>
      <c r="K228" s="849">
        <v>2318</v>
      </c>
      <c r="L228" s="849">
        <v>1</v>
      </c>
      <c r="M228" s="849">
        <v>1159</v>
      </c>
      <c r="N228" s="849"/>
      <c r="O228" s="849"/>
      <c r="P228" s="837"/>
      <c r="Q228" s="850"/>
    </row>
    <row r="229" spans="1:17" ht="14.4" customHeight="1" x14ac:dyDescent="0.3">
      <c r="A229" s="831" t="s">
        <v>4686</v>
      </c>
      <c r="B229" s="832" t="s">
        <v>4484</v>
      </c>
      <c r="C229" s="832" t="s">
        <v>4480</v>
      </c>
      <c r="D229" s="832" t="s">
        <v>4525</v>
      </c>
      <c r="E229" s="832" t="s">
        <v>4527</v>
      </c>
      <c r="F229" s="849">
        <v>1</v>
      </c>
      <c r="G229" s="849">
        <v>37</v>
      </c>
      <c r="H229" s="849"/>
      <c r="I229" s="849">
        <v>37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4686</v>
      </c>
      <c r="B230" s="832" t="s">
        <v>4484</v>
      </c>
      <c r="C230" s="832" t="s">
        <v>4480</v>
      </c>
      <c r="D230" s="832" t="s">
        <v>4534</v>
      </c>
      <c r="E230" s="832" t="s">
        <v>4535</v>
      </c>
      <c r="F230" s="849">
        <v>771</v>
      </c>
      <c r="G230" s="849">
        <v>193521</v>
      </c>
      <c r="H230" s="849">
        <v>1.0813464235624124</v>
      </c>
      <c r="I230" s="849">
        <v>251</v>
      </c>
      <c r="J230" s="849">
        <v>713</v>
      </c>
      <c r="K230" s="849">
        <v>178963</v>
      </c>
      <c r="L230" s="849">
        <v>1</v>
      </c>
      <c r="M230" s="849">
        <v>251</v>
      </c>
      <c r="N230" s="849">
        <v>779</v>
      </c>
      <c r="O230" s="849">
        <v>196308</v>
      </c>
      <c r="P230" s="837">
        <v>1.0969194749752742</v>
      </c>
      <c r="Q230" s="850">
        <v>252</v>
      </c>
    </row>
    <row r="231" spans="1:17" ht="14.4" customHeight="1" x14ac:dyDescent="0.3">
      <c r="A231" s="831" t="s">
        <v>4686</v>
      </c>
      <c r="B231" s="832" t="s">
        <v>4484</v>
      </c>
      <c r="C231" s="832" t="s">
        <v>4480</v>
      </c>
      <c r="D231" s="832" t="s">
        <v>4534</v>
      </c>
      <c r="E231" s="832" t="s">
        <v>4536</v>
      </c>
      <c r="F231" s="849">
        <v>95</v>
      </c>
      <c r="G231" s="849">
        <v>23845</v>
      </c>
      <c r="H231" s="849">
        <v>1.1875</v>
      </c>
      <c r="I231" s="849">
        <v>251</v>
      </c>
      <c r="J231" s="849">
        <v>80</v>
      </c>
      <c r="K231" s="849">
        <v>20080</v>
      </c>
      <c r="L231" s="849">
        <v>1</v>
      </c>
      <c r="M231" s="849">
        <v>251</v>
      </c>
      <c r="N231" s="849">
        <v>96</v>
      </c>
      <c r="O231" s="849">
        <v>24192</v>
      </c>
      <c r="P231" s="837">
        <v>1.204780876494024</v>
      </c>
      <c r="Q231" s="850">
        <v>252</v>
      </c>
    </row>
    <row r="232" spans="1:17" ht="14.4" customHeight="1" x14ac:dyDescent="0.3">
      <c r="A232" s="831" t="s">
        <v>4686</v>
      </c>
      <c r="B232" s="832" t="s">
        <v>4484</v>
      </c>
      <c r="C232" s="832" t="s">
        <v>4480</v>
      </c>
      <c r="D232" s="832" t="s">
        <v>4571</v>
      </c>
      <c r="E232" s="832" t="s">
        <v>4572</v>
      </c>
      <c r="F232" s="849">
        <v>155</v>
      </c>
      <c r="G232" s="849">
        <v>19530</v>
      </c>
      <c r="H232" s="849">
        <v>1.4761904761904763</v>
      </c>
      <c r="I232" s="849">
        <v>126</v>
      </c>
      <c r="J232" s="849">
        <v>105</v>
      </c>
      <c r="K232" s="849">
        <v>13230</v>
      </c>
      <c r="L232" s="849">
        <v>1</v>
      </c>
      <c r="M232" s="849">
        <v>126</v>
      </c>
      <c r="N232" s="849">
        <v>121</v>
      </c>
      <c r="O232" s="849">
        <v>15367</v>
      </c>
      <c r="P232" s="837">
        <v>1.1615268329554045</v>
      </c>
      <c r="Q232" s="850">
        <v>127</v>
      </c>
    </row>
    <row r="233" spans="1:17" ht="14.4" customHeight="1" x14ac:dyDescent="0.3">
      <c r="A233" s="831" t="s">
        <v>4686</v>
      </c>
      <c r="B233" s="832" t="s">
        <v>4484</v>
      </c>
      <c r="C233" s="832" t="s">
        <v>4480</v>
      </c>
      <c r="D233" s="832" t="s">
        <v>4571</v>
      </c>
      <c r="E233" s="832" t="s">
        <v>4573</v>
      </c>
      <c r="F233" s="849">
        <v>960</v>
      </c>
      <c r="G233" s="849">
        <v>120960</v>
      </c>
      <c r="H233" s="849">
        <v>0.98059244126659861</v>
      </c>
      <c r="I233" s="849">
        <v>126</v>
      </c>
      <c r="J233" s="849">
        <v>979</v>
      </c>
      <c r="K233" s="849">
        <v>123354</v>
      </c>
      <c r="L233" s="849">
        <v>1</v>
      </c>
      <c r="M233" s="849">
        <v>126</v>
      </c>
      <c r="N233" s="849">
        <v>1081</v>
      </c>
      <c r="O233" s="849">
        <v>137287</v>
      </c>
      <c r="P233" s="837">
        <v>1.1129513432884219</v>
      </c>
      <c r="Q233" s="850">
        <v>127</v>
      </c>
    </row>
    <row r="234" spans="1:17" ht="14.4" customHeight="1" x14ac:dyDescent="0.3">
      <c r="A234" s="831" t="s">
        <v>4686</v>
      </c>
      <c r="B234" s="832" t="s">
        <v>4484</v>
      </c>
      <c r="C234" s="832" t="s">
        <v>4480</v>
      </c>
      <c r="D234" s="832" t="s">
        <v>4577</v>
      </c>
      <c r="E234" s="832" t="s">
        <v>4578</v>
      </c>
      <c r="F234" s="849"/>
      <c r="G234" s="849"/>
      <c r="H234" s="849"/>
      <c r="I234" s="849"/>
      <c r="J234" s="849"/>
      <c r="K234" s="849"/>
      <c r="L234" s="849"/>
      <c r="M234" s="849"/>
      <c r="N234" s="849">
        <v>3</v>
      </c>
      <c r="O234" s="849">
        <v>1488</v>
      </c>
      <c r="P234" s="837"/>
      <c r="Q234" s="850">
        <v>496</v>
      </c>
    </row>
    <row r="235" spans="1:17" ht="14.4" customHeight="1" x14ac:dyDescent="0.3">
      <c r="A235" s="831" t="s">
        <v>4686</v>
      </c>
      <c r="B235" s="832" t="s">
        <v>4484</v>
      </c>
      <c r="C235" s="832" t="s">
        <v>4480</v>
      </c>
      <c r="D235" s="832" t="s">
        <v>4577</v>
      </c>
      <c r="E235" s="832" t="s">
        <v>4579</v>
      </c>
      <c r="F235" s="849"/>
      <c r="G235" s="849"/>
      <c r="H235" s="849"/>
      <c r="I235" s="849"/>
      <c r="J235" s="849"/>
      <c r="K235" s="849"/>
      <c r="L235" s="849"/>
      <c r="M235" s="849"/>
      <c r="N235" s="849">
        <v>2</v>
      </c>
      <c r="O235" s="849">
        <v>992</v>
      </c>
      <c r="P235" s="837"/>
      <c r="Q235" s="850">
        <v>496</v>
      </c>
    </row>
    <row r="236" spans="1:17" ht="14.4" customHeight="1" x14ac:dyDescent="0.3">
      <c r="A236" s="831" t="s">
        <v>4686</v>
      </c>
      <c r="B236" s="832" t="s">
        <v>4484</v>
      </c>
      <c r="C236" s="832" t="s">
        <v>4480</v>
      </c>
      <c r="D236" s="832" t="s">
        <v>4580</v>
      </c>
      <c r="E236" s="832" t="s">
        <v>4581</v>
      </c>
      <c r="F236" s="849">
        <v>25</v>
      </c>
      <c r="G236" s="849">
        <v>17200</v>
      </c>
      <c r="H236" s="849">
        <v>4.166666666666667</v>
      </c>
      <c r="I236" s="849">
        <v>688</v>
      </c>
      <c r="J236" s="849">
        <v>6</v>
      </c>
      <c r="K236" s="849">
        <v>4128</v>
      </c>
      <c r="L236" s="849">
        <v>1</v>
      </c>
      <c r="M236" s="849">
        <v>688</v>
      </c>
      <c r="N236" s="849">
        <v>52</v>
      </c>
      <c r="O236" s="849">
        <v>35828</v>
      </c>
      <c r="P236" s="837">
        <v>8.679263565891473</v>
      </c>
      <c r="Q236" s="850">
        <v>689</v>
      </c>
    </row>
    <row r="237" spans="1:17" ht="14.4" customHeight="1" x14ac:dyDescent="0.3">
      <c r="A237" s="831" t="s">
        <v>4686</v>
      </c>
      <c r="B237" s="832" t="s">
        <v>4484</v>
      </c>
      <c r="C237" s="832" t="s">
        <v>4480</v>
      </c>
      <c r="D237" s="832" t="s">
        <v>4582</v>
      </c>
      <c r="E237" s="832" t="s">
        <v>4578</v>
      </c>
      <c r="F237" s="849">
        <v>19</v>
      </c>
      <c r="G237" s="849">
        <v>10792</v>
      </c>
      <c r="H237" s="849">
        <v>3.8</v>
      </c>
      <c r="I237" s="849">
        <v>568</v>
      </c>
      <c r="J237" s="849">
        <v>5</v>
      </c>
      <c r="K237" s="849">
        <v>2840</v>
      </c>
      <c r="L237" s="849">
        <v>1</v>
      </c>
      <c r="M237" s="849">
        <v>568</v>
      </c>
      <c r="N237" s="849">
        <v>4</v>
      </c>
      <c r="O237" s="849">
        <v>2276</v>
      </c>
      <c r="P237" s="837">
        <v>0.80140845070422539</v>
      </c>
      <c r="Q237" s="850">
        <v>569</v>
      </c>
    </row>
    <row r="238" spans="1:17" ht="14.4" customHeight="1" x14ac:dyDescent="0.3">
      <c r="A238" s="831" t="s">
        <v>4686</v>
      </c>
      <c r="B238" s="832" t="s">
        <v>4484</v>
      </c>
      <c r="C238" s="832" t="s">
        <v>4480</v>
      </c>
      <c r="D238" s="832" t="s">
        <v>4582</v>
      </c>
      <c r="E238" s="832" t="s">
        <v>4579</v>
      </c>
      <c r="F238" s="849">
        <v>2</v>
      </c>
      <c r="G238" s="849">
        <v>1136</v>
      </c>
      <c r="H238" s="849">
        <v>0.18181818181818182</v>
      </c>
      <c r="I238" s="849">
        <v>568</v>
      </c>
      <c r="J238" s="849">
        <v>11</v>
      </c>
      <c r="K238" s="849">
        <v>6248</v>
      </c>
      <c r="L238" s="849">
        <v>1</v>
      </c>
      <c r="M238" s="849">
        <v>568</v>
      </c>
      <c r="N238" s="849">
        <v>2</v>
      </c>
      <c r="O238" s="849">
        <v>1138</v>
      </c>
      <c r="P238" s="837">
        <v>0.18213828425096032</v>
      </c>
      <c r="Q238" s="850">
        <v>569</v>
      </c>
    </row>
    <row r="239" spans="1:17" ht="14.4" customHeight="1" x14ac:dyDescent="0.3">
      <c r="A239" s="831" t="s">
        <v>4686</v>
      </c>
      <c r="B239" s="832" t="s">
        <v>4484</v>
      </c>
      <c r="C239" s="832" t="s">
        <v>4480</v>
      </c>
      <c r="D239" s="832" t="s">
        <v>4583</v>
      </c>
      <c r="E239" s="832" t="s">
        <v>4581</v>
      </c>
      <c r="F239" s="849">
        <v>135</v>
      </c>
      <c r="G239" s="849">
        <v>102735</v>
      </c>
      <c r="H239" s="849">
        <v>0.84375</v>
      </c>
      <c r="I239" s="849">
        <v>761</v>
      </c>
      <c r="J239" s="849">
        <v>160</v>
      </c>
      <c r="K239" s="849">
        <v>121760</v>
      </c>
      <c r="L239" s="849">
        <v>1</v>
      </c>
      <c r="M239" s="849">
        <v>761</v>
      </c>
      <c r="N239" s="849">
        <v>119</v>
      </c>
      <c r="O239" s="849">
        <v>90678</v>
      </c>
      <c r="P239" s="837">
        <v>0.74472733245729306</v>
      </c>
      <c r="Q239" s="850">
        <v>762</v>
      </c>
    </row>
    <row r="240" spans="1:17" ht="14.4" customHeight="1" x14ac:dyDescent="0.3">
      <c r="A240" s="831" t="s">
        <v>4686</v>
      </c>
      <c r="B240" s="832" t="s">
        <v>4484</v>
      </c>
      <c r="C240" s="832" t="s">
        <v>4480</v>
      </c>
      <c r="D240" s="832" t="s">
        <v>4609</v>
      </c>
      <c r="E240" s="832" t="s">
        <v>4610</v>
      </c>
      <c r="F240" s="849">
        <v>168</v>
      </c>
      <c r="G240" s="849">
        <v>137424</v>
      </c>
      <c r="H240" s="849">
        <v>2.1265822784810124</v>
      </c>
      <c r="I240" s="849">
        <v>818</v>
      </c>
      <c r="J240" s="849">
        <v>79</v>
      </c>
      <c r="K240" s="849">
        <v>64622</v>
      </c>
      <c r="L240" s="849">
        <v>1</v>
      </c>
      <c r="M240" s="849">
        <v>818</v>
      </c>
      <c r="N240" s="849">
        <v>154</v>
      </c>
      <c r="O240" s="849">
        <v>126126</v>
      </c>
      <c r="P240" s="837">
        <v>1.9517501779579709</v>
      </c>
      <c r="Q240" s="850">
        <v>819</v>
      </c>
    </row>
    <row r="241" spans="1:17" ht="14.4" customHeight="1" x14ac:dyDescent="0.3">
      <c r="A241" s="831" t="s">
        <v>4686</v>
      </c>
      <c r="B241" s="832" t="s">
        <v>4484</v>
      </c>
      <c r="C241" s="832" t="s">
        <v>4480</v>
      </c>
      <c r="D241" s="832" t="s">
        <v>4609</v>
      </c>
      <c r="E241" s="832" t="s">
        <v>4612</v>
      </c>
      <c r="F241" s="849">
        <v>909</v>
      </c>
      <c r="G241" s="849">
        <v>743562</v>
      </c>
      <c r="H241" s="849">
        <v>1.046029919447641</v>
      </c>
      <c r="I241" s="849">
        <v>818</v>
      </c>
      <c r="J241" s="849">
        <v>869</v>
      </c>
      <c r="K241" s="849">
        <v>710842</v>
      </c>
      <c r="L241" s="849">
        <v>1</v>
      </c>
      <c r="M241" s="849">
        <v>818</v>
      </c>
      <c r="N241" s="849">
        <v>917</v>
      </c>
      <c r="O241" s="849">
        <v>751023</v>
      </c>
      <c r="P241" s="837">
        <v>1.0565259227789017</v>
      </c>
      <c r="Q241" s="850">
        <v>819</v>
      </c>
    </row>
    <row r="242" spans="1:17" ht="14.4" customHeight="1" x14ac:dyDescent="0.3">
      <c r="A242" s="831" t="s">
        <v>4686</v>
      </c>
      <c r="B242" s="832" t="s">
        <v>4484</v>
      </c>
      <c r="C242" s="832" t="s">
        <v>4480</v>
      </c>
      <c r="D242" s="832" t="s">
        <v>4584</v>
      </c>
      <c r="E242" s="832" t="s">
        <v>4585</v>
      </c>
      <c r="F242" s="849">
        <v>9</v>
      </c>
      <c r="G242" s="849">
        <v>4158</v>
      </c>
      <c r="H242" s="849">
        <v>9</v>
      </c>
      <c r="I242" s="849">
        <v>462</v>
      </c>
      <c r="J242" s="849">
        <v>1</v>
      </c>
      <c r="K242" s="849">
        <v>462</v>
      </c>
      <c r="L242" s="849">
        <v>1</v>
      </c>
      <c r="M242" s="849">
        <v>462</v>
      </c>
      <c r="N242" s="849"/>
      <c r="O242" s="849"/>
      <c r="P242" s="837"/>
      <c r="Q242" s="850"/>
    </row>
    <row r="243" spans="1:17" ht="14.4" customHeight="1" x14ac:dyDescent="0.3">
      <c r="A243" s="831" t="s">
        <v>4686</v>
      </c>
      <c r="B243" s="832" t="s">
        <v>4484</v>
      </c>
      <c r="C243" s="832" t="s">
        <v>4480</v>
      </c>
      <c r="D243" s="832" t="s">
        <v>4584</v>
      </c>
      <c r="E243" s="832" t="s">
        <v>4586</v>
      </c>
      <c r="F243" s="849">
        <v>13</v>
      </c>
      <c r="G243" s="849">
        <v>6006</v>
      </c>
      <c r="H243" s="849">
        <v>13</v>
      </c>
      <c r="I243" s="849">
        <v>462</v>
      </c>
      <c r="J243" s="849">
        <v>1</v>
      </c>
      <c r="K243" s="849">
        <v>462</v>
      </c>
      <c r="L243" s="849">
        <v>1</v>
      </c>
      <c r="M243" s="849">
        <v>462</v>
      </c>
      <c r="N243" s="849"/>
      <c r="O243" s="849"/>
      <c r="P243" s="837"/>
      <c r="Q243" s="850"/>
    </row>
    <row r="244" spans="1:17" ht="14.4" customHeight="1" x14ac:dyDescent="0.3">
      <c r="A244" s="831" t="s">
        <v>4686</v>
      </c>
      <c r="B244" s="832" t="s">
        <v>4484</v>
      </c>
      <c r="C244" s="832" t="s">
        <v>4480</v>
      </c>
      <c r="D244" s="832" t="s">
        <v>4587</v>
      </c>
      <c r="E244" s="832" t="s">
        <v>4563</v>
      </c>
      <c r="F244" s="849">
        <v>44</v>
      </c>
      <c r="G244" s="849">
        <v>19624</v>
      </c>
      <c r="H244" s="849">
        <v>1.4193548387096775</v>
      </c>
      <c r="I244" s="849">
        <v>446</v>
      </c>
      <c r="J244" s="849">
        <v>31</v>
      </c>
      <c r="K244" s="849">
        <v>13826</v>
      </c>
      <c r="L244" s="849">
        <v>1</v>
      </c>
      <c r="M244" s="849">
        <v>446</v>
      </c>
      <c r="N244" s="849">
        <v>38</v>
      </c>
      <c r="O244" s="849">
        <v>16986</v>
      </c>
      <c r="P244" s="837">
        <v>1.2285548965716766</v>
      </c>
      <c r="Q244" s="850">
        <v>447</v>
      </c>
    </row>
    <row r="245" spans="1:17" ht="14.4" customHeight="1" x14ac:dyDescent="0.3">
      <c r="A245" s="831" t="s">
        <v>4686</v>
      </c>
      <c r="B245" s="832" t="s">
        <v>4484</v>
      </c>
      <c r="C245" s="832" t="s">
        <v>4480</v>
      </c>
      <c r="D245" s="832" t="s">
        <v>4588</v>
      </c>
      <c r="E245" s="832" t="s">
        <v>4561</v>
      </c>
      <c r="F245" s="849">
        <v>72</v>
      </c>
      <c r="G245" s="849">
        <v>52416</v>
      </c>
      <c r="H245" s="849">
        <v>1.5</v>
      </c>
      <c r="I245" s="849">
        <v>728</v>
      </c>
      <c r="J245" s="849">
        <v>48</v>
      </c>
      <c r="K245" s="849">
        <v>34944</v>
      </c>
      <c r="L245" s="849">
        <v>1</v>
      </c>
      <c r="M245" s="849">
        <v>728</v>
      </c>
      <c r="N245" s="849">
        <v>59</v>
      </c>
      <c r="O245" s="849">
        <v>43070</v>
      </c>
      <c r="P245" s="837">
        <v>1.2325434981684982</v>
      </c>
      <c r="Q245" s="850">
        <v>730</v>
      </c>
    </row>
    <row r="246" spans="1:17" ht="14.4" customHeight="1" x14ac:dyDescent="0.3">
      <c r="A246" s="831" t="s">
        <v>4686</v>
      </c>
      <c r="B246" s="832" t="s">
        <v>4484</v>
      </c>
      <c r="C246" s="832" t="s">
        <v>4480</v>
      </c>
      <c r="D246" s="832" t="s">
        <v>4589</v>
      </c>
      <c r="E246" s="832" t="s">
        <v>4590</v>
      </c>
      <c r="F246" s="849"/>
      <c r="G246" s="849"/>
      <c r="H246" s="849"/>
      <c r="I246" s="849"/>
      <c r="J246" s="849">
        <v>1</v>
      </c>
      <c r="K246" s="849">
        <v>833</v>
      </c>
      <c r="L246" s="849">
        <v>1</v>
      </c>
      <c r="M246" s="849">
        <v>833</v>
      </c>
      <c r="N246" s="849">
        <v>1</v>
      </c>
      <c r="O246" s="849">
        <v>834</v>
      </c>
      <c r="P246" s="837">
        <v>1.0012004801920769</v>
      </c>
      <c r="Q246" s="850">
        <v>834</v>
      </c>
    </row>
    <row r="247" spans="1:17" ht="14.4" customHeight="1" x14ac:dyDescent="0.3">
      <c r="A247" s="831" t="s">
        <v>4686</v>
      </c>
      <c r="B247" s="832" t="s">
        <v>4484</v>
      </c>
      <c r="C247" s="832" t="s">
        <v>4480</v>
      </c>
      <c r="D247" s="832" t="s">
        <v>4591</v>
      </c>
      <c r="E247" s="832" t="s">
        <v>4592</v>
      </c>
      <c r="F247" s="849">
        <v>315</v>
      </c>
      <c r="G247" s="849">
        <v>67725</v>
      </c>
      <c r="H247" s="849">
        <v>0.95744680851063835</v>
      </c>
      <c r="I247" s="849">
        <v>215</v>
      </c>
      <c r="J247" s="849">
        <v>329</v>
      </c>
      <c r="K247" s="849">
        <v>70735</v>
      </c>
      <c r="L247" s="849">
        <v>1</v>
      </c>
      <c r="M247" s="849">
        <v>215</v>
      </c>
      <c r="N247" s="849">
        <v>308</v>
      </c>
      <c r="O247" s="849">
        <v>66220</v>
      </c>
      <c r="P247" s="837">
        <v>0.93617021276595747</v>
      </c>
      <c r="Q247" s="850">
        <v>215</v>
      </c>
    </row>
    <row r="248" spans="1:17" ht="14.4" customHeight="1" x14ac:dyDescent="0.3">
      <c r="A248" s="831" t="s">
        <v>4686</v>
      </c>
      <c r="B248" s="832" t="s">
        <v>4484</v>
      </c>
      <c r="C248" s="832" t="s">
        <v>4480</v>
      </c>
      <c r="D248" s="832" t="s">
        <v>4591</v>
      </c>
      <c r="E248" s="832" t="s">
        <v>4593</v>
      </c>
      <c r="F248" s="849">
        <v>63</v>
      </c>
      <c r="G248" s="849">
        <v>13545</v>
      </c>
      <c r="H248" s="849">
        <v>1.8</v>
      </c>
      <c r="I248" s="849">
        <v>215</v>
      </c>
      <c r="J248" s="849">
        <v>35</v>
      </c>
      <c r="K248" s="849">
        <v>7525</v>
      </c>
      <c r="L248" s="849">
        <v>1</v>
      </c>
      <c r="M248" s="849">
        <v>215</v>
      </c>
      <c r="N248" s="849">
        <v>54</v>
      </c>
      <c r="O248" s="849">
        <v>11610</v>
      </c>
      <c r="P248" s="837">
        <v>1.5428571428571429</v>
      </c>
      <c r="Q248" s="850">
        <v>215</v>
      </c>
    </row>
    <row r="249" spans="1:17" ht="14.4" customHeight="1" x14ac:dyDescent="0.3">
      <c r="A249" s="831" t="s">
        <v>4686</v>
      </c>
      <c r="B249" s="832" t="s">
        <v>4484</v>
      </c>
      <c r="C249" s="832" t="s">
        <v>4480</v>
      </c>
      <c r="D249" s="832" t="s">
        <v>4540</v>
      </c>
      <c r="E249" s="832" t="s">
        <v>4541</v>
      </c>
      <c r="F249" s="849">
        <v>1</v>
      </c>
      <c r="G249" s="849">
        <v>354</v>
      </c>
      <c r="H249" s="849"/>
      <c r="I249" s="849">
        <v>354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4686</v>
      </c>
      <c r="B250" s="832" t="s">
        <v>4484</v>
      </c>
      <c r="C250" s="832" t="s">
        <v>4480</v>
      </c>
      <c r="D250" s="832" t="s">
        <v>4540</v>
      </c>
      <c r="E250" s="832" t="s">
        <v>4542</v>
      </c>
      <c r="F250" s="849">
        <v>2</v>
      </c>
      <c r="G250" s="849">
        <v>708</v>
      </c>
      <c r="H250" s="849">
        <v>0.49859154929577465</v>
      </c>
      <c r="I250" s="849">
        <v>354</v>
      </c>
      <c r="J250" s="849">
        <v>4</v>
      </c>
      <c r="K250" s="849">
        <v>1420</v>
      </c>
      <c r="L250" s="849">
        <v>1</v>
      </c>
      <c r="M250" s="849">
        <v>355</v>
      </c>
      <c r="N250" s="849">
        <v>3</v>
      </c>
      <c r="O250" s="849">
        <v>1065</v>
      </c>
      <c r="P250" s="837">
        <v>0.75</v>
      </c>
      <c r="Q250" s="850">
        <v>355</v>
      </c>
    </row>
    <row r="251" spans="1:17" ht="14.4" customHeight="1" x14ac:dyDescent="0.3">
      <c r="A251" s="831" t="s">
        <v>4686</v>
      </c>
      <c r="B251" s="832" t="s">
        <v>4484</v>
      </c>
      <c r="C251" s="832" t="s">
        <v>4480</v>
      </c>
      <c r="D251" s="832" t="s">
        <v>4594</v>
      </c>
      <c r="E251" s="832" t="s">
        <v>4595</v>
      </c>
      <c r="F251" s="849">
        <v>245</v>
      </c>
      <c r="G251" s="849">
        <v>20825</v>
      </c>
      <c r="H251" s="849">
        <v>1.2311557788944723</v>
      </c>
      <c r="I251" s="849">
        <v>85</v>
      </c>
      <c r="J251" s="849">
        <v>199</v>
      </c>
      <c r="K251" s="849">
        <v>16915</v>
      </c>
      <c r="L251" s="849">
        <v>1</v>
      </c>
      <c r="M251" s="849">
        <v>85</v>
      </c>
      <c r="N251" s="849">
        <v>259</v>
      </c>
      <c r="O251" s="849">
        <v>22274</v>
      </c>
      <c r="P251" s="837">
        <v>1.3168193910730122</v>
      </c>
      <c r="Q251" s="850">
        <v>86</v>
      </c>
    </row>
    <row r="252" spans="1:17" ht="14.4" customHeight="1" x14ac:dyDescent="0.3">
      <c r="A252" s="831" t="s">
        <v>4686</v>
      </c>
      <c r="B252" s="832" t="s">
        <v>4484</v>
      </c>
      <c r="C252" s="832" t="s">
        <v>4480</v>
      </c>
      <c r="D252" s="832" t="s">
        <v>4594</v>
      </c>
      <c r="E252" s="832" t="s">
        <v>4596</v>
      </c>
      <c r="F252" s="849">
        <v>1660</v>
      </c>
      <c r="G252" s="849">
        <v>141100</v>
      </c>
      <c r="H252" s="849">
        <v>0.97877358490566035</v>
      </c>
      <c r="I252" s="849">
        <v>85</v>
      </c>
      <c r="J252" s="849">
        <v>1696</v>
      </c>
      <c r="K252" s="849">
        <v>144160</v>
      </c>
      <c r="L252" s="849">
        <v>1</v>
      </c>
      <c r="M252" s="849">
        <v>85</v>
      </c>
      <c r="N252" s="849">
        <v>1688</v>
      </c>
      <c r="O252" s="849">
        <v>145168</v>
      </c>
      <c r="P252" s="837">
        <v>1.006992230854606</v>
      </c>
      <c r="Q252" s="850">
        <v>86</v>
      </c>
    </row>
    <row r="253" spans="1:17" ht="14.4" customHeight="1" x14ac:dyDescent="0.3">
      <c r="A253" s="831" t="s">
        <v>4686</v>
      </c>
      <c r="B253" s="832" t="s">
        <v>4484</v>
      </c>
      <c r="C253" s="832" t="s">
        <v>4480</v>
      </c>
      <c r="D253" s="832" t="s">
        <v>4647</v>
      </c>
      <c r="E253" s="832" t="s">
        <v>4648</v>
      </c>
      <c r="F253" s="849">
        <v>9</v>
      </c>
      <c r="G253" s="849">
        <v>6471</v>
      </c>
      <c r="H253" s="849">
        <v>0.99861111111111112</v>
      </c>
      <c r="I253" s="849">
        <v>719</v>
      </c>
      <c r="J253" s="849">
        <v>9</v>
      </c>
      <c r="K253" s="849">
        <v>6480</v>
      </c>
      <c r="L253" s="849">
        <v>1</v>
      </c>
      <c r="M253" s="849">
        <v>720</v>
      </c>
      <c r="N253" s="849">
        <v>3</v>
      </c>
      <c r="O253" s="849">
        <v>2160</v>
      </c>
      <c r="P253" s="837">
        <v>0.33333333333333331</v>
      </c>
      <c r="Q253" s="850">
        <v>720</v>
      </c>
    </row>
    <row r="254" spans="1:17" ht="14.4" customHeight="1" x14ac:dyDescent="0.3">
      <c r="A254" s="831" t="s">
        <v>4686</v>
      </c>
      <c r="B254" s="832" t="s">
        <v>4484</v>
      </c>
      <c r="C254" s="832" t="s">
        <v>4480</v>
      </c>
      <c r="D254" s="832" t="s">
        <v>4649</v>
      </c>
      <c r="E254" s="832" t="s">
        <v>4610</v>
      </c>
      <c r="F254" s="849">
        <v>104</v>
      </c>
      <c r="G254" s="849">
        <v>99008</v>
      </c>
      <c r="H254" s="849">
        <v>1.4647887323943662</v>
      </c>
      <c r="I254" s="849">
        <v>952</v>
      </c>
      <c r="J254" s="849">
        <v>71</v>
      </c>
      <c r="K254" s="849">
        <v>67592</v>
      </c>
      <c r="L254" s="849">
        <v>1</v>
      </c>
      <c r="M254" s="849">
        <v>952</v>
      </c>
      <c r="N254" s="849">
        <v>79</v>
      </c>
      <c r="O254" s="849">
        <v>75287</v>
      </c>
      <c r="P254" s="837">
        <v>1.113844833708131</v>
      </c>
      <c r="Q254" s="850">
        <v>953</v>
      </c>
    </row>
    <row r="255" spans="1:17" ht="14.4" customHeight="1" x14ac:dyDescent="0.3">
      <c r="A255" s="831" t="s">
        <v>4686</v>
      </c>
      <c r="B255" s="832" t="s">
        <v>4484</v>
      </c>
      <c r="C255" s="832" t="s">
        <v>4480</v>
      </c>
      <c r="D255" s="832" t="s">
        <v>4649</v>
      </c>
      <c r="E255" s="832" t="s">
        <v>4612</v>
      </c>
      <c r="F255" s="849">
        <v>373</v>
      </c>
      <c r="G255" s="849">
        <v>355096</v>
      </c>
      <c r="H255" s="849">
        <v>0.85159817351598177</v>
      </c>
      <c r="I255" s="849">
        <v>952</v>
      </c>
      <c r="J255" s="849">
        <v>438</v>
      </c>
      <c r="K255" s="849">
        <v>416976</v>
      </c>
      <c r="L255" s="849">
        <v>1</v>
      </c>
      <c r="M255" s="849">
        <v>952</v>
      </c>
      <c r="N255" s="849">
        <v>323</v>
      </c>
      <c r="O255" s="849">
        <v>307819</v>
      </c>
      <c r="P255" s="837">
        <v>0.7382175472928898</v>
      </c>
      <c r="Q255" s="850">
        <v>953</v>
      </c>
    </row>
    <row r="256" spans="1:17" ht="14.4" customHeight="1" x14ac:dyDescent="0.3">
      <c r="A256" s="831" t="s">
        <v>4686</v>
      </c>
      <c r="B256" s="832" t="s">
        <v>4484</v>
      </c>
      <c r="C256" s="832" t="s">
        <v>4480</v>
      </c>
      <c r="D256" s="832" t="s">
        <v>4549</v>
      </c>
      <c r="E256" s="832" t="s">
        <v>4550</v>
      </c>
      <c r="F256" s="849">
        <v>19</v>
      </c>
      <c r="G256" s="849">
        <v>2280</v>
      </c>
      <c r="H256" s="849"/>
      <c r="I256" s="849">
        <v>120</v>
      </c>
      <c r="J256" s="849"/>
      <c r="K256" s="849"/>
      <c r="L256" s="849"/>
      <c r="M256" s="849"/>
      <c r="N256" s="849">
        <v>28</v>
      </c>
      <c r="O256" s="849">
        <v>3388</v>
      </c>
      <c r="P256" s="837"/>
      <c r="Q256" s="850">
        <v>121</v>
      </c>
    </row>
    <row r="257" spans="1:17" ht="14.4" customHeight="1" x14ac:dyDescent="0.3">
      <c r="A257" s="831" t="s">
        <v>4686</v>
      </c>
      <c r="B257" s="832" t="s">
        <v>4484</v>
      </c>
      <c r="C257" s="832" t="s">
        <v>4480</v>
      </c>
      <c r="D257" s="832" t="s">
        <v>4549</v>
      </c>
      <c r="E257" s="832" t="s">
        <v>4551</v>
      </c>
      <c r="F257" s="849">
        <v>41</v>
      </c>
      <c r="G257" s="849">
        <v>4920</v>
      </c>
      <c r="H257" s="849">
        <v>1.3666666666666667</v>
      </c>
      <c r="I257" s="849">
        <v>120</v>
      </c>
      <c r="J257" s="849">
        <v>30</v>
      </c>
      <c r="K257" s="849">
        <v>3600</v>
      </c>
      <c r="L257" s="849">
        <v>1</v>
      </c>
      <c r="M257" s="849">
        <v>120</v>
      </c>
      <c r="N257" s="849">
        <v>34</v>
      </c>
      <c r="O257" s="849">
        <v>4114</v>
      </c>
      <c r="P257" s="837">
        <v>1.1427777777777777</v>
      </c>
      <c r="Q257" s="850">
        <v>121</v>
      </c>
    </row>
    <row r="258" spans="1:17" ht="14.4" customHeight="1" x14ac:dyDescent="0.3">
      <c r="A258" s="831" t="s">
        <v>4686</v>
      </c>
      <c r="B258" s="832" t="s">
        <v>4484</v>
      </c>
      <c r="C258" s="832" t="s">
        <v>4480</v>
      </c>
      <c r="D258" s="832" t="s">
        <v>4611</v>
      </c>
      <c r="E258" s="832" t="s">
        <v>4610</v>
      </c>
      <c r="F258" s="849">
        <v>12</v>
      </c>
      <c r="G258" s="849">
        <v>8940</v>
      </c>
      <c r="H258" s="849">
        <v>0.23529411764705882</v>
      </c>
      <c r="I258" s="849">
        <v>745</v>
      </c>
      <c r="J258" s="849">
        <v>51</v>
      </c>
      <c r="K258" s="849">
        <v>37995</v>
      </c>
      <c r="L258" s="849">
        <v>1</v>
      </c>
      <c r="M258" s="849">
        <v>745</v>
      </c>
      <c r="N258" s="849">
        <v>8</v>
      </c>
      <c r="O258" s="849">
        <v>5968</v>
      </c>
      <c r="P258" s="837">
        <v>0.15707329911830503</v>
      </c>
      <c r="Q258" s="850">
        <v>746</v>
      </c>
    </row>
    <row r="259" spans="1:17" ht="14.4" customHeight="1" x14ac:dyDescent="0.3">
      <c r="A259" s="831" t="s">
        <v>4686</v>
      </c>
      <c r="B259" s="832" t="s">
        <v>4484</v>
      </c>
      <c r="C259" s="832" t="s">
        <v>4480</v>
      </c>
      <c r="D259" s="832" t="s">
        <v>4611</v>
      </c>
      <c r="E259" s="832" t="s">
        <v>4612</v>
      </c>
      <c r="F259" s="849">
        <v>5</v>
      </c>
      <c r="G259" s="849">
        <v>3725</v>
      </c>
      <c r="H259" s="849">
        <v>0.19230769230769232</v>
      </c>
      <c r="I259" s="849">
        <v>745</v>
      </c>
      <c r="J259" s="849">
        <v>26</v>
      </c>
      <c r="K259" s="849">
        <v>19370</v>
      </c>
      <c r="L259" s="849">
        <v>1</v>
      </c>
      <c r="M259" s="849">
        <v>745</v>
      </c>
      <c r="N259" s="849">
        <v>170</v>
      </c>
      <c r="O259" s="849">
        <v>126820</v>
      </c>
      <c r="P259" s="837">
        <v>6.5472379969024264</v>
      </c>
      <c r="Q259" s="850">
        <v>746</v>
      </c>
    </row>
    <row r="260" spans="1:17" ht="14.4" customHeight="1" x14ac:dyDescent="0.3">
      <c r="A260" s="831" t="s">
        <v>4686</v>
      </c>
      <c r="B260" s="832" t="s">
        <v>4484</v>
      </c>
      <c r="C260" s="832" t="s">
        <v>4480</v>
      </c>
      <c r="D260" s="832" t="s">
        <v>4650</v>
      </c>
      <c r="E260" s="832" t="s">
        <v>4677</v>
      </c>
      <c r="F260" s="849">
        <v>1</v>
      </c>
      <c r="G260" s="849">
        <v>58</v>
      </c>
      <c r="H260" s="849">
        <v>0.33333333333333331</v>
      </c>
      <c r="I260" s="849">
        <v>58</v>
      </c>
      <c r="J260" s="849">
        <v>3</v>
      </c>
      <c r="K260" s="849">
        <v>174</v>
      </c>
      <c r="L260" s="849">
        <v>1</v>
      </c>
      <c r="M260" s="849">
        <v>58</v>
      </c>
      <c r="N260" s="849">
        <v>1</v>
      </c>
      <c r="O260" s="849">
        <v>58</v>
      </c>
      <c r="P260" s="837">
        <v>0.33333333333333331</v>
      </c>
      <c r="Q260" s="850">
        <v>58</v>
      </c>
    </row>
    <row r="261" spans="1:17" ht="14.4" customHeight="1" x14ac:dyDescent="0.3">
      <c r="A261" s="831" t="s">
        <v>4686</v>
      </c>
      <c r="B261" s="832" t="s">
        <v>4484</v>
      </c>
      <c r="C261" s="832" t="s">
        <v>4480</v>
      </c>
      <c r="D261" s="832" t="s">
        <v>4613</v>
      </c>
      <c r="E261" s="832" t="s">
        <v>4614</v>
      </c>
      <c r="F261" s="849">
        <v>149</v>
      </c>
      <c r="G261" s="849">
        <v>80907</v>
      </c>
      <c r="H261" s="849">
        <v>1.0136054421768708</v>
      </c>
      <c r="I261" s="849">
        <v>543</v>
      </c>
      <c r="J261" s="849">
        <v>147</v>
      </c>
      <c r="K261" s="849">
        <v>79821</v>
      </c>
      <c r="L261" s="849">
        <v>1</v>
      </c>
      <c r="M261" s="849">
        <v>543</v>
      </c>
      <c r="N261" s="849">
        <v>117</v>
      </c>
      <c r="O261" s="849">
        <v>63648</v>
      </c>
      <c r="P261" s="837">
        <v>0.79738414702897731</v>
      </c>
      <c r="Q261" s="850">
        <v>544</v>
      </c>
    </row>
    <row r="262" spans="1:17" ht="14.4" customHeight="1" x14ac:dyDescent="0.3">
      <c r="A262" s="831" t="s">
        <v>4686</v>
      </c>
      <c r="B262" s="832" t="s">
        <v>4484</v>
      </c>
      <c r="C262" s="832" t="s">
        <v>4480</v>
      </c>
      <c r="D262" s="832" t="s">
        <v>4597</v>
      </c>
      <c r="E262" s="832" t="s">
        <v>4598</v>
      </c>
      <c r="F262" s="849">
        <v>1</v>
      </c>
      <c r="G262" s="849">
        <v>307</v>
      </c>
      <c r="H262" s="849"/>
      <c r="I262" s="849">
        <v>307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4686</v>
      </c>
      <c r="B263" s="832" t="s">
        <v>4484</v>
      </c>
      <c r="C263" s="832" t="s">
        <v>4480</v>
      </c>
      <c r="D263" s="832" t="s">
        <v>4600</v>
      </c>
      <c r="E263" s="832" t="s">
        <v>4592</v>
      </c>
      <c r="F263" s="849">
        <v>10</v>
      </c>
      <c r="G263" s="849">
        <v>1780</v>
      </c>
      <c r="H263" s="849">
        <v>1.1111111111111112</v>
      </c>
      <c r="I263" s="849">
        <v>178</v>
      </c>
      <c r="J263" s="849">
        <v>9</v>
      </c>
      <c r="K263" s="849">
        <v>1602</v>
      </c>
      <c r="L263" s="849">
        <v>1</v>
      </c>
      <c r="M263" s="849">
        <v>178</v>
      </c>
      <c r="N263" s="849">
        <v>64</v>
      </c>
      <c r="O263" s="849">
        <v>11456</v>
      </c>
      <c r="P263" s="837">
        <v>7.1510611735330833</v>
      </c>
      <c r="Q263" s="850">
        <v>179</v>
      </c>
    </row>
    <row r="264" spans="1:17" ht="14.4" customHeight="1" x14ac:dyDescent="0.3">
      <c r="A264" s="831" t="s">
        <v>4686</v>
      </c>
      <c r="B264" s="832" t="s">
        <v>4484</v>
      </c>
      <c r="C264" s="832" t="s">
        <v>4480</v>
      </c>
      <c r="D264" s="832" t="s">
        <v>4600</v>
      </c>
      <c r="E264" s="832" t="s">
        <v>4593</v>
      </c>
      <c r="F264" s="849">
        <v>3</v>
      </c>
      <c r="G264" s="849">
        <v>534</v>
      </c>
      <c r="H264" s="849">
        <v>0.1875</v>
      </c>
      <c r="I264" s="849">
        <v>178</v>
      </c>
      <c r="J264" s="849">
        <v>16</v>
      </c>
      <c r="K264" s="849">
        <v>2848</v>
      </c>
      <c r="L264" s="849">
        <v>1</v>
      </c>
      <c r="M264" s="849">
        <v>178</v>
      </c>
      <c r="N264" s="849">
        <v>2</v>
      </c>
      <c r="O264" s="849">
        <v>358</v>
      </c>
      <c r="P264" s="837">
        <v>0.12570224719101122</v>
      </c>
      <c r="Q264" s="850">
        <v>179</v>
      </c>
    </row>
    <row r="265" spans="1:17" ht="14.4" customHeight="1" x14ac:dyDescent="0.3">
      <c r="A265" s="831" t="s">
        <v>4686</v>
      </c>
      <c r="B265" s="832" t="s">
        <v>4484</v>
      </c>
      <c r="C265" s="832" t="s">
        <v>4480</v>
      </c>
      <c r="D265" s="832" t="s">
        <v>4601</v>
      </c>
      <c r="E265" s="832" t="s">
        <v>4598</v>
      </c>
      <c r="F265" s="849">
        <v>32</v>
      </c>
      <c r="G265" s="849">
        <v>12160</v>
      </c>
      <c r="H265" s="849">
        <v>1.6</v>
      </c>
      <c r="I265" s="849">
        <v>380</v>
      </c>
      <c r="J265" s="849">
        <v>20</v>
      </c>
      <c r="K265" s="849">
        <v>7600</v>
      </c>
      <c r="L265" s="849">
        <v>1</v>
      </c>
      <c r="M265" s="849">
        <v>380</v>
      </c>
      <c r="N265" s="849">
        <v>12</v>
      </c>
      <c r="O265" s="849">
        <v>4572</v>
      </c>
      <c r="P265" s="837">
        <v>0.6015789473684211</v>
      </c>
      <c r="Q265" s="850">
        <v>381</v>
      </c>
    </row>
    <row r="266" spans="1:17" ht="14.4" customHeight="1" x14ac:dyDescent="0.3">
      <c r="A266" s="831" t="s">
        <v>4686</v>
      </c>
      <c r="B266" s="832" t="s">
        <v>4484</v>
      </c>
      <c r="C266" s="832" t="s">
        <v>4480</v>
      </c>
      <c r="D266" s="832" t="s">
        <v>4601</v>
      </c>
      <c r="E266" s="832" t="s">
        <v>4599</v>
      </c>
      <c r="F266" s="849">
        <v>8</v>
      </c>
      <c r="G266" s="849">
        <v>3040</v>
      </c>
      <c r="H266" s="849"/>
      <c r="I266" s="849">
        <v>380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4686</v>
      </c>
      <c r="B267" s="832" t="s">
        <v>4484</v>
      </c>
      <c r="C267" s="832" t="s">
        <v>4480</v>
      </c>
      <c r="D267" s="832" t="s">
        <v>4560</v>
      </c>
      <c r="E267" s="832" t="s">
        <v>4561</v>
      </c>
      <c r="F267" s="849">
        <v>1</v>
      </c>
      <c r="G267" s="849">
        <v>618</v>
      </c>
      <c r="H267" s="849"/>
      <c r="I267" s="849">
        <v>618</v>
      </c>
      <c r="J267" s="849"/>
      <c r="K267" s="849"/>
      <c r="L267" s="849"/>
      <c r="M267" s="849"/>
      <c r="N267" s="849">
        <v>4</v>
      </c>
      <c r="O267" s="849">
        <v>2480</v>
      </c>
      <c r="P267" s="837"/>
      <c r="Q267" s="850">
        <v>620</v>
      </c>
    </row>
    <row r="268" spans="1:17" ht="14.4" customHeight="1" x14ac:dyDescent="0.3">
      <c r="A268" s="831" t="s">
        <v>4686</v>
      </c>
      <c r="B268" s="832" t="s">
        <v>4484</v>
      </c>
      <c r="C268" s="832" t="s">
        <v>4480</v>
      </c>
      <c r="D268" s="832" t="s">
        <v>4652</v>
      </c>
      <c r="E268" s="832" t="s">
        <v>4653</v>
      </c>
      <c r="F268" s="849"/>
      <c r="G268" s="849"/>
      <c r="H268" s="849"/>
      <c r="I268" s="849"/>
      <c r="J268" s="849">
        <v>2</v>
      </c>
      <c r="K268" s="849">
        <v>200</v>
      </c>
      <c r="L268" s="849">
        <v>1</v>
      </c>
      <c r="M268" s="849">
        <v>100</v>
      </c>
      <c r="N268" s="849">
        <v>11</v>
      </c>
      <c r="O268" s="849">
        <v>1100</v>
      </c>
      <c r="P268" s="837">
        <v>5.5</v>
      </c>
      <c r="Q268" s="850">
        <v>100</v>
      </c>
    </row>
    <row r="269" spans="1:17" ht="14.4" customHeight="1" x14ac:dyDescent="0.3">
      <c r="A269" s="831" t="s">
        <v>4686</v>
      </c>
      <c r="B269" s="832" t="s">
        <v>4484</v>
      </c>
      <c r="C269" s="832" t="s">
        <v>4480</v>
      </c>
      <c r="D269" s="832" t="s">
        <v>4654</v>
      </c>
      <c r="E269" s="832" t="s">
        <v>4610</v>
      </c>
      <c r="F269" s="849">
        <v>58</v>
      </c>
      <c r="G269" s="849">
        <v>60030</v>
      </c>
      <c r="H269" s="849">
        <v>1.1153846153846154</v>
      </c>
      <c r="I269" s="849">
        <v>1035</v>
      </c>
      <c r="J269" s="849">
        <v>52</v>
      </c>
      <c r="K269" s="849">
        <v>53820</v>
      </c>
      <c r="L269" s="849">
        <v>1</v>
      </c>
      <c r="M269" s="849">
        <v>1035</v>
      </c>
      <c r="N269" s="849">
        <v>55</v>
      </c>
      <c r="O269" s="849">
        <v>56980</v>
      </c>
      <c r="P269" s="837">
        <v>1.058714232627276</v>
      </c>
      <c r="Q269" s="850">
        <v>1036</v>
      </c>
    </row>
    <row r="270" spans="1:17" ht="14.4" customHeight="1" x14ac:dyDescent="0.3">
      <c r="A270" s="831" t="s">
        <v>4686</v>
      </c>
      <c r="B270" s="832" t="s">
        <v>4484</v>
      </c>
      <c r="C270" s="832" t="s">
        <v>4480</v>
      </c>
      <c r="D270" s="832" t="s">
        <v>4654</v>
      </c>
      <c r="E270" s="832" t="s">
        <v>4612</v>
      </c>
      <c r="F270" s="849">
        <v>111</v>
      </c>
      <c r="G270" s="849">
        <v>114885</v>
      </c>
      <c r="H270" s="849">
        <v>0.6607142857142857</v>
      </c>
      <c r="I270" s="849">
        <v>1035</v>
      </c>
      <c r="J270" s="849">
        <v>168</v>
      </c>
      <c r="K270" s="849">
        <v>173880</v>
      </c>
      <c r="L270" s="849">
        <v>1</v>
      </c>
      <c r="M270" s="849">
        <v>1035</v>
      </c>
      <c r="N270" s="849">
        <v>96</v>
      </c>
      <c r="O270" s="849">
        <v>99456</v>
      </c>
      <c r="P270" s="837">
        <v>0.57198067632850247</v>
      </c>
      <c r="Q270" s="850">
        <v>1036</v>
      </c>
    </row>
    <row r="271" spans="1:17" ht="14.4" customHeight="1" x14ac:dyDescent="0.3">
      <c r="A271" s="831" t="s">
        <v>4686</v>
      </c>
      <c r="B271" s="832" t="s">
        <v>4484</v>
      </c>
      <c r="C271" s="832" t="s">
        <v>4480</v>
      </c>
      <c r="D271" s="832" t="s">
        <v>4562</v>
      </c>
      <c r="E271" s="832" t="s">
        <v>4563</v>
      </c>
      <c r="F271" s="849">
        <v>4</v>
      </c>
      <c r="G271" s="849">
        <v>1492</v>
      </c>
      <c r="H271" s="849"/>
      <c r="I271" s="849">
        <v>373</v>
      </c>
      <c r="J271" s="849"/>
      <c r="K271" s="849"/>
      <c r="L271" s="849"/>
      <c r="M271" s="849"/>
      <c r="N271" s="849">
        <v>2</v>
      </c>
      <c r="O271" s="849">
        <v>748</v>
      </c>
      <c r="P271" s="837"/>
      <c r="Q271" s="850">
        <v>374</v>
      </c>
    </row>
    <row r="272" spans="1:17" ht="14.4" customHeight="1" x14ac:dyDescent="0.3">
      <c r="A272" s="831" t="s">
        <v>4686</v>
      </c>
      <c r="B272" s="832" t="s">
        <v>4484</v>
      </c>
      <c r="C272" s="832" t="s">
        <v>4480</v>
      </c>
      <c r="D272" s="832" t="s">
        <v>4655</v>
      </c>
      <c r="E272" s="832" t="s">
        <v>4612</v>
      </c>
      <c r="F272" s="849"/>
      <c r="G272" s="849"/>
      <c r="H272" s="849"/>
      <c r="I272" s="849"/>
      <c r="J272" s="849">
        <v>3</v>
      </c>
      <c r="K272" s="849">
        <v>2637</v>
      </c>
      <c r="L272" s="849">
        <v>1</v>
      </c>
      <c r="M272" s="849">
        <v>879</v>
      </c>
      <c r="N272" s="849">
        <v>10</v>
      </c>
      <c r="O272" s="849">
        <v>8800</v>
      </c>
      <c r="P272" s="837">
        <v>3.3371255214258628</v>
      </c>
      <c r="Q272" s="850">
        <v>880</v>
      </c>
    </row>
    <row r="273" spans="1:17" ht="14.4" customHeight="1" x14ac:dyDescent="0.3">
      <c r="A273" s="831" t="s">
        <v>4686</v>
      </c>
      <c r="B273" s="832" t="s">
        <v>4484</v>
      </c>
      <c r="C273" s="832" t="s">
        <v>4480</v>
      </c>
      <c r="D273" s="832" t="s">
        <v>4678</v>
      </c>
      <c r="E273" s="832" t="s">
        <v>4657</v>
      </c>
      <c r="F273" s="849">
        <v>6</v>
      </c>
      <c r="G273" s="849">
        <v>3186</v>
      </c>
      <c r="H273" s="849"/>
      <c r="I273" s="849">
        <v>531</v>
      </c>
      <c r="J273" s="849"/>
      <c r="K273" s="849"/>
      <c r="L273" s="849"/>
      <c r="M273" s="849"/>
      <c r="N273" s="849">
        <v>19</v>
      </c>
      <c r="O273" s="849">
        <v>10108</v>
      </c>
      <c r="P273" s="837"/>
      <c r="Q273" s="850">
        <v>532</v>
      </c>
    </row>
    <row r="274" spans="1:17" ht="14.4" customHeight="1" x14ac:dyDescent="0.3">
      <c r="A274" s="831" t="s">
        <v>4686</v>
      </c>
      <c r="B274" s="832" t="s">
        <v>4484</v>
      </c>
      <c r="C274" s="832" t="s">
        <v>4480</v>
      </c>
      <c r="D274" s="832" t="s">
        <v>4656</v>
      </c>
      <c r="E274" s="832" t="s">
        <v>4657</v>
      </c>
      <c r="F274" s="849">
        <v>317</v>
      </c>
      <c r="G274" s="849">
        <v>261208</v>
      </c>
      <c r="H274" s="849">
        <v>1.2886178861788617</v>
      </c>
      <c r="I274" s="849">
        <v>824</v>
      </c>
      <c r="J274" s="849">
        <v>246</v>
      </c>
      <c r="K274" s="849">
        <v>202704</v>
      </c>
      <c r="L274" s="849">
        <v>1</v>
      </c>
      <c r="M274" s="849">
        <v>824</v>
      </c>
      <c r="N274" s="849">
        <v>299</v>
      </c>
      <c r="O274" s="849">
        <v>246675</v>
      </c>
      <c r="P274" s="837">
        <v>1.2169222116978451</v>
      </c>
      <c r="Q274" s="850">
        <v>825</v>
      </c>
    </row>
    <row r="275" spans="1:17" ht="14.4" customHeight="1" x14ac:dyDescent="0.3">
      <c r="A275" s="831" t="s">
        <v>4686</v>
      </c>
      <c r="B275" s="832" t="s">
        <v>4484</v>
      </c>
      <c r="C275" s="832" t="s">
        <v>4480</v>
      </c>
      <c r="D275" s="832" t="s">
        <v>4664</v>
      </c>
      <c r="E275" s="832" t="s">
        <v>4657</v>
      </c>
      <c r="F275" s="849">
        <v>193</v>
      </c>
      <c r="G275" s="849">
        <v>116572</v>
      </c>
      <c r="H275" s="849">
        <v>2.3536585365853657</v>
      </c>
      <c r="I275" s="849">
        <v>604</v>
      </c>
      <c r="J275" s="849">
        <v>82</v>
      </c>
      <c r="K275" s="849">
        <v>49528</v>
      </c>
      <c r="L275" s="849">
        <v>1</v>
      </c>
      <c r="M275" s="849">
        <v>604</v>
      </c>
      <c r="N275" s="849">
        <v>118</v>
      </c>
      <c r="O275" s="849">
        <v>71390</v>
      </c>
      <c r="P275" s="837">
        <v>1.4414068809562268</v>
      </c>
      <c r="Q275" s="850">
        <v>605</v>
      </c>
    </row>
    <row r="276" spans="1:17" ht="14.4" customHeight="1" x14ac:dyDescent="0.3">
      <c r="A276" s="831" t="s">
        <v>4686</v>
      </c>
      <c r="B276" s="832" t="s">
        <v>4484</v>
      </c>
      <c r="C276" s="832" t="s">
        <v>4480</v>
      </c>
      <c r="D276" s="832" t="s">
        <v>4564</v>
      </c>
      <c r="E276" s="832" t="s">
        <v>4565</v>
      </c>
      <c r="F276" s="849"/>
      <c r="G276" s="849"/>
      <c r="H276" s="849"/>
      <c r="I276" s="849"/>
      <c r="J276" s="849">
        <v>1</v>
      </c>
      <c r="K276" s="849">
        <v>177</v>
      </c>
      <c r="L276" s="849">
        <v>1</v>
      </c>
      <c r="M276" s="849">
        <v>177</v>
      </c>
      <c r="N276" s="849"/>
      <c r="O276" s="849"/>
      <c r="P276" s="837"/>
      <c r="Q276" s="850"/>
    </row>
    <row r="277" spans="1:17" ht="14.4" customHeight="1" x14ac:dyDescent="0.3">
      <c r="A277" s="831" t="s">
        <v>4686</v>
      </c>
      <c r="B277" s="832" t="s">
        <v>4484</v>
      </c>
      <c r="C277" s="832" t="s">
        <v>4480</v>
      </c>
      <c r="D277" s="832" t="s">
        <v>4658</v>
      </c>
      <c r="E277" s="832" t="s">
        <v>4659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625</v>
      </c>
      <c r="P277" s="837"/>
      <c r="Q277" s="850">
        <v>625</v>
      </c>
    </row>
    <row r="278" spans="1:17" ht="14.4" customHeight="1" x14ac:dyDescent="0.3">
      <c r="A278" s="831" t="s">
        <v>4686</v>
      </c>
      <c r="B278" s="832" t="s">
        <v>4484</v>
      </c>
      <c r="C278" s="832" t="s">
        <v>4480</v>
      </c>
      <c r="D278" s="832" t="s">
        <v>4660</v>
      </c>
      <c r="E278" s="832" t="s">
        <v>4659</v>
      </c>
      <c r="F278" s="849">
        <v>1</v>
      </c>
      <c r="G278" s="849">
        <v>537</v>
      </c>
      <c r="H278" s="849"/>
      <c r="I278" s="849">
        <v>537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4686</v>
      </c>
      <c r="B279" s="832" t="s">
        <v>4484</v>
      </c>
      <c r="C279" s="832" t="s">
        <v>4480</v>
      </c>
      <c r="D279" s="832" t="s">
        <v>4680</v>
      </c>
      <c r="E279" s="832" t="s">
        <v>4681</v>
      </c>
      <c r="F279" s="849"/>
      <c r="G279" s="849"/>
      <c r="H279" s="849"/>
      <c r="I279" s="849"/>
      <c r="J279" s="849">
        <v>1</v>
      </c>
      <c r="K279" s="849">
        <v>1380</v>
      </c>
      <c r="L279" s="849">
        <v>1</v>
      </c>
      <c r="M279" s="849">
        <v>1380</v>
      </c>
      <c r="N279" s="849">
        <v>2</v>
      </c>
      <c r="O279" s="849">
        <v>2762</v>
      </c>
      <c r="P279" s="837">
        <v>2.0014492753623188</v>
      </c>
      <c r="Q279" s="850">
        <v>1381</v>
      </c>
    </row>
    <row r="280" spans="1:17" ht="14.4" customHeight="1" x14ac:dyDescent="0.3">
      <c r="A280" s="831" t="s">
        <v>4686</v>
      </c>
      <c r="B280" s="832" t="s">
        <v>4484</v>
      </c>
      <c r="C280" s="832" t="s">
        <v>4480</v>
      </c>
      <c r="D280" s="832" t="s">
        <v>4682</v>
      </c>
      <c r="E280" s="832" t="s">
        <v>4657</v>
      </c>
      <c r="F280" s="849"/>
      <c r="G280" s="849"/>
      <c r="H280" s="849"/>
      <c r="I280" s="849"/>
      <c r="J280" s="849"/>
      <c r="K280" s="849"/>
      <c r="L280" s="849"/>
      <c r="M280" s="849"/>
      <c r="N280" s="849">
        <v>21</v>
      </c>
      <c r="O280" s="849">
        <v>18375</v>
      </c>
      <c r="P280" s="837"/>
      <c r="Q280" s="850">
        <v>875</v>
      </c>
    </row>
    <row r="281" spans="1:17" ht="14.4" customHeight="1" x14ac:dyDescent="0.3">
      <c r="A281" s="831" t="s">
        <v>4686</v>
      </c>
      <c r="B281" s="832" t="s">
        <v>4484</v>
      </c>
      <c r="C281" s="832" t="s">
        <v>4480</v>
      </c>
      <c r="D281" s="832" t="s">
        <v>4567</v>
      </c>
      <c r="E281" s="832" t="s">
        <v>4568</v>
      </c>
      <c r="F281" s="849">
        <v>2</v>
      </c>
      <c r="G281" s="849">
        <v>2592</v>
      </c>
      <c r="H281" s="849">
        <v>0.66666666666666663</v>
      </c>
      <c r="I281" s="849">
        <v>1296</v>
      </c>
      <c r="J281" s="849">
        <v>3</v>
      </c>
      <c r="K281" s="849">
        <v>3888</v>
      </c>
      <c r="L281" s="849">
        <v>1</v>
      </c>
      <c r="M281" s="849">
        <v>1296</v>
      </c>
      <c r="N281" s="849">
        <v>1</v>
      </c>
      <c r="O281" s="849">
        <v>1298</v>
      </c>
      <c r="P281" s="837">
        <v>0.33384773662551442</v>
      </c>
      <c r="Q281" s="850">
        <v>1298</v>
      </c>
    </row>
    <row r="282" spans="1:17" ht="14.4" customHeight="1" x14ac:dyDescent="0.3">
      <c r="A282" s="831" t="s">
        <v>4686</v>
      </c>
      <c r="B282" s="832" t="s">
        <v>4479</v>
      </c>
      <c r="C282" s="832" t="s">
        <v>4480</v>
      </c>
      <c r="D282" s="832" t="s">
        <v>4481</v>
      </c>
      <c r="E282" s="832" t="s">
        <v>4482</v>
      </c>
      <c r="F282" s="849">
        <v>7</v>
      </c>
      <c r="G282" s="849">
        <v>0</v>
      </c>
      <c r="H282" s="849"/>
      <c r="I282" s="849">
        <v>0</v>
      </c>
      <c r="J282" s="849">
        <v>4</v>
      </c>
      <c r="K282" s="849">
        <v>0</v>
      </c>
      <c r="L282" s="849"/>
      <c r="M282" s="849">
        <v>0</v>
      </c>
      <c r="N282" s="849">
        <v>6</v>
      </c>
      <c r="O282" s="849">
        <v>0</v>
      </c>
      <c r="P282" s="837"/>
      <c r="Q282" s="850">
        <v>0</v>
      </c>
    </row>
    <row r="283" spans="1:17" ht="14.4" customHeight="1" x14ac:dyDescent="0.3">
      <c r="A283" s="831" t="s">
        <v>4483</v>
      </c>
      <c r="B283" s="832" t="s">
        <v>4484</v>
      </c>
      <c r="C283" s="832" t="s">
        <v>4509</v>
      </c>
      <c r="D283" s="832" t="s">
        <v>4666</v>
      </c>
      <c r="E283" s="832" t="s">
        <v>4667</v>
      </c>
      <c r="F283" s="849">
        <v>1.01</v>
      </c>
      <c r="G283" s="849">
        <v>2333.1</v>
      </c>
      <c r="H283" s="849">
        <v>0.20199999999999999</v>
      </c>
      <c r="I283" s="849">
        <v>2310</v>
      </c>
      <c r="J283" s="849">
        <v>5</v>
      </c>
      <c r="K283" s="849">
        <v>11550</v>
      </c>
      <c r="L283" s="849">
        <v>1</v>
      </c>
      <c r="M283" s="849">
        <v>2310</v>
      </c>
      <c r="N283" s="849">
        <v>2</v>
      </c>
      <c r="O283" s="849">
        <v>4620</v>
      </c>
      <c r="P283" s="837">
        <v>0.4</v>
      </c>
      <c r="Q283" s="850">
        <v>2310</v>
      </c>
    </row>
    <row r="284" spans="1:17" ht="14.4" customHeight="1" x14ac:dyDescent="0.3">
      <c r="A284" s="831" t="s">
        <v>4483</v>
      </c>
      <c r="B284" s="832" t="s">
        <v>4484</v>
      </c>
      <c r="C284" s="832" t="s">
        <v>4509</v>
      </c>
      <c r="D284" s="832" t="s">
        <v>4668</v>
      </c>
      <c r="E284" s="832" t="s">
        <v>4669</v>
      </c>
      <c r="F284" s="849"/>
      <c r="G284" s="849"/>
      <c r="H284" s="849"/>
      <c r="I284" s="849"/>
      <c r="J284" s="849">
        <v>1</v>
      </c>
      <c r="K284" s="849">
        <v>2310</v>
      </c>
      <c r="L284" s="849">
        <v>1</v>
      </c>
      <c r="M284" s="849">
        <v>2310</v>
      </c>
      <c r="N284" s="849"/>
      <c r="O284" s="849"/>
      <c r="P284" s="837"/>
      <c r="Q284" s="850"/>
    </row>
    <row r="285" spans="1:17" ht="14.4" customHeight="1" x14ac:dyDescent="0.3">
      <c r="A285" s="831" t="s">
        <v>4483</v>
      </c>
      <c r="B285" s="832" t="s">
        <v>4484</v>
      </c>
      <c r="C285" s="832" t="s">
        <v>4509</v>
      </c>
      <c r="D285" s="832" t="s">
        <v>4569</v>
      </c>
      <c r="E285" s="832" t="s">
        <v>4570</v>
      </c>
      <c r="F285" s="849">
        <v>396</v>
      </c>
      <c r="G285" s="849">
        <v>358281</v>
      </c>
      <c r="H285" s="849">
        <v>0.90825688073394495</v>
      </c>
      <c r="I285" s="849">
        <v>904.75</v>
      </c>
      <c r="J285" s="849">
        <v>436</v>
      </c>
      <c r="K285" s="849">
        <v>394471</v>
      </c>
      <c r="L285" s="849">
        <v>1</v>
      </c>
      <c r="M285" s="849">
        <v>904.75</v>
      </c>
      <c r="N285" s="849">
        <v>429</v>
      </c>
      <c r="O285" s="849">
        <v>388137.75</v>
      </c>
      <c r="P285" s="837">
        <v>0.98394495412844041</v>
      </c>
      <c r="Q285" s="850">
        <v>904.75</v>
      </c>
    </row>
    <row r="286" spans="1:17" ht="14.4" customHeight="1" x14ac:dyDescent="0.3">
      <c r="A286" s="831" t="s">
        <v>4483</v>
      </c>
      <c r="B286" s="832" t="s">
        <v>4484</v>
      </c>
      <c r="C286" s="832" t="s">
        <v>4509</v>
      </c>
      <c r="D286" s="832" t="s">
        <v>4510</v>
      </c>
      <c r="E286" s="832" t="s">
        <v>4511</v>
      </c>
      <c r="F286" s="849"/>
      <c r="G286" s="849"/>
      <c r="H286" s="849"/>
      <c r="I286" s="849"/>
      <c r="J286" s="849">
        <v>1</v>
      </c>
      <c r="K286" s="849">
        <v>242.64</v>
      </c>
      <c r="L286" s="849">
        <v>1</v>
      </c>
      <c r="M286" s="849">
        <v>242.64</v>
      </c>
      <c r="N286" s="849"/>
      <c r="O286" s="849"/>
      <c r="P286" s="837"/>
      <c r="Q286" s="850"/>
    </row>
    <row r="287" spans="1:17" ht="14.4" customHeight="1" x14ac:dyDescent="0.3">
      <c r="A287" s="831" t="s">
        <v>4483</v>
      </c>
      <c r="B287" s="832" t="s">
        <v>4484</v>
      </c>
      <c r="C287" s="832" t="s">
        <v>4509</v>
      </c>
      <c r="D287" s="832" t="s">
        <v>4512</v>
      </c>
      <c r="E287" s="832" t="s">
        <v>4513</v>
      </c>
      <c r="F287" s="849">
        <v>6.0599999999999987</v>
      </c>
      <c r="G287" s="849">
        <v>1470.3899999999999</v>
      </c>
      <c r="H287" s="849">
        <v>0.75749567260138495</v>
      </c>
      <c r="I287" s="849">
        <v>242.63861386138618</v>
      </c>
      <c r="J287" s="849">
        <v>8</v>
      </c>
      <c r="K287" s="849">
        <v>1941.1199999999994</v>
      </c>
      <c r="L287" s="849">
        <v>1</v>
      </c>
      <c r="M287" s="849">
        <v>242.63999999999993</v>
      </c>
      <c r="N287" s="849">
        <v>4</v>
      </c>
      <c r="O287" s="849">
        <v>970.56</v>
      </c>
      <c r="P287" s="837">
        <v>0.50000000000000011</v>
      </c>
      <c r="Q287" s="850">
        <v>242.64</v>
      </c>
    </row>
    <row r="288" spans="1:17" ht="14.4" customHeight="1" x14ac:dyDescent="0.3">
      <c r="A288" s="831" t="s">
        <v>4483</v>
      </c>
      <c r="B288" s="832" t="s">
        <v>4484</v>
      </c>
      <c r="C288" s="832" t="s">
        <v>4509</v>
      </c>
      <c r="D288" s="832" t="s">
        <v>4514</v>
      </c>
      <c r="E288" s="832" t="s">
        <v>4515</v>
      </c>
      <c r="F288" s="849">
        <v>0.01</v>
      </c>
      <c r="G288" s="849">
        <v>2.42</v>
      </c>
      <c r="H288" s="849">
        <v>9.9736234751071542E-3</v>
      </c>
      <c r="I288" s="849">
        <v>242</v>
      </c>
      <c r="J288" s="849">
        <v>1</v>
      </c>
      <c r="K288" s="849">
        <v>242.64</v>
      </c>
      <c r="L288" s="849">
        <v>1</v>
      </c>
      <c r="M288" s="849">
        <v>242.64</v>
      </c>
      <c r="N288" s="849"/>
      <c r="O288" s="849"/>
      <c r="P288" s="837"/>
      <c r="Q288" s="850"/>
    </row>
    <row r="289" spans="1:17" ht="14.4" customHeight="1" x14ac:dyDescent="0.3">
      <c r="A289" s="831" t="s">
        <v>4483</v>
      </c>
      <c r="B289" s="832" t="s">
        <v>4484</v>
      </c>
      <c r="C289" s="832" t="s">
        <v>4509</v>
      </c>
      <c r="D289" s="832" t="s">
        <v>4672</v>
      </c>
      <c r="E289" s="832" t="s">
        <v>4673</v>
      </c>
      <c r="F289" s="849">
        <v>1</v>
      </c>
      <c r="G289" s="849">
        <v>2971.25</v>
      </c>
      <c r="H289" s="849"/>
      <c r="I289" s="849">
        <v>2971.25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4483</v>
      </c>
      <c r="B290" s="832" t="s">
        <v>4484</v>
      </c>
      <c r="C290" s="832" t="s">
        <v>4480</v>
      </c>
      <c r="D290" s="832" t="s">
        <v>4643</v>
      </c>
      <c r="E290" s="832" t="s">
        <v>4644</v>
      </c>
      <c r="F290" s="849">
        <v>15</v>
      </c>
      <c r="G290" s="849">
        <v>2925</v>
      </c>
      <c r="H290" s="849">
        <v>1.8654336734693877</v>
      </c>
      <c r="I290" s="849">
        <v>195</v>
      </c>
      <c r="J290" s="849">
        <v>8</v>
      </c>
      <c r="K290" s="849">
        <v>1568</v>
      </c>
      <c r="L290" s="849">
        <v>1</v>
      </c>
      <c r="M290" s="849">
        <v>196</v>
      </c>
      <c r="N290" s="849">
        <v>13</v>
      </c>
      <c r="O290" s="849">
        <v>2548</v>
      </c>
      <c r="P290" s="837">
        <v>1.625</v>
      </c>
      <c r="Q290" s="850">
        <v>196</v>
      </c>
    </row>
    <row r="291" spans="1:17" ht="14.4" customHeight="1" x14ac:dyDescent="0.3">
      <c r="A291" s="831" t="s">
        <v>4483</v>
      </c>
      <c r="B291" s="832" t="s">
        <v>4484</v>
      </c>
      <c r="C291" s="832" t="s">
        <v>4480</v>
      </c>
      <c r="D291" s="832" t="s">
        <v>4643</v>
      </c>
      <c r="E291" s="832" t="s">
        <v>4662</v>
      </c>
      <c r="F291" s="849">
        <v>5</v>
      </c>
      <c r="G291" s="849">
        <v>975</v>
      </c>
      <c r="H291" s="849">
        <v>0.45222634508348797</v>
      </c>
      <c r="I291" s="849">
        <v>195</v>
      </c>
      <c r="J291" s="849">
        <v>11</v>
      </c>
      <c r="K291" s="849">
        <v>2156</v>
      </c>
      <c r="L291" s="849">
        <v>1</v>
      </c>
      <c r="M291" s="849">
        <v>196</v>
      </c>
      <c r="N291" s="849">
        <v>3</v>
      </c>
      <c r="O291" s="849">
        <v>588</v>
      </c>
      <c r="P291" s="837">
        <v>0.27272727272727271</v>
      </c>
      <c r="Q291" s="850">
        <v>196</v>
      </c>
    </row>
    <row r="292" spans="1:17" ht="14.4" customHeight="1" x14ac:dyDescent="0.3">
      <c r="A292" s="831" t="s">
        <v>4483</v>
      </c>
      <c r="B292" s="832" t="s">
        <v>4484</v>
      </c>
      <c r="C292" s="832" t="s">
        <v>4480</v>
      </c>
      <c r="D292" s="832" t="s">
        <v>4645</v>
      </c>
      <c r="E292" s="832" t="s">
        <v>4646</v>
      </c>
      <c r="F292" s="849">
        <v>14</v>
      </c>
      <c r="G292" s="849">
        <v>16212</v>
      </c>
      <c r="H292" s="849">
        <v>0.77710670117917746</v>
      </c>
      <c r="I292" s="849">
        <v>1158</v>
      </c>
      <c r="J292" s="849">
        <v>18</v>
      </c>
      <c r="K292" s="849">
        <v>20862</v>
      </c>
      <c r="L292" s="849">
        <v>1</v>
      </c>
      <c r="M292" s="849">
        <v>1159</v>
      </c>
      <c r="N292" s="849">
        <v>3</v>
      </c>
      <c r="O292" s="849">
        <v>3480</v>
      </c>
      <c r="P292" s="837">
        <v>0.16681046879493816</v>
      </c>
      <c r="Q292" s="850">
        <v>1160</v>
      </c>
    </row>
    <row r="293" spans="1:17" ht="14.4" customHeight="1" x14ac:dyDescent="0.3">
      <c r="A293" s="831" t="s">
        <v>4483</v>
      </c>
      <c r="B293" s="832" t="s">
        <v>4484</v>
      </c>
      <c r="C293" s="832" t="s">
        <v>4480</v>
      </c>
      <c r="D293" s="832" t="s">
        <v>4645</v>
      </c>
      <c r="E293" s="832" t="s">
        <v>4689</v>
      </c>
      <c r="F293" s="849">
        <v>6</v>
      </c>
      <c r="G293" s="849">
        <v>6948</v>
      </c>
      <c r="H293" s="849">
        <v>0.99913718723037104</v>
      </c>
      <c r="I293" s="849">
        <v>1158</v>
      </c>
      <c r="J293" s="849">
        <v>6</v>
      </c>
      <c r="K293" s="849">
        <v>6954</v>
      </c>
      <c r="L293" s="849">
        <v>1</v>
      </c>
      <c r="M293" s="849">
        <v>1159</v>
      </c>
      <c r="N293" s="849"/>
      <c r="O293" s="849"/>
      <c r="P293" s="837"/>
      <c r="Q293" s="850"/>
    </row>
    <row r="294" spans="1:17" ht="14.4" customHeight="1" x14ac:dyDescent="0.3">
      <c r="A294" s="831" t="s">
        <v>4483</v>
      </c>
      <c r="B294" s="832" t="s">
        <v>4484</v>
      </c>
      <c r="C294" s="832" t="s">
        <v>4480</v>
      </c>
      <c r="D294" s="832" t="s">
        <v>4525</v>
      </c>
      <c r="E294" s="832" t="s">
        <v>4526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37</v>
      </c>
      <c r="P294" s="837"/>
      <c r="Q294" s="850">
        <v>37</v>
      </c>
    </row>
    <row r="295" spans="1:17" ht="14.4" customHeight="1" x14ac:dyDescent="0.3">
      <c r="A295" s="831" t="s">
        <v>4483</v>
      </c>
      <c r="B295" s="832" t="s">
        <v>4484</v>
      </c>
      <c r="C295" s="832" t="s">
        <v>4480</v>
      </c>
      <c r="D295" s="832" t="s">
        <v>4534</v>
      </c>
      <c r="E295" s="832" t="s">
        <v>4535</v>
      </c>
      <c r="F295" s="849">
        <v>993</v>
      </c>
      <c r="G295" s="849">
        <v>249243</v>
      </c>
      <c r="H295" s="849">
        <v>1.0876232201533407</v>
      </c>
      <c r="I295" s="849">
        <v>251</v>
      </c>
      <c r="J295" s="849">
        <v>913</v>
      </c>
      <c r="K295" s="849">
        <v>229163</v>
      </c>
      <c r="L295" s="849">
        <v>1</v>
      </c>
      <c r="M295" s="849">
        <v>251</v>
      </c>
      <c r="N295" s="849">
        <v>1025</v>
      </c>
      <c r="O295" s="849">
        <v>258300</v>
      </c>
      <c r="P295" s="837">
        <v>1.1271453070521855</v>
      </c>
      <c r="Q295" s="850">
        <v>252</v>
      </c>
    </row>
    <row r="296" spans="1:17" ht="14.4" customHeight="1" x14ac:dyDescent="0.3">
      <c r="A296" s="831" t="s">
        <v>4483</v>
      </c>
      <c r="B296" s="832" t="s">
        <v>4484</v>
      </c>
      <c r="C296" s="832" t="s">
        <v>4480</v>
      </c>
      <c r="D296" s="832" t="s">
        <v>4534</v>
      </c>
      <c r="E296" s="832" t="s">
        <v>4536</v>
      </c>
      <c r="F296" s="849">
        <v>146</v>
      </c>
      <c r="G296" s="849">
        <v>36646</v>
      </c>
      <c r="H296" s="849">
        <v>0.9419354838709677</v>
      </c>
      <c r="I296" s="849">
        <v>251</v>
      </c>
      <c r="J296" s="849">
        <v>155</v>
      </c>
      <c r="K296" s="849">
        <v>38905</v>
      </c>
      <c r="L296" s="849">
        <v>1</v>
      </c>
      <c r="M296" s="849">
        <v>251</v>
      </c>
      <c r="N296" s="849">
        <v>132</v>
      </c>
      <c r="O296" s="849">
        <v>33264</v>
      </c>
      <c r="P296" s="837">
        <v>0.85500578331833954</v>
      </c>
      <c r="Q296" s="850">
        <v>252</v>
      </c>
    </row>
    <row r="297" spans="1:17" ht="14.4" customHeight="1" x14ac:dyDescent="0.3">
      <c r="A297" s="831" t="s">
        <v>4483</v>
      </c>
      <c r="B297" s="832" t="s">
        <v>4484</v>
      </c>
      <c r="C297" s="832" t="s">
        <v>4480</v>
      </c>
      <c r="D297" s="832" t="s">
        <v>4571</v>
      </c>
      <c r="E297" s="832" t="s">
        <v>4572</v>
      </c>
      <c r="F297" s="849">
        <v>39</v>
      </c>
      <c r="G297" s="849">
        <v>4914</v>
      </c>
      <c r="H297" s="849">
        <v>0.8125</v>
      </c>
      <c r="I297" s="849">
        <v>126</v>
      </c>
      <c r="J297" s="849">
        <v>48</v>
      </c>
      <c r="K297" s="849">
        <v>6048</v>
      </c>
      <c r="L297" s="849">
        <v>1</v>
      </c>
      <c r="M297" s="849">
        <v>126</v>
      </c>
      <c r="N297" s="849">
        <v>61</v>
      </c>
      <c r="O297" s="849">
        <v>7747</v>
      </c>
      <c r="P297" s="837">
        <v>1.2809193121693121</v>
      </c>
      <c r="Q297" s="850">
        <v>127</v>
      </c>
    </row>
    <row r="298" spans="1:17" ht="14.4" customHeight="1" x14ac:dyDescent="0.3">
      <c r="A298" s="831" t="s">
        <v>4483</v>
      </c>
      <c r="B298" s="832" t="s">
        <v>4484</v>
      </c>
      <c r="C298" s="832" t="s">
        <v>4480</v>
      </c>
      <c r="D298" s="832" t="s">
        <v>4571</v>
      </c>
      <c r="E298" s="832" t="s">
        <v>4573</v>
      </c>
      <c r="F298" s="849">
        <v>214</v>
      </c>
      <c r="G298" s="849">
        <v>26964</v>
      </c>
      <c r="H298" s="849">
        <v>0.56613756613756616</v>
      </c>
      <c r="I298" s="849">
        <v>126</v>
      </c>
      <c r="J298" s="849">
        <v>378</v>
      </c>
      <c r="K298" s="849">
        <v>47628</v>
      </c>
      <c r="L298" s="849">
        <v>1</v>
      </c>
      <c r="M298" s="849">
        <v>126</v>
      </c>
      <c r="N298" s="849">
        <v>408</v>
      </c>
      <c r="O298" s="849">
        <v>51816</v>
      </c>
      <c r="P298" s="837">
        <v>1.0879314688838497</v>
      </c>
      <c r="Q298" s="850">
        <v>127</v>
      </c>
    </row>
    <row r="299" spans="1:17" ht="14.4" customHeight="1" x14ac:dyDescent="0.3">
      <c r="A299" s="831" t="s">
        <v>4483</v>
      </c>
      <c r="B299" s="832" t="s">
        <v>4484</v>
      </c>
      <c r="C299" s="832" t="s">
        <v>4480</v>
      </c>
      <c r="D299" s="832" t="s">
        <v>4574</v>
      </c>
      <c r="E299" s="832" t="s">
        <v>4576</v>
      </c>
      <c r="F299" s="849">
        <v>2</v>
      </c>
      <c r="G299" s="849">
        <v>662</v>
      </c>
      <c r="H299" s="849"/>
      <c r="I299" s="849">
        <v>331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4483</v>
      </c>
      <c r="B300" s="832" t="s">
        <v>4484</v>
      </c>
      <c r="C300" s="832" t="s">
        <v>4480</v>
      </c>
      <c r="D300" s="832" t="s">
        <v>4577</v>
      </c>
      <c r="E300" s="832" t="s">
        <v>4578</v>
      </c>
      <c r="F300" s="849"/>
      <c r="G300" s="849"/>
      <c r="H300" s="849"/>
      <c r="I300" s="849"/>
      <c r="J300" s="849"/>
      <c r="K300" s="849"/>
      <c r="L300" s="849"/>
      <c r="M300" s="849"/>
      <c r="N300" s="849">
        <v>3</v>
      </c>
      <c r="O300" s="849">
        <v>1488</v>
      </c>
      <c r="P300" s="837"/>
      <c r="Q300" s="850">
        <v>496</v>
      </c>
    </row>
    <row r="301" spans="1:17" ht="14.4" customHeight="1" x14ac:dyDescent="0.3">
      <c r="A301" s="831" t="s">
        <v>4483</v>
      </c>
      <c r="B301" s="832" t="s">
        <v>4484</v>
      </c>
      <c r="C301" s="832" t="s">
        <v>4480</v>
      </c>
      <c r="D301" s="832" t="s">
        <v>4577</v>
      </c>
      <c r="E301" s="832" t="s">
        <v>4579</v>
      </c>
      <c r="F301" s="849">
        <v>3</v>
      </c>
      <c r="G301" s="849">
        <v>1485</v>
      </c>
      <c r="H301" s="849"/>
      <c r="I301" s="849">
        <v>495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4483</v>
      </c>
      <c r="B302" s="832" t="s">
        <v>4484</v>
      </c>
      <c r="C302" s="832" t="s">
        <v>4480</v>
      </c>
      <c r="D302" s="832" t="s">
        <v>4580</v>
      </c>
      <c r="E302" s="832" t="s">
        <v>4581</v>
      </c>
      <c r="F302" s="849">
        <v>3</v>
      </c>
      <c r="G302" s="849">
        <v>2064</v>
      </c>
      <c r="H302" s="849"/>
      <c r="I302" s="849">
        <v>688</v>
      </c>
      <c r="J302" s="849"/>
      <c r="K302" s="849"/>
      <c r="L302" s="849"/>
      <c r="M302" s="849"/>
      <c r="N302" s="849">
        <v>17</v>
      </c>
      <c r="O302" s="849">
        <v>11713</v>
      </c>
      <c r="P302" s="837"/>
      <c r="Q302" s="850">
        <v>689</v>
      </c>
    </row>
    <row r="303" spans="1:17" ht="14.4" customHeight="1" x14ac:dyDescent="0.3">
      <c r="A303" s="831" t="s">
        <v>4483</v>
      </c>
      <c r="B303" s="832" t="s">
        <v>4484</v>
      </c>
      <c r="C303" s="832" t="s">
        <v>4480</v>
      </c>
      <c r="D303" s="832" t="s">
        <v>4582</v>
      </c>
      <c r="E303" s="832" t="s">
        <v>4578</v>
      </c>
      <c r="F303" s="849"/>
      <c r="G303" s="849"/>
      <c r="H303" s="849"/>
      <c r="I303" s="849"/>
      <c r="J303" s="849">
        <v>3</v>
      </c>
      <c r="K303" s="849">
        <v>1704</v>
      </c>
      <c r="L303" s="849">
        <v>1</v>
      </c>
      <c r="M303" s="849">
        <v>568</v>
      </c>
      <c r="N303" s="849">
        <v>1</v>
      </c>
      <c r="O303" s="849">
        <v>569</v>
      </c>
      <c r="P303" s="837">
        <v>0.33392018779342725</v>
      </c>
      <c r="Q303" s="850">
        <v>569</v>
      </c>
    </row>
    <row r="304" spans="1:17" ht="14.4" customHeight="1" x14ac:dyDescent="0.3">
      <c r="A304" s="831" t="s">
        <v>4483</v>
      </c>
      <c r="B304" s="832" t="s">
        <v>4484</v>
      </c>
      <c r="C304" s="832" t="s">
        <v>4480</v>
      </c>
      <c r="D304" s="832" t="s">
        <v>4582</v>
      </c>
      <c r="E304" s="832" t="s">
        <v>4579</v>
      </c>
      <c r="F304" s="849">
        <v>2</v>
      </c>
      <c r="G304" s="849">
        <v>1136</v>
      </c>
      <c r="H304" s="849"/>
      <c r="I304" s="849">
        <v>568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4483</v>
      </c>
      <c r="B305" s="832" t="s">
        <v>4484</v>
      </c>
      <c r="C305" s="832" t="s">
        <v>4480</v>
      </c>
      <c r="D305" s="832" t="s">
        <v>4583</v>
      </c>
      <c r="E305" s="832" t="s">
        <v>4581</v>
      </c>
      <c r="F305" s="849">
        <v>50</v>
      </c>
      <c r="G305" s="849">
        <v>38050</v>
      </c>
      <c r="H305" s="849">
        <v>1.1363636363636365</v>
      </c>
      <c r="I305" s="849">
        <v>761</v>
      </c>
      <c r="J305" s="849">
        <v>44</v>
      </c>
      <c r="K305" s="849">
        <v>33484</v>
      </c>
      <c r="L305" s="849">
        <v>1</v>
      </c>
      <c r="M305" s="849">
        <v>761</v>
      </c>
      <c r="N305" s="849">
        <v>31</v>
      </c>
      <c r="O305" s="849">
        <v>23622</v>
      </c>
      <c r="P305" s="837">
        <v>0.70547126986023179</v>
      </c>
      <c r="Q305" s="850">
        <v>762</v>
      </c>
    </row>
    <row r="306" spans="1:17" ht="14.4" customHeight="1" x14ac:dyDescent="0.3">
      <c r="A306" s="831" t="s">
        <v>4483</v>
      </c>
      <c r="B306" s="832" t="s">
        <v>4484</v>
      </c>
      <c r="C306" s="832" t="s">
        <v>4480</v>
      </c>
      <c r="D306" s="832" t="s">
        <v>4609</v>
      </c>
      <c r="E306" s="832" t="s">
        <v>4610</v>
      </c>
      <c r="F306" s="849">
        <v>299</v>
      </c>
      <c r="G306" s="849">
        <v>244582</v>
      </c>
      <c r="H306" s="849">
        <v>0.88461538461538458</v>
      </c>
      <c r="I306" s="849">
        <v>818</v>
      </c>
      <c r="J306" s="849">
        <v>338</v>
      </c>
      <c r="K306" s="849">
        <v>276484</v>
      </c>
      <c r="L306" s="849">
        <v>1</v>
      </c>
      <c r="M306" s="849">
        <v>818</v>
      </c>
      <c r="N306" s="849">
        <v>416</v>
      </c>
      <c r="O306" s="849">
        <v>340704</v>
      </c>
      <c r="P306" s="837">
        <v>1.2322738386308068</v>
      </c>
      <c r="Q306" s="850">
        <v>819</v>
      </c>
    </row>
    <row r="307" spans="1:17" ht="14.4" customHeight="1" x14ac:dyDescent="0.3">
      <c r="A307" s="831" t="s">
        <v>4483</v>
      </c>
      <c r="B307" s="832" t="s">
        <v>4484</v>
      </c>
      <c r="C307" s="832" t="s">
        <v>4480</v>
      </c>
      <c r="D307" s="832" t="s">
        <v>4609</v>
      </c>
      <c r="E307" s="832" t="s">
        <v>4612</v>
      </c>
      <c r="F307" s="849">
        <v>1423</v>
      </c>
      <c r="G307" s="849">
        <v>1164014</v>
      </c>
      <c r="H307" s="849">
        <v>1.6394009216589862</v>
      </c>
      <c r="I307" s="849">
        <v>818</v>
      </c>
      <c r="J307" s="849">
        <v>868</v>
      </c>
      <c r="K307" s="849">
        <v>710024</v>
      </c>
      <c r="L307" s="849">
        <v>1</v>
      </c>
      <c r="M307" s="849">
        <v>818</v>
      </c>
      <c r="N307" s="849">
        <v>1340</v>
      </c>
      <c r="O307" s="849">
        <v>1097460</v>
      </c>
      <c r="P307" s="837">
        <v>1.5456660619922706</v>
      </c>
      <c r="Q307" s="850">
        <v>819</v>
      </c>
    </row>
    <row r="308" spans="1:17" ht="14.4" customHeight="1" x14ac:dyDescent="0.3">
      <c r="A308" s="831" t="s">
        <v>4483</v>
      </c>
      <c r="B308" s="832" t="s">
        <v>4484</v>
      </c>
      <c r="C308" s="832" t="s">
        <v>4480</v>
      </c>
      <c r="D308" s="832" t="s">
        <v>4584</v>
      </c>
      <c r="E308" s="832" t="s">
        <v>4585</v>
      </c>
      <c r="F308" s="849"/>
      <c r="G308" s="849"/>
      <c r="H308" s="849"/>
      <c r="I308" s="849"/>
      <c r="J308" s="849">
        <v>4</v>
      </c>
      <c r="K308" s="849">
        <v>1848</v>
      </c>
      <c r="L308" s="849">
        <v>1</v>
      </c>
      <c r="M308" s="849">
        <v>462</v>
      </c>
      <c r="N308" s="849">
        <v>1</v>
      </c>
      <c r="O308" s="849">
        <v>464</v>
      </c>
      <c r="P308" s="837">
        <v>0.25108225108225107</v>
      </c>
      <c r="Q308" s="850">
        <v>464</v>
      </c>
    </row>
    <row r="309" spans="1:17" ht="14.4" customHeight="1" x14ac:dyDescent="0.3">
      <c r="A309" s="831" t="s">
        <v>4483</v>
      </c>
      <c r="B309" s="832" t="s">
        <v>4484</v>
      </c>
      <c r="C309" s="832" t="s">
        <v>4480</v>
      </c>
      <c r="D309" s="832" t="s">
        <v>4584</v>
      </c>
      <c r="E309" s="832" t="s">
        <v>4586</v>
      </c>
      <c r="F309" s="849">
        <v>2</v>
      </c>
      <c r="G309" s="849">
        <v>924</v>
      </c>
      <c r="H309" s="849">
        <v>2</v>
      </c>
      <c r="I309" s="849">
        <v>462</v>
      </c>
      <c r="J309" s="849">
        <v>1</v>
      </c>
      <c r="K309" s="849">
        <v>462</v>
      </c>
      <c r="L309" s="849">
        <v>1</v>
      </c>
      <c r="M309" s="849">
        <v>462</v>
      </c>
      <c r="N309" s="849">
        <v>2</v>
      </c>
      <c r="O309" s="849">
        <v>928</v>
      </c>
      <c r="P309" s="837">
        <v>2.0086580086580086</v>
      </c>
      <c r="Q309" s="850">
        <v>464</v>
      </c>
    </row>
    <row r="310" spans="1:17" ht="14.4" customHeight="1" x14ac:dyDescent="0.3">
      <c r="A310" s="831" t="s">
        <v>4483</v>
      </c>
      <c r="B310" s="832" t="s">
        <v>4484</v>
      </c>
      <c r="C310" s="832" t="s">
        <v>4480</v>
      </c>
      <c r="D310" s="832" t="s">
        <v>4587</v>
      </c>
      <c r="E310" s="832" t="s">
        <v>4563</v>
      </c>
      <c r="F310" s="849">
        <v>10</v>
      </c>
      <c r="G310" s="849">
        <v>4460</v>
      </c>
      <c r="H310" s="849">
        <v>0.90909090909090906</v>
      </c>
      <c r="I310" s="849">
        <v>446</v>
      </c>
      <c r="J310" s="849">
        <v>11</v>
      </c>
      <c r="K310" s="849">
        <v>4906</v>
      </c>
      <c r="L310" s="849">
        <v>1</v>
      </c>
      <c r="M310" s="849">
        <v>446</v>
      </c>
      <c r="N310" s="849">
        <v>3</v>
      </c>
      <c r="O310" s="849">
        <v>1341</v>
      </c>
      <c r="P310" s="837">
        <v>0.2733387688544639</v>
      </c>
      <c r="Q310" s="850">
        <v>447</v>
      </c>
    </row>
    <row r="311" spans="1:17" ht="14.4" customHeight="1" x14ac:dyDescent="0.3">
      <c r="A311" s="831" t="s">
        <v>4483</v>
      </c>
      <c r="B311" s="832" t="s">
        <v>4484</v>
      </c>
      <c r="C311" s="832" t="s">
        <v>4480</v>
      </c>
      <c r="D311" s="832" t="s">
        <v>4591</v>
      </c>
      <c r="E311" s="832" t="s">
        <v>4592</v>
      </c>
      <c r="F311" s="849">
        <v>511</v>
      </c>
      <c r="G311" s="849">
        <v>109865</v>
      </c>
      <c r="H311" s="849">
        <v>0.96963946869070206</v>
      </c>
      <c r="I311" s="849">
        <v>215</v>
      </c>
      <c r="J311" s="849">
        <v>527</v>
      </c>
      <c r="K311" s="849">
        <v>113305</v>
      </c>
      <c r="L311" s="849">
        <v>1</v>
      </c>
      <c r="M311" s="849">
        <v>215</v>
      </c>
      <c r="N311" s="849">
        <v>591</v>
      </c>
      <c r="O311" s="849">
        <v>127065</v>
      </c>
      <c r="P311" s="837">
        <v>1.1214421252371916</v>
      </c>
      <c r="Q311" s="850">
        <v>215</v>
      </c>
    </row>
    <row r="312" spans="1:17" ht="14.4" customHeight="1" x14ac:dyDescent="0.3">
      <c r="A312" s="831" t="s">
        <v>4483</v>
      </c>
      <c r="B312" s="832" t="s">
        <v>4484</v>
      </c>
      <c r="C312" s="832" t="s">
        <v>4480</v>
      </c>
      <c r="D312" s="832" t="s">
        <v>4591</v>
      </c>
      <c r="E312" s="832" t="s">
        <v>4593</v>
      </c>
      <c r="F312" s="849">
        <v>97</v>
      </c>
      <c r="G312" s="849">
        <v>20855</v>
      </c>
      <c r="H312" s="849">
        <v>1.3287671232876712</v>
      </c>
      <c r="I312" s="849">
        <v>215</v>
      </c>
      <c r="J312" s="849">
        <v>73</v>
      </c>
      <c r="K312" s="849">
        <v>15695</v>
      </c>
      <c r="L312" s="849">
        <v>1</v>
      </c>
      <c r="M312" s="849">
        <v>215</v>
      </c>
      <c r="N312" s="849">
        <v>78</v>
      </c>
      <c r="O312" s="849">
        <v>16770</v>
      </c>
      <c r="P312" s="837">
        <v>1.0684931506849316</v>
      </c>
      <c r="Q312" s="850">
        <v>215</v>
      </c>
    </row>
    <row r="313" spans="1:17" ht="14.4" customHeight="1" x14ac:dyDescent="0.3">
      <c r="A313" s="831" t="s">
        <v>4483</v>
      </c>
      <c r="B313" s="832" t="s">
        <v>4484</v>
      </c>
      <c r="C313" s="832" t="s">
        <v>4480</v>
      </c>
      <c r="D313" s="832" t="s">
        <v>4594</v>
      </c>
      <c r="E313" s="832" t="s">
        <v>4595</v>
      </c>
      <c r="F313" s="849">
        <v>788</v>
      </c>
      <c r="G313" s="849">
        <v>66980</v>
      </c>
      <c r="H313" s="849">
        <v>1.2918032786885245</v>
      </c>
      <c r="I313" s="849">
        <v>85</v>
      </c>
      <c r="J313" s="849">
        <v>610</v>
      </c>
      <c r="K313" s="849">
        <v>51850</v>
      </c>
      <c r="L313" s="849">
        <v>1</v>
      </c>
      <c r="M313" s="849">
        <v>85</v>
      </c>
      <c r="N313" s="849">
        <v>608</v>
      </c>
      <c r="O313" s="849">
        <v>52288</v>
      </c>
      <c r="P313" s="837">
        <v>1.0084474445515912</v>
      </c>
      <c r="Q313" s="850">
        <v>86</v>
      </c>
    </row>
    <row r="314" spans="1:17" ht="14.4" customHeight="1" x14ac:dyDescent="0.3">
      <c r="A314" s="831" t="s">
        <v>4483</v>
      </c>
      <c r="B314" s="832" t="s">
        <v>4484</v>
      </c>
      <c r="C314" s="832" t="s">
        <v>4480</v>
      </c>
      <c r="D314" s="832" t="s">
        <v>4594</v>
      </c>
      <c r="E314" s="832" t="s">
        <v>4596</v>
      </c>
      <c r="F314" s="849">
        <v>4452</v>
      </c>
      <c r="G314" s="849">
        <v>378420</v>
      </c>
      <c r="H314" s="849">
        <v>1.0196976637654604</v>
      </c>
      <c r="I314" s="849">
        <v>85</v>
      </c>
      <c r="J314" s="849">
        <v>4366</v>
      </c>
      <c r="K314" s="849">
        <v>371110</v>
      </c>
      <c r="L314" s="849">
        <v>1</v>
      </c>
      <c r="M314" s="849">
        <v>85</v>
      </c>
      <c r="N314" s="849">
        <v>4911</v>
      </c>
      <c r="O314" s="849">
        <v>422346</v>
      </c>
      <c r="P314" s="837">
        <v>1.1380614912020695</v>
      </c>
      <c r="Q314" s="850">
        <v>86</v>
      </c>
    </row>
    <row r="315" spans="1:17" ht="14.4" customHeight="1" x14ac:dyDescent="0.3">
      <c r="A315" s="831" t="s">
        <v>4483</v>
      </c>
      <c r="B315" s="832" t="s">
        <v>4484</v>
      </c>
      <c r="C315" s="832" t="s">
        <v>4480</v>
      </c>
      <c r="D315" s="832" t="s">
        <v>4647</v>
      </c>
      <c r="E315" s="832" t="s">
        <v>4648</v>
      </c>
      <c r="F315" s="849">
        <v>1</v>
      </c>
      <c r="G315" s="849">
        <v>719</v>
      </c>
      <c r="H315" s="849">
        <v>0.99861111111111112</v>
      </c>
      <c r="I315" s="849">
        <v>719</v>
      </c>
      <c r="J315" s="849">
        <v>1</v>
      </c>
      <c r="K315" s="849">
        <v>720</v>
      </c>
      <c r="L315" s="849">
        <v>1</v>
      </c>
      <c r="M315" s="849">
        <v>720</v>
      </c>
      <c r="N315" s="849"/>
      <c r="O315" s="849"/>
      <c r="P315" s="837"/>
      <c r="Q315" s="850"/>
    </row>
    <row r="316" spans="1:17" ht="14.4" customHeight="1" x14ac:dyDescent="0.3">
      <c r="A316" s="831" t="s">
        <v>4483</v>
      </c>
      <c r="B316" s="832" t="s">
        <v>4484</v>
      </c>
      <c r="C316" s="832" t="s">
        <v>4480</v>
      </c>
      <c r="D316" s="832" t="s">
        <v>4649</v>
      </c>
      <c r="E316" s="832" t="s">
        <v>4610</v>
      </c>
      <c r="F316" s="849">
        <v>599</v>
      </c>
      <c r="G316" s="849">
        <v>570248</v>
      </c>
      <c r="H316" s="849">
        <v>1.5930851063829787</v>
      </c>
      <c r="I316" s="849">
        <v>952</v>
      </c>
      <c r="J316" s="849">
        <v>376</v>
      </c>
      <c r="K316" s="849">
        <v>357952</v>
      </c>
      <c r="L316" s="849">
        <v>1</v>
      </c>
      <c r="M316" s="849">
        <v>952</v>
      </c>
      <c r="N316" s="849">
        <v>304</v>
      </c>
      <c r="O316" s="849">
        <v>289712</v>
      </c>
      <c r="P316" s="837">
        <v>0.80935991417843733</v>
      </c>
      <c r="Q316" s="850">
        <v>953</v>
      </c>
    </row>
    <row r="317" spans="1:17" ht="14.4" customHeight="1" x14ac:dyDescent="0.3">
      <c r="A317" s="831" t="s">
        <v>4483</v>
      </c>
      <c r="B317" s="832" t="s">
        <v>4484</v>
      </c>
      <c r="C317" s="832" t="s">
        <v>4480</v>
      </c>
      <c r="D317" s="832" t="s">
        <v>4649</v>
      </c>
      <c r="E317" s="832" t="s">
        <v>4612</v>
      </c>
      <c r="F317" s="849">
        <v>2429</v>
      </c>
      <c r="G317" s="849">
        <v>2312408</v>
      </c>
      <c r="H317" s="849">
        <v>0.84164934164934169</v>
      </c>
      <c r="I317" s="849">
        <v>952</v>
      </c>
      <c r="J317" s="849">
        <v>2886</v>
      </c>
      <c r="K317" s="849">
        <v>2747472</v>
      </c>
      <c r="L317" s="849">
        <v>1</v>
      </c>
      <c r="M317" s="849">
        <v>952</v>
      </c>
      <c r="N317" s="849">
        <v>3063</v>
      </c>
      <c r="O317" s="849">
        <v>2919039</v>
      </c>
      <c r="P317" s="837">
        <v>1.0624454043571692</v>
      </c>
      <c r="Q317" s="850">
        <v>953</v>
      </c>
    </row>
    <row r="318" spans="1:17" ht="14.4" customHeight="1" x14ac:dyDescent="0.3">
      <c r="A318" s="831" t="s">
        <v>4483</v>
      </c>
      <c r="B318" s="832" t="s">
        <v>4484</v>
      </c>
      <c r="C318" s="832" t="s">
        <v>4480</v>
      </c>
      <c r="D318" s="832" t="s">
        <v>4549</v>
      </c>
      <c r="E318" s="832" t="s">
        <v>4550</v>
      </c>
      <c r="F318" s="849">
        <v>12</v>
      </c>
      <c r="G318" s="849">
        <v>1440</v>
      </c>
      <c r="H318" s="849">
        <v>0.52173913043478259</v>
      </c>
      <c r="I318" s="849">
        <v>120</v>
      </c>
      <c r="J318" s="849">
        <v>23</v>
      </c>
      <c r="K318" s="849">
        <v>2760</v>
      </c>
      <c r="L318" s="849">
        <v>1</v>
      </c>
      <c r="M318" s="849">
        <v>120</v>
      </c>
      <c r="N318" s="849">
        <v>32</v>
      </c>
      <c r="O318" s="849">
        <v>3872</v>
      </c>
      <c r="P318" s="837">
        <v>1.4028985507246376</v>
      </c>
      <c r="Q318" s="850">
        <v>121</v>
      </c>
    </row>
    <row r="319" spans="1:17" ht="14.4" customHeight="1" x14ac:dyDescent="0.3">
      <c r="A319" s="831" t="s">
        <v>4483</v>
      </c>
      <c r="B319" s="832" t="s">
        <v>4484</v>
      </c>
      <c r="C319" s="832" t="s">
        <v>4480</v>
      </c>
      <c r="D319" s="832" t="s">
        <v>4549</v>
      </c>
      <c r="E319" s="832" t="s">
        <v>4551</v>
      </c>
      <c r="F319" s="849">
        <v>18</v>
      </c>
      <c r="G319" s="849">
        <v>2160</v>
      </c>
      <c r="H319" s="849">
        <v>0.69230769230769229</v>
      </c>
      <c r="I319" s="849">
        <v>120</v>
      </c>
      <c r="J319" s="849">
        <v>26</v>
      </c>
      <c r="K319" s="849">
        <v>3120</v>
      </c>
      <c r="L319" s="849">
        <v>1</v>
      </c>
      <c r="M319" s="849">
        <v>120</v>
      </c>
      <c r="N319" s="849">
        <v>26</v>
      </c>
      <c r="O319" s="849">
        <v>3146</v>
      </c>
      <c r="P319" s="837">
        <v>1.0083333333333333</v>
      </c>
      <c r="Q319" s="850">
        <v>121</v>
      </c>
    </row>
    <row r="320" spans="1:17" ht="14.4" customHeight="1" x14ac:dyDescent="0.3">
      <c r="A320" s="831" t="s">
        <v>4483</v>
      </c>
      <c r="B320" s="832" t="s">
        <v>4484</v>
      </c>
      <c r="C320" s="832" t="s">
        <v>4480</v>
      </c>
      <c r="D320" s="832" t="s">
        <v>4611</v>
      </c>
      <c r="E320" s="832" t="s">
        <v>4610</v>
      </c>
      <c r="F320" s="849">
        <v>19</v>
      </c>
      <c r="G320" s="849">
        <v>14155</v>
      </c>
      <c r="H320" s="849">
        <v>0.55882352941176472</v>
      </c>
      <c r="I320" s="849">
        <v>745</v>
      </c>
      <c r="J320" s="849">
        <v>34</v>
      </c>
      <c r="K320" s="849">
        <v>25330</v>
      </c>
      <c r="L320" s="849">
        <v>1</v>
      </c>
      <c r="M320" s="849">
        <v>745</v>
      </c>
      <c r="N320" s="849">
        <v>61</v>
      </c>
      <c r="O320" s="849">
        <v>45506</v>
      </c>
      <c r="P320" s="837">
        <v>1.7965258586656139</v>
      </c>
      <c r="Q320" s="850">
        <v>746</v>
      </c>
    </row>
    <row r="321" spans="1:17" ht="14.4" customHeight="1" x14ac:dyDescent="0.3">
      <c r="A321" s="831" t="s">
        <v>4483</v>
      </c>
      <c r="B321" s="832" t="s">
        <v>4484</v>
      </c>
      <c r="C321" s="832" t="s">
        <v>4480</v>
      </c>
      <c r="D321" s="832" t="s">
        <v>4611</v>
      </c>
      <c r="E321" s="832" t="s">
        <v>4612</v>
      </c>
      <c r="F321" s="849">
        <v>173</v>
      </c>
      <c r="G321" s="849">
        <v>128885</v>
      </c>
      <c r="H321" s="849">
        <v>1.5043478260869565</v>
      </c>
      <c r="I321" s="849">
        <v>745</v>
      </c>
      <c r="J321" s="849">
        <v>115</v>
      </c>
      <c r="K321" s="849">
        <v>85675</v>
      </c>
      <c r="L321" s="849">
        <v>1</v>
      </c>
      <c r="M321" s="849">
        <v>745</v>
      </c>
      <c r="N321" s="849">
        <v>104</v>
      </c>
      <c r="O321" s="849">
        <v>77584</v>
      </c>
      <c r="P321" s="837">
        <v>0.9055617157864021</v>
      </c>
      <c r="Q321" s="850">
        <v>746</v>
      </c>
    </row>
    <row r="322" spans="1:17" ht="14.4" customHeight="1" x14ac:dyDescent="0.3">
      <c r="A322" s="831" t="s">
        <v>4483</v>
      </c>
      <c r="B322" s="832" t="s">
        <v>4484</v>
      </c>
      <c r="C322" s="832" t="s">
        <v>4480</v>
      </c>
      <c r="D322" s="832" t="s">
        <v>4650</v>
      </c>
      <c r="E322" s="832" t="s">
        <v>4651</v>
      </c>
      <c r="F322" s="849"/>
      <c r="G322" s="849"/>
      <c r="H322" s="849"/>
      <c r="I322" s="849"/>
      <c r="J322" s="849">
        <v>1</v>
      </c>
      <c r="K322" s="849">
        <v>58</v>
      </c>
      <c r="L322" s="849">
        <v>1</v>
      </c>
      <c r="M322" s="849">
        <v>58</v>
      </c>
      <c r="N322" s="849"/>
      <c r="O322" s="849"/>
      <c r="P322" s="837"/>
      <c r="Q322" s="850"/>
    </row>
    <row r="323" spans="1:17" ht="14.4" customHeight="1" x14ac:dyDescent="0.3">
      <c r="A323" s="831" t="s">
        <v>4483</v>
      </c>
      <c r="B323" s="832" t="s">
        <v>4484</v>
      </c>
      <c r="C323" s="832" t="s">
        <v>4480</v>
      </c>
      <c r="D323" s="832" t="s">
        <v>4613</v>
      </c>
      <c r="E323" s="832" t="s">
        <v>4614</v>
      </c>
      <c r="F323" s="849">
        <v>429</v>
      </c>
      <c r="G323" s="849">
        <v>232947</v>
      </c>
      <c r="H323" s="849">
        <v>1.3448275862068966</v>
      </c>
      <c r="I323" s="849">
        <v>543</v>
      </c>
      <c r="J323" s="849">
        <v>319</v>
      </c>
      <c r="K323" s="849">
        <v>173217</v>
      </c>
      <c r="L323" s="849">
        <v>1</v>
      </c>
      <c r="M323" s="849">
        <v>543</v>
      </c>
      <c r="N323" s="849">
        <v>368</v>
      </c>
      <c r="O323" s="849">
        <v>200192</v>
      </c>
      <c r="P323" s="837">
        <v>1.1557295184652776</v>
      </c>
      <c r="Q323" s="850">
        <v>544</v>
      </c>
    </row>
    <row r="324" spans="1:17" ht="14.4" customHeight="1" x14ac:dyDescent="0.3">
      <c r="A324" s="831" t="s">
        <v>4483</v>
      </c>
      <c r="B324" s="832" t="s">
        <v>4484</v>
      </c>
      <c r="C324" s="832" t="s">
        <v>4480</v>
      </c>
      <c r="D324" s="832" t="s">
        <v>4597</v>
      </c>
      <c r="E324" s="832" t="s">
        <v>4598</v>
      </c>
      <c r="F324" s="849"/>
      <c r="G324" s="849"/>
      <c r="H324" s="849"/>
      <c r="I324" s="849"/>
      <c r="J324" s="849">
        <v>1</v>
      </c>
      <c r="K324" s="849">
        <v>307</v>
      </c>
      <c r="L324" s="849">
        <v>1</v>
      </c>
      <c r="M324" s="849">
        <v>307</v>
      </c>
      <c r="N324" s="849"/>
      <c r="O324" s="849"/>
      <c r="P324" s="837"/>
      <c r="Q324" s="850"/>
    </row>
    <row r="325" spans="1:17" ht="14.4" customHeight="1" x14ac:dyDescent="0.3">
      <c r="A325" s="831" t="s">
        <v>4483</v>
      </c>
      <c r="B325" s="832" t="s">
        <v>4484</v>
      </c>
      <c r="C325" s="832" t="s">
        <v>4480</v>
      </c>
      <c r="D325" s="832" t="s">
        <v>4600</v>
      </c>
      <c r="E325" s="832" t="s">
        <v>4592</v>
      </c>
      <c r="F325" s="849">
        <v>38</v>
      </c>
      <c r="G325" s="849">
        <v>6764</v>
      </c>
      <c r="H325" s="849">
        <v>1.52</v>
      </c>
      <c r="I325" s="849">
        <v>178</v>
      </c>
      <c r="J325" s="849">
        <v>25</v>
      </c>
      <c r="K325" s="849">
        <v>4450</v>
      </c>
      <c r="L325" s="849">
        <v>1</v>
      </c>
      <c r="M325" s="849">
        <v>178</v>
      </c>
      <c r="N325" s="849">
        <v>26</v>
      </c>
      <c r="O325" s="849">
        <v>4654</v>
      </c>
      <c r="P325" s="837">
        <v>1.0458426966292136</v>
      </c>
      <c r="Q325" s="850">
        <v>179</v>
      </c>
    </row>
    <row r="326" spans="1:17" ht="14.4" customHeight="1" x14ac:dyDescent="0.3">
      <c r="A326" s="831" t="s">
        <v>4483</v>
      </c>
      <c r="B326" s="832" t="s">
        <v>4484</v>
      </c>
      <c r="C326" s="832" t="s">
        <v>4480</v>
      </c>
      <c r="D326" s="832" t="s">
        <v>4600</v>
      </c>
      <c r="E326" s="832" t="s">
        <v>4593</v>
      </c>
      <c r="F326" s="849">
        <v>2</v>
      </c>
      <c r="G326" s="849">
        <v>356</v>
      </c>
      <c r="H326" s="849">
        <v>0.22222222222222221</v>
      </c>
      <c r="I326" s="849">
        <v>178</v>
      </c>
      <c r="J326" s="849">
        <v>9</v>
      </c>
      <c r="K326" s="849">
        <v>1602</v>
      </c>
      <c r="L326" s="849">
        <v>1</v>
      </c>
      <c r="M326" s="849">
        <v>178</v>
      </c>
      <c r="N326" s="849">
        <v>13</v>
      </c>
      <c r="O326" s="849">
        <v>2327</v>
      </c>
      <c r="P326" s="837">
        <v>1.4525593008739077</v>
      </c>
      <c r="Q326" s="850">
        <v>179</v>
      </c>
    </row>
    <row r="327" spans="1:17" ht="14.4" customHeight="1" x14ac:dyDescent="0.3">
      <c r="A327" s="831" t="s">
        <v>4483</v>
      </c>
      <c r="B327" s="832" t="s">
        <v>4484</v>
      </c>
      <c r="C327" s="832" t="s">
        <v>4480</v>
      </c>
      <c r="D327" s="832" t="s">
        <v>4601</v>
      </c>
      <c r="E327" s="832" t="s">
        <v>4598</v>
      </c>
      <c r="F327" s="849">
        <v>37</v>
      </c>
      <c r="G327" s="849">
        <v>14060</v>
      </c>
      <c r="H327" s="849">
        <v>18.5</v>
      </c>
      <c r="I327" s="849">
        <v>380</v>
      </c>
      <c r="J327" s="849">
        <v>2</v>
      </c>
      <c r="K327" s="849">
        <v>760</v>
      </c>
      <c r="L327" s="849">
        <v>1</v>
      </c>
      <c r="M327" s="849">
        <v>380</v>
      </c>
      <c r="N327" s="849">
        <v>18</v>
      </c>
      <c r="O327" s="849">
        <v>6858</v>
      </c>
      <c r="P327" s="837">
        <v>9.0236842105263158</v>
      </c>
      <c r="Q327" s="850">
        <v>381</v>
      </c>
    </row>
    <row r="328" spans="1:17" ht="14.4" customHeight="1" x14ac:dyDescent="0.3">
      <c r="A328" s="831" t="s">
        <v>4483</v>
      </c>
      <c r="B328" s="832" t="s">
        <v>4484</v>
      </c>
      <c r="C328" s="832" t="s">
        <v>4480</v>
      </c>
      <c r="D328" s="832" t="s">
        <v>4601</v>
      </c>
      <c r="E328" s="832" t="s">
        <v>4599</v>
      </c>
      <c r="F328" s="849"/>
      <c r="G328" s="849"/>
      <c r="H328" s="849"/>
      <c r="I328" s="849"/>
      <c r="J328" s="849">
        <v>14</v>
      </c>
      <c r="K328" s="849">
        <v>5320</v>
      </c>
      <c r="L328" s="849">
        <v>1</v>
      </c>
      <c r="M328" s="849">
        <v>380</v>
      </c>
      <c r="N328" s="849"/>
      <c r="O328" s="849"/>
      <c r="P328" s="837"/>
      <c r="Q328" s="850"/>
    </row>
    <row r="329" spans="1:17" ht="14.4" customHeight="1" x14ac:dyDescent="0.3">
      <c r="A329" s="831" t="s">
        <v>4483</v>
      </c>
      <c r="B329" s="832" t="s">
        <v>4484</v>
      </c>
      <c r="C329" s="832" t="s">
        <v>4480</v>
      </c>
      <c r="D329" s="832" t="s">
        <v>4652</v>
      </c>
      <c r="E329" s="832" t="s">
        <v>4653</v>
      </c>
      <c r="F329" s="849">
        <v>54</v>
      </c>
      <c r="G329" s="849">
        <v>5400</v>
      </c>
      <c r="H329" s="849">
        <v>0.76056338028169013</v>
      </c>
      <c r="I329" s="849">
        <v>100</v>
      </c>
      <c r="J329" s="849">
        <v>71</v>
      </c>
      <c r="K329" s="849">
        <v>7100</v>
      </c>
      <c r="L329" s="849">
        <v>1</v>
      </c>
      <c r="M329" s="849">
        <v>100</v>
      </c>
      <c r="N329" s="849">
        <v>82</v>
      </c>
      <c r="O329" s="849">
        <v>8200</v>
      </c>
      <c r="P329" s="837">
        <v>1.1549295774647887</v>
      </c>
      <c r="Q329" s="850">
        <v>100</v>
      </c>
    </row>
    <row r="330" spans="1:17" ht="14.4" customHeight="1" x14ac:dyDescent="0.3">
      <c r="A330" s="831" t="s">
        <v>4483</v>
      </c>
      <c r="B330" s="832" t="s">
        <v>4484</v>
      </c>
      <c r="C330" s="832" t="s">
        <v>4480</v>
      </c>
      <c r="D330" s="832" t="s">
        <v>4654</v>
      </c>
      <c r="E330" s="832" t="s">
        <v>4610</v>
      </c>
      <c r="F330" s="849">
        <v>30</v>
      </c>
      <c r="G330" s="849">
        <v>31050</v>
      </c>
      <c r="H330" s="849">
        <v>1.2</v>
      </c>
      <c r="I330" s="849">
        <v>1035</v>
      </c>
      <c r="J330" s="849">
        <v>25</v>
      </c>
      <c r="K330" s="849">
        <v>25875</v>
      </c>
      <c r="L330" s="849">
        <v>1</v>
      </c>
      <c r="M330" s="849">
        <v>1035</v>
      </c>
      <c r="N330" s="849">
        <v>80</v>
      </c>
      <c r="O330" s="849">
        <v>82880</v>
      </c>
      <c r="P330" s="837">
        <v>3.2030917874396136</v>
      </c>
      <c r="Q330" s="850">
        <v>1036</v>
      </c>
    </row>
    <row r="331" spans="1:17" ht="14.4" customHeight="1" x14ac:dyDescent="0.3">
      <c r="A331" s="831" t="s">
        <v>4483</v>
      </c>
      <c r="B331" s="832" t="s">
        <v>4484</v>
      </c>
      <c r="C331" s="832" t="s">
        <v>4480</v>
      </c>
      <c r="D331" s="832" t="s">
        <v>4654</v>
      </c>
      <c r="E331" s="832" t="s">
        <v>4612</v>
      </c>
      <c r="F331" s="849">
        <v>295</v>
      </c>
      <c r="G331" s="849">
        <v>305325</v>
      </c>
      <c r="H331" s="849">
        <v>1.0350877192982457</v>
      </c>
      <c r="I331" s="849">
        <v>1035</v>
      </c>
      <c r="J331" s="849">
        <v>285</v>
      </c>
      <c r="K331" s="849">
        <v>294975</v>
      </c>
      <c r="L331" s="849">
        <v>1</v>
      </c>
      <c r="M331" s="849">
        <v>1035</v>
      </c>
      <c r="N331" s="849">
        <v>138</v>
      </c>
      <c r="O331" s="849">
        <v>142968</v>
      </c>
      <c r="P331" s="837">
        <v>0.48467836257309943</v>
      </c>
      <c r="Q331" s="850">
        <v>1036</v>
      </c>
    </row>
    <row r="332" spans="1:17" ht="14.4" customHeight="1" x14ac:dyDescent="0.3">
      <c r="A332" s="831" t="s">
        <v>4483</v>
      </c>
      <c r="B332" s="832" t="s">
        <v>4484</v>
      </c>
      <c r="C332" s="832" t="s">
        <v>4480</v>
      </c>
      <c r="D332" s="832" t="s">
        <v>4604</v>
      </c>
      <c r="E332" s="832" t="s">
        <v>4585</v>
      </c>
      <c r="F332" s="849"/>
      <c r="G332" s="849"/>
      <c r="H332" s="849"/>
      <c r="I332" s="849"/>
      <c r="J332" s="849">
        <v>1</v>
      </c>
      <c r="K332" s="849">
        <v>353</v>
      </c>
      <c r="L332" s="849">
        <v>1</v>
      </c>
      <c r="M332" s="849">
        <v>353</v>
      </c>
      <c r="N332" s="849"/>
      <c r="O332" s="849"/>
      <c r="P332" s="837"/>
      <c r="Q332" s="850"/>
    </row>
    <row r="333" spans="1:17" ht="14.4" customHeight="1" x14ac:dyDescent="0.3">
      <c r="A333" s="831" t="s">
        <v>4483</v>
      </c>
      <c r="B333" s="832" t="s">
        <v>4484</v>
      </c>
      <c r="C333" s="832" t="s">
        <v>4480</v>
      </c>
      <c r="D333" s="832" t="s">
        <v>4604</v>
      </c>
      <c r="E333" s="832" t="s">
        <v>4586</v>
      </c>
      <c r="F333" s="849"/>
      <c r="G333" s="849"/>
      <c r="H333" s="849"/>
      <c r="I333" s="849"/>
      <c r="J333" s="849"/>
      <c r="K333" s="849"/>
      <c r="L333" s="849"/>
      <c r="M333" s="849"/>
      <c r="N333" s="849">
        <v>2</v>
      </c>
      <c r="O333" s="849">
        <v>708</v>
      </c>
      <c r="P333" s="837"/>
      <c r="Q333" s="850">
        <v>354</v>
      </c>
    </row>
    <row r="334" spans="1:17" ht="14.4" customHeight="1" x14ac:dyDescent="0.3">
      <c r="A334" s="831" t="s">
        <v>4483</v>
      </c>
      <c r="B334" s="832" t="s">
        <v>4484</v>
      </c>
      <c r="C334" s="832" t="s">
        <v>4480</v>
      </c>
      <c r="D334" s="832" t="s">
        <v>4562</v>
      </c>
      <c r="E334" s="832" t="s">
        <v>4563</v>
      </c>
      <c r="F334" s="849">
        <v>2</v>
      </c>
      <c r="G334" s="849">
        <v>746</v>
      </c>
      <c r="H334" s="849"/>
      <c r="I334" s="849">
        <v>373</v>
      </c>
      <c r="J334" s="849"/>
      <c r="K334" s="849"/>
      <c r="L334" s="849"/>
      <c r="M334" s="849"/>
      <c r="N334" s="849">
        <v>2</v>
      </c>
      <c r="O334" s="849">
        <v>748</v>
      </c>
      <c r="P334" s="837"/>
      <c r="Q334" s="850">
        <v>374</v>
      </c>
    </row>
    <row r="335" spans="1:17" ht="14.4" customHeight="1" x14ac:dyDescent="0.3">
      <c r="A335" s="831" t="s">
        <v>4483</v>
      </c>
      <c r="B335" s="832" t="s">
        <v>4484</v>
      </c>
      <c r="C335" s="832" t="s">
        <v>4480</v>
      </c>
      <c r="D335" s="832" t="s">
        <v>4655</v>
      </c>
      <c r="E335" s="832" t="s">
        <v>4610</v>
      </c>
      <c r="F335" s="849"/>
      <c r="G335" s="849"/>
      <c r="H335" s="849"/>
      <c r="I335" s="849"/>
      <c r="J335" s="849">
        <v>22</v>
      </c>
      <c r="K335" s="849">
        <v>19338</v>
      </c>
      <c r="L335" s="849">
        <v>1</v>
      </c>
      <c r="M335" s="849">
        <v>879</v>
      </c>
      <c r="N335" s="849">
        <v>4</v>
      </c>
      <c r="O335" s="849">
        <v>3520</v>
      </c>
      <c r="P335" s="837">
        <v>0.18202502844141069</v>
      </c>
      <c r="Q335" s="850">
        <v>880</v>
      </c>
    </row>
    <row r="336" spans="1:17" ht="14.4" customHeight="1" x14ac:dyDescent="0.3">
      <c r="A336" s="831" t="s">
        <v>4483</v>
      </c>
      <c r="B336" s="832" t="s">
        <v>4484</v>
      </c>
      <c r="C336" s="832" t="s">
        <v>4480</v>
      </c>
      <c r="D336" s="832" t="s">
        <v>4655</v>
      </c>
      <c r="E336" s="832" t="s">
        <v>4612</v>
      </c>
      <c r="F336" s="849">
        <v>5</v>
      </c>
      <c r="G336" s="849">
        <v>4395</v>
      </c>
      <c r="H336" s="849">
        <v>0.2</v>
      </c>
      <c r="I336" s="849">
        <v>879</v>
      </c>
      <c r="J336" s="849">
        <v>25</v>
      </c>
      <c r="K336" s="849">
        <v>21975</v>
      </c>
      <c r="L336" s="849">
        <v>1</v>
      </c>
      <c r="M336" s="849">
        <v>879</v>
      </c>
      <c r="N336" s="849"/>
      <c r="O336" s="849"/>
      <c r="P336" s="837"/>
      <c r="Q336" s="850"/>
    </row>
    <row r="337" spans="1:17" ht="14.4" customHeight="1" x14ac:dyDescent="0.3">
      <c r="A337" s="831" t="s">
        <v>4483</v>
      </c>
      <c r="B337" s="832" t="s">
        <v>4484</v>
      </c>
      <c r="C337" s="832" t="s">
        <v>4480</v>
      </c>
      <c r="D337" s="832" t="s">
        <v>4605</v>
      </c>
      <c r="E337" s="832" t="s">
        <v>4575</v>
      </c>
      <c r="F337" s="849"/>
      <c r="G337" s="849"/>
      <c r="H337" s="849"/>
      <c r="I337" s="849"/>
      <c r="J337" s="849">
        <v>2</v>
      </c>
      <c r="K337" s="849">
        <v>808</v>
      </c>
      <c r="L337" s="849">
        <v>1</v>
      </c>
      <c r="M337" s="849">
        <v>404</v>
      </c>
      <c r="N337" s="849"/>
      <c r="O337" s="849"/>
      <c r="P337" s="837"/>
      <c r="Q337" s="850"/>
    </row>
    <row r="338" spans="1:17" ht="14.4" customHeight="1" x14ac:dyDescent="0.3">
      <c r="A338" s="831" t="s">
        <v>4483</v>
      </c>
      <c r="B338" s="832" t="s">
        <v>4484</v>
      </c>
      <c r="C338" s="832" t="s">
        <v>4480</v>
      </c>
      <c r="D338" s="832" t="s">
        <v>4680</v>
      </c>
      <c r="E338" s="832" t="s">
        <v>4681</v>
      </c>
      <c r="F338" s="849">
        <v>1</v>
      </c>
      <c r="G338" s="849">
        <v>1379</v>
      </c>
      <c r="H338" s="849"/>
      <c r="I338" s="849">
        <v>1379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4483</v>
      </c>
      <c r="B339" s="832" t="s">
        <v>4484</v>
      </c>
      <c r="C339" s="832" t="s">
        <v>4480</v>
      </c>
      <c r="D339" s="832" t="s">
        <v>4680</v>
      </c>
      <c r="E339" s="832" t="s">
        <v>4690</v>
      </c>
      <c r="F339" s="849"/>
      <c r="G339" s="849"/>
      <c r="H339" s="849"/>
      <c r="I339" s="849"/>
      <c r="J339" s="849">
        <v>1</v>
      </c>
      <c r="K339" s="849">
        <v>1380</v>
      </c>
      <c r="L339" s="849">
        <v>1</v>
      </c>
      <c r="M339" s="849">
        <v>1380</v>
      </c>
      <c r="N339" s="849"/>
      <c r="O339" s="849"/>
      <c r="P339" s="837"/>
      <c r="Q339" s="850"/>
    </row>
    <row r="340" spans="1:17" ht="14.4" customHeight="1" x14ac:dyDescent="0.3">
      <c r="A340" s="831" t="s">
        <v>577</v>
      </c>
      <c r="B340" s="832" t="s">
        <v>4691</v>
      </c>
      <c r="C340" s="832" t="s">
        <v>4480</v>
      </c>
      <c r="D340" s="832" t="s">
        <v>4692</v>
      </c>
      <c r="E340" s="832" t="s">
        <v>4693</v>
      </c>
      <c r="F340" s="849"/>
      <c r="G340" s="849"/>
      <c r="H340" s="849"/>
      <c r="I340" s="849"/>
      <c r="J340" s="849">
        <v>1</v>
      </c>
      <c r="K340" s="849">
        <v>1965</v>
      </c>
      <c r="L340" s="849">
        <v>1</v>
      </c>
      <c r="M340" s="849">
        <v>1965</v>
      </c>
      <c r="N340" s="849"/>
      <c r="O340" s="849"/>
      <c r="P340" s="837"/>
      <c r="Q340" s="850"/>
    </row>
    <row r="341" spans="1:17" ht="14.4" customHeight="1" x14ac:dyDescent="0.3">
      <c r="A341" s="831" t="s">
        <v>577</v>
      </c>
      <c r="B341" s="832" t="s">
        <v>4691</v>
      </c>
      <c r="C341" s="832" t="s">
        <v>4480</v>
      </c>
      <c r="D341" s="832" t="s">
        <v>4694</v>
      </c>
      <c r="E341" s="832" t="s">
        <v>4695</v>
      </c>
      <c r="F341" s="849">
        <v>6</v>
      </c>
      <c r="G341" s="849">
        <v>16620</v>
      </c>
      <c r="H341" s="849">
        <v>0.66647952841159719</v>
      </c>
      <c r="I341" s="849">
        <v>2770</v>
      </c>
      <c r="J341" s="849">
        <v>9</v>
      </c>
      <c r="K341" s="849">
        <v>24937</v>
      </c>
      <c r="L341" s="849">
        <v>1</v>
      </c>
      <c r="M341" s="849">
        <v>2770.7777777777778</v>
      </c>
      <c r="N341" s="849">
        <v>7</v>
      </c>
      <c r="O341" s="849">
        <v>19418</v>
      </c>
      <c r="P341" s="837">
        <v>0.77868227934394674</v>
      </c>
      <c r="Q341" s="850">
        <v>2774</v>
      </c>
    </row>
    <row r="342" spans="1:17" ht="14.4" customHeight="1" x14ac:dyDescent="0.3">
      <c r="A342" s="831" t="s">
        <v>577</v>
      </c>
      <c r="B342" s="832" t="s">
        <v>4691</v>
      </c>
      <c r="C342" s="832" t="s">
        <v>4480</v>
      </c>
      <c r="D342" s="832" t="s">
        <v>4696</v>
      </c>
      <c r="E342" s="832" t="s">
        <v>4697</v>
      </c>
      <c r="F342" s="849">
        <v>3</v>
      </c>
      <c r="G342" s="849">
        <v>18510</v>
      </c>
      <c r="H342" s="849">
        <v>0.749726598890194</v>
      </c>
      <c r="I342" s="849">
        <v>6170</v>
      </c>
      <c r="J342" s="849">
        <v>4</v>
      </c>
      <c r="K342" s="849">
        <v>24689</v>
      </c>
      <c r="L342" s="849">
        <v>1</v>
      </c>
      <c r="M342" s="849">
        <v>6172.25</v>
      </c>
      <c r="N342" s="849">
        <v>1</v>
      </c>
      <c r="O342" s="849">
        <v>6180</v>
      </c>
      <c r="P342" s="837">
        <v>0.25031390497792538</v>
      </c>
      <c r="Q342" s="850">
        <v>6180</v>
      </c>
    </row>
    <row r="343" spans="1:17" ht="14.4" customHeight="1" x14ac:dyDescent="0.3">
      <c r="A343" s="831" t="s">
        <v>577</v>
      </c>
      <c r="B343" s="832" t="s">
        <v>4691</v>
      </c>
      <c r="C343" s="832" t="s">
        <v>4480</v>
      </c>
      <c r="D343" s="832" t="s">
        <v>4698</v>
      </c>
      <c r="E343" s="832" t="s">
        <v>4699</v>
      </c>
      <c r="F343" s="849"/>
      <c r="G343" s="849"/>
      <c r="H343" s="849"/>
      <c r="I343" s="849"/>
      <c r="J343" s="849">
        <v>2</v>
      </c>
      <c r="K343" s="849">
        <v>4925</v>
      </c>
      <c r="L343" s="849">
        <v>1</v>
      </c>
      <c r="M343" s="849">
        <v>2462.5</v>
      </c>
      <c r="N343" s="849"/>
      <c r="O343" s="849"/>
      <c r="P343" s="837"/>
      <c r="Q343" s="850"/>
    </row>
    <row r="344" spans="1:17" ht="14.4" customHeight="1" x14ac:dyDescent="0.3">
      <c r="A344" s="831" t="s">
        <v>577</v>
      </c>
      <c r="B344" s="832" t="s">
        <v>4691</v>
      </c>
      <c r="C344" s="832" t="s">
        <v>4480</v>
      </c>
      <c r="D344" s="832" t="s">
        <v>4700</v>
      </c>
      <c r="E344" s="832" t="s">
        <v>4701</v>
      </c>
      <c r="F344" s="849">
        <v>5</v>
      </c>
      <c r="G344" s="849">
        <v>10725</v>
      </c>
      <c r="H344" s="849">
        <v>0.99953401677539611</v>
      </c>
      <c r="I344" s="849">
        <v>2145</v>
      </c>
      <c r="J344" s="849">
        <v>5</v>
      </c>
      <c r="K344" s="849">
        <v>10730</v>
      </c>
      <c r="L344" s="849">
        <v>1</v>
      </c>
      <c r="M344" s="849">
        <v>2146</v>
      </c>
      <c r="N344" s="849">
        <v>11</v>
      </c>
      <c r="O344" s="849">
        <v>23639</v>
      </c>
      <c r="P344" s="837">
        <v>2.2030754892823858</v>
      </c>
      <c r="Q344" s="850">
        <v>2149</v>
      </c>
    </row>
    <row r="345" spans="1:17" ht="14.4" customHeight="1" x14ac:dyDescent="0.3">
      <c r="A345" s="831" t="s">
        <v>577</v>
      </c>
      <c r="B345" s="832" t="s">
        <v>4691</v>
      </c>
      <c r="C345" s="832" t="s">
        <v>4480</v>
      </c>
      <c r="D345" s="832" t="s">
        <v>4702</v>
      </c>
      <c r="E345" s="832" t="s">
        <v>4703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1681</v>
      </c>
      <c r="P345" s="837"/>
      <c r="Q345" s="850">
        <v>1681</v>
      </c>
    </row>
    <row r="346" spans="1:17" ht="14.4" customHeight="1" x14ac:dyDescent="0.3">
      <c r="A346" s="831" t="s">
        <v>577</v>
      </c>
      <c r="B346" s="832" t="s">
        <v>4691</v>
      </c>
      <c r="C346" s="832" t="s">
        <v>4480</v>
      </c>
      <c r="D346" s="832" t="s">
        <v>4702</v>
      </c>
      <c r="E346" s="832" t="s">
        <v>4704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1681</v>
      </c>
      <c r="P346" s="837"/>
      <c r="Q346" s="850">
        <v>1681</v>
      </c>
    </row>
    <row r="347" spans="1:17" ht="14.4" customHeight="1" x14ac:dyDescent="0.3">
      <c r="A347" s="831" t="s">
        <v>577</v>
      </c>
      <c r="B347" s="832" t="s">
        <v>4691</v>
      </c>
      <c r="C347" s="832" t="s">
        <v>4480</v>
      </c>
      <c r="D347" s="832" t="s">
        <v>4705</v>
      </c>
      <c r="E347" s="832" t="s">
        <v>4706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2318</v>
      </c>
      <c r="P347" s="837"/>
      <c r="Q347" s="850">
        <v>2318</v>
      </c>
    </row>
    <row r="348" spans="1:17" ht="14.4" customHeight="1" x14ac:dyDescent="0.3">
      <c r="A348" s="831" t="s">
        <v>577</v>
      </c>
      <c r="B348" s="832" t="s">
        <v>4691</v>
      </c>
      <c r="C348" s="832" t="s">
        <v>4480</v>
      </c>
      <c r="D348" s="832" t="s">
        <v>4705</v>
      </c>
      <c r="E348" s="832" t="s">
        <v>4707</v>
      </c>
      <c r="F348" s="849">
        <v>2</v>
      </c>
      <c r="G348" s="849">
        <v>4628</v>
      </c>
      <c r="H348" s="849"/>
      <c r="I348" s="849">
        <v>2314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577</v>
      </c>
      <c r="B349" s="832" t="s">
        <v>4691</v>
      </c>
      <c r="C349" s="832" t="s">
        <v>4480</v>
      </c>
      <c r="D349" s="832" t="s">
        <v>4708</v>
      </c>
      <c r="E349" s="832" t="s">
        <v>4709</v>
      </c>
      <c r="F349" s="849">
        <v>2</v>
      </c>
      <c r="G349" s="849">
        <v>5538</v>
      </c>
      <c r="H349" s="849">
        <v>1.9992779783393502</v>
      </c>
      <c r="I349" s="849">
        <v>2769</v>
      </c>
      <c r="J349" s="849">
        <v>1</v>
      </c>
      <c r="K349" s="849">
        <v>2770</v>
      </c>
      <c r="L349" s="849">
        <v>1</v>
      </c>
      <c r="M349" s="849">
        <v>2770</v>
      </c>
      <c r="N349" s="849"/>
      <c r="O349" s="849"/>
      <c r="P349" s="837"/>
      <c r="Q349" s="850"/>
    </row>
    <row r="350" spans="1:17" ht="14.4" customHeight="1" x14ac:dyDescent="0.3">
      <c r="A350" s="831" t="s">
        <v>577</v>
      </c>
      <c r="B350" s="832" t="s">
        <v>4691</v>
      </c>
      <c r="C350" s="832" t="s">
        <v>4480</v>
      </c>
      <c r="D350" s="832" t="s">
        <v>4710</v>
      </c>
      <c r="E350" s="832" t="s">
        <v>4711</v>
      </c>
      <c r="F350" s="849"/>
      <c r="G350" s="849"/>
      <c r="H350" s="849"/>
      <c r="I350" s="849"/>
      <c r="J350" s="849"/>
      <c r="K350" s="849"/>
      <c r="L350" s="849"/>
      <c r="M350" s="849"/>
      <c r="N350" s="849">
        <v>5</v>
      </c>
      <c r="O350" s="849">
        <v>16630</v>
      </c>
      <c r="P350" s="837"/>
      <c r="Q350" s="850">
        <v>3326</v>
      </c>
    </row>
    <row r="351" spans="1:17" ht="14.4" customHeight="1" x14ac:dyDescent="0.3">
      <c r="A351" s="831" t="s">
        <v>577</v>
      </c>
      <c r="B351" s="832" t="s">
        <v>4691</v>
      </c>
      <c r="C351" s="832" t="s">
        <v>4480</v>
      </c>
      <c r="D351" s="832" t="s">
        <v>4712</v>
      </c>
      <c r="E351" s="832" t="s">
        <v>4713</v>
      </c>
      <c r="F351" s="849"/>
      <c r="G351" s="849"/>
      <c r="H351" s="849"/>
      <c r="I351" s="849"/>
      <c r="J351" s="849"/>
      <c r="K351" s="849"/>
      <c r="L351" s="849"/>
      <c r="M351" s="849"/>
      <c r="N351" s="849">
        <v>3</v>
      </c>
      <c r="O351" s="849">
        <v>15444</v>
      </c>
      <c r="P351" s="837"/>
      <c r="Q351" s="850">
        <v>5148</v>
      </c>
    </row>
    <row r="352" spans="1:17" ht="14.4" customHeight="1" x14ac:dyDescent="0.3">
      <c r="A352" s="831" t="s">
        <v>577</v>
      </c>
      <c r="B352" s="832" t="s">
        <v>4691</v>
      </c>
      <c r="C352" s="832" t="s">
        <v>4480</v>
      </c>
      <c r="D352" s="832" t="s">
        <v>4714</v>
      </c>
      <c r="E352" s="832" t="s">
        <v>4715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4939</v>
      </c>
      <c r="P352" s="837"/>
      <c r="Q352" s="850">
        <v>4939</v>
      </c>
    </row>
    <row r="353" spans="1:17" ht="14.4" customHeight="1" x14ac:dyDescent="0.3">
      <c r="A353" s="831" t="s">
        <v>577</v>
      </c>
      <c r="B353" s="832" t="s">
        <v>4691</v>
      </c>
      <c r="C353" s="832" t="s">
        <v>4480</v>
      </c>
      <c r="D353" s="832" t="s">
        <v>4716</v>
      </c>
      <c r="E353" s="832" t="s">
        <v>4717</v>
      </c>
      <c r="F353" s="849"/>
      <c r="G353" s="849"/>
      <c r="H353" s="849"/>
      <c r="I353" s="849"/>
      <c r="J353" s="849">
        <v>1</v>
      </c>
      <c r="K353" s="849">
        <v>4923</v>
      </c>
      <c r="L353" s="849">
        <v>1</v>
      </c>
      <c r="M353" s="849">
        <v>4923</v>
      </c>
      <c r="N353" s="849">
        <v>1</v>
      </c>
      <c r="O353" s="849">
        <v>4928</v>
      </c>
      <c r="P353" s="837">
        <v>1.0010156408693887</v>
      </c>
      <c r="Q353" s="850">
        <v>4928</v>
      </c>
    </row>
    <row r="354" spans="1:17" ht="14.4" customHeight="1" x14ac:dyDescent="0.3">
      <c r="A354" s="831" t="s">
        <v>577</v>
      </c>
      <c r="B354" s="832" t="s">
        <v>4691</v>
      </c>
      <c r="C354" s="832" t="s">
        <v>4480</v>
      </c>
      <c r="D354" s="832" t="s">
        <v>4716</v>
      </c>
      <c r="E354" s="832" t="s">
        <v>4718</v>
      </c>
      <c r="F354" s="849">
        <v>1</v>
      </c>
      <c r="G354" s="849">
        <v>4921</v>
      </c>
      <c r="H354" s="849"/>
      <c r="I354" s="849">
        <v>4921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577</v>
      </c>
      <c r="B355" s="832" t="s">
        <v>4691</v>
      </c>
      <c r="C355" s="832" t="s">
        <v>4480</v>
      </c>
      <c r="D355" s="832" t="s">
        <v>4719</v>
      </c>
      <c r="E355" s="832" t="s">
        <v>4720</v>
      </c>
      <c r="F355" s="849">
        <v>1</v>
      </c>
      <c r="G355" s="849">
        <v>836</v>
      </c>
      <c r="H355" s="849">
        <v>0.49940262843488648</v>
      </c>
      <c r="I355" s="849">
        <v>836</v>
      </c>
      <c r="J355" s="849">
        <v>2</v>
      </c>
      <c r="K355" s="849">
        <v>1674</v>
      </c>
      <c r="L355" s="849">
        <v>1</v>
      </c>
      <c r="M355" s="849">
        <v>837</v>
      </c>
      <c r="N355" s="849">
        <v>2</v>
      </c>
      <c r="O355" s="849">
        <v>1678</v>
      </c>
      <c r="P355" s="837">
        <v>1.0023894862604541</v>
      </c>
      <c r="Q355" s="850">
        <v>839</v>
      </c>
    </row>
    <row r="356" spans="1:17" ht="14.4" customHeight="1" x14ac:dyDescent="0.3">
      <c r="A356" s="831" t="s">
        <v>577</v>
      </c>
      <c r="B356" s="832" t="s">
        <v>4691</v>
      </c>
      <c r="C356" s="832" t="s">
        <v>4480</v>
      </c>
      <c r="D356" s="832" t="s">
        <v>4719</v>
      </c>
      <c r="E356" s="832" t="s">
        <v>4721</v>
      </c>
      <c r="F356" s="849"/>
      <c r="G356" s="849"/>
      <c r="H356" s="849"/>
      <c r="I356" s="849"/>
      <c r="J356" s="849">
        <v>1</v>
      </c>
      <c r="K356" s="849">
        <v>837</v>
      </c>
      <c r="L356" s="849">
        <v>1</v>
      </c>
      <c r="M356" s="849">
        <v>837</v>
      </c>
      <c r="N356" s="849">
        <v>3</v>
      </c>
      <c r="O356" s="849">
        <v>2517</v>
      </c>
      <c r="P356" s="837">
        <v>3.0071684587813619</v>
      </c>
      <c r="Q356" s="850">
        <v>839</v>
      </c>
    </row>
    <row r="357" spans="1:17" ht="14.4" customHeight="1" x14ac:dyDescent="0.3">
      <c r="A357" s="831" t="s">
        <v>577</v>
      </c>
      <c r="B357" s="832" t="s">
        <v>4691</v>
      </c>
      <c r="C357" s="832" t="s">
        <v>4480</v>
      </c>
      <c r="D357" s="832" t="s">
        <v>4722</v>
      </c>
      <c r="E357" s="832" t="s">
        <v>4723</v>
      </c>
      <c r="F357" s="849">
        <v>1</v>
      </c>
      <c r="G357" s="849">
        <v>0</v>
      </c>
      <c r="H357" s="849"/>
      <c r="I357" s="849">
        <v>0</v>
      </c>
      <c r="J357" s="849">
        <v>2</v>
      </c>
      <c r="K357" s="849">
        <v>0</v>
      </c>
      <c r="L357" s="849"/>
      <c r="M357" s="849">
        <v>0</v>
      </c>
      <c r="N357" s="849">
        <v>1</v>
      </c>
      <c r="O357" s="849">
        <v>0</v>
      </c>
      <c r="P357" s="837"/>
      <c r="Q357" s="850">
        <v>0</v>
      </c>
    </row>
    <row r="358" spans="1:17" ht="14.4" customHeight="1" x14ac:dyDescent="0.3">
      <c r="A358" s="831" t="s">
        <v>577</v>
      </c>
      <c r="B358" s="832" t="s">
        <v>4691</v>
      </c>
      <c r="C358" s="832" t="s">
        <v>4480</v>
      </c>
      <c r="D358" s="832" t="s">
        <v>4724</v>
      </c>
      <c r="E358" s="832" t="s">
        <v>4725</v>
      </c>
      <c r="F358" s="849"/>
      <c r="G358" s="849"/>
      <c r="H358" s="849"/>
      <c r="I358" s="849"/>
      <c r="J358" s="849">
        <v>1</v>
      </c>
      <c r="K358" s="849">
        <v>0</v>
      </c>
      <c r="L358" s="849"/>
      <c r="M358" s="849">
        <v>0</v>
      </c>
      <c r="N358" s="849"/>
      <c r="O358" s="849"/>
      <c r="P358" s="837"/>
      <c r="Q358" s="850"/>
    </row>
    <row r="359" spans="1:17" ht="14.4" customHeight="1" x14ac:dyDescent="0.3">
      <c r="A359" s="831" t="s">
        <v>577</v>
      </c>
      <c r="B359" s="832" t="s">
        <v>4691</v>
      </c>
      <c r="C359" s="832" t="s">
        <v>4480</v>
      </c>
      <c r="D359" s="832" t="s">
        <v>4726</v>
      </c>
      <c r="E359" s="832" t="s">
        <v>4727</v>
      </c>
      <c r="F359" s="849"/>
      <c r="G359" s="849"/>
      <c r="H359" s="849"/>
      <c r="I359" s="849"/>
      <c r="J359" s="849">
        <v>1</v>
      </c>
      <c r="K359" s="849">
        <v>0</v>
      </c>
      <c r="L359" s="849"/>
      <c r="M359" s="849">
        <v>0</v>
      </c>
      <c r="N359" s="849"/>
      <c r="O359" s="849"/>
      <c r="P359" s="837"/>
      <c r="Q359" s="850"/>
    </row>
    <row r="360" spans="1:17" ht="14.4" customHeight="1" x14ac:dyDescent="0.3">
      <c r="A360" s="831" t="s">
        <v>577</v>
      </c>
      <c r="B360" s="832" t="s">
        <v>4691</v>
      </c>
      <c r="C360" s="832" t="s">
        <v>4480</v>
      </c>
      <c r="D360" s="832" t="s">
        <v>4728</v>
      </c>
      <c r="E360" s="832" t="s">
        <v>4729</v>
      </c>
      <c r="F360" s="849"/>
      <c r="G360" s="849"/>
      <c r="H360" s="849"/>
      <c r="I360" s="849"/>
      <c r="J360" s="849">
        <v>1</v>
      </c>
      <c r="K360" s="849">
        <v>0</v>
      </c>
      <c r="L360" s="849"/>
      <c r="M360" s="849">
        <v>0</v>
      </c>
      <c r="N360" s="849"/>
      <c r="O360" s="849"/>
      <c r="P360" s="837"/>
      <c r="Q360" s="850"/>
    </row>
    <row r="361" spans="1:17" ht="14.4" customHeight="1" x14ac:dyDescent="0.3">
      <c r="A361" s="831" t="s">
        <v>577</v>
      </c>
      <c r="B361" s="832" t="s">
        <v>4691</v>
      </c>
      <c r="C361" s="832" t="s">
        <v>4480</v>
      </c>
      <c r="D361" s="832" t="s">
        <v>4730</v>
      </c>
      <c r="E361" s="832" t="s">
        <v>4731</v>
      </c>
      <c r="F361" s="849">
        <v>1</v>
      </c>
      <c r="G361" s="849">
        <v>0</v>
      </c>
      <c r="H361" s="849"/>
      <c r="I361" s="849">
        <v>0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577</v>
      </c>
      <c r="B362" s="832" t="s">
        <v>4691</v>
      </c>
      <c r="C362" s="832" t="s">
        <v>4480</v>
      </c>
      <c r="D362" s="832" t="s">
        <v>4732</v>
      </c>
      <c r="E362" s="832" t="s">
        <v>4733</v>
      </c>
      <c r="F362" s="849"/>
      <c r="G362" s="849"/>
      <c r="H362" s="849"/>
      <c r="I362" s="849"/>
      <c r="J362" s="849">
        <v>1</v>
      </c>
      <c r="K362" s="849">
        <v>0</v>
      </c>
      <c r="L362" s="849"/>
      <c r="M362" s="849">
        <v>0</v>
      </c>
      <c r="N362" s="849"/>
      <c r="O362" s="849"/>
      <c r="P362" s="837"/>
      <c r="Q362" s="850"/>
    </row>
    <row r="363" spans="1:17" ht="14.4" customHeight="1" x14ac:dyDescent="0.3">
      <c r="A363" s="831" t="s">
        <v>577</v>
      </c>
      <c r="B363" s="832" t="s">
        <v>4691</v>
      </c>
      <c r="C363" s="832" t="s">
        <v>4480</v>
      </c>
      <c r="D363" s="832" t="s">
        <v>4734</v>
      </c>
      <c r="E363" s="832" t="s">
        <v>4735</v>
      </c>
      <c r="F363" s="849"/>
      <c r="G363" s="849"/>
      <c r="H363" s="849"/>
      <c r="I363" s="849"/>
      <c r="J363" s="849">
        <v>1</v>
      </c>
      <c r="K363" s="849">
        <v>0</v>
      </c>
      <c r="L363" s="849"/>
      <c r="M363" s="849">
        <v>0</v>
      </c>
      <c r="N363" s="849"/>
      <c r="O363" s="849"/>
      <c r="P363" s="837"/>
      <c r="Q363" s="850"/>
    </row>
    <row r="364" spans="1:17" ht="14.4" customHeight="1" x14ac:dyDescent="0.3">
      <c r="A364" s="831" t="s">
        <v>577</v>
      </c>
      <c r="B364" s="832" t="s">
        <v>4691</v>
      </c>
      <c r="C364" s="832" t="s">
        <v>4480</v>
      </c>
      <c r="D364" s="832" t="s">
        <v>4736</v>
      </c>
      <c r="E364" s="832" t="s">
        <v>4737</v>
      </c>
      <c r="F364" s="849">
        <v>1</v>
      </c>
      <c r="G364" s="849">
        <v>0</v>
      </c>
      <c r="H364" s="849"/>
      <c r="I364" s="849">
        <v>0</v>
      </c>
      <c r="J364" s="849">
        <v>3</v>
      </c>
      <c r="K364" s="849">
        <v>0</v>
      </c>
      <c r="L364" s="849"/>
      <c r="M364" s="849">
        <v>0</v>
      </c>
      <c r="N364" s="849">
        <v>1</v>
      </c>
      <c r="O364" s="849">
        <v>0</v>
      </c>
      <c r="P364" s="837"/>
      <c r="Q364" s="850">
        <v>0</v>
      </c>
    </row>
    <row r="365" spans="1:17" ht="14.4" customHeight="1" x14ac:dyDescent="0.3">
      <c r="A365" s="831" t="s">
        <v>577</v>
      </c>
      <c r="B365" s="832" t="s">
        <v>4691</v>
      </c>
      <c r="C365" s="832" t="s">
        <v>4480</v>
      </c>
      <c r="D365" s="832" t="s">
        <v>4738</v>
      </c>
      <c r="E365" s="832" t="s">
        <v>4739</v>
      </c>
      <c r="F365" s="849">
        <v>1</v>
      </c>
      <c r="G365" s="849">
        <v>2810</v>
      </c>
      <c r="H365" s="849"/>
      <c r="I365" s="849">
        <v>2810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577</v>
      </c>
      <c r="B366" s="832" t="s">
        <v>4691</v>
      </c>
      <c r="C366" s="832" t="s">
        <v>4480</v>
      </c>
      <c r="D366" s="832" t="s">
        <v>4740</v>
      </c>
      <c r="E366" s="832" t="s">
        <v>4741</v>
      </c>
      <c r="F366" s="849"/>
      <c r="G366" s="849"/>
      <c r="H366" s="849"/>
      <c r="I366" s="849"/>
      <c r="J366" s="849"/>
      <c r="K366" s="849"/>
      <c r="L366" s="849"/>
      <c r="M366" s="849"/>
      <c r="N366" s="849">
        <v>2</v>
      </c>
      <c r="O366" s="849">
        <v>12592</v>
      </c>
      <c r="P366" s="837"/>
      <c r="Q366" s="850">
        <v>6296</v>
      </c>
    </row>
    <row r="367" spans="1:17" ht="14.4" customHeight="1" x14ac:dyDescent="0.3">
      <c r="A367" s="831" t="s">
        <v>577</v>
      </c>
      <c r="B367" s="832" t="s">
        <v>4691</v>
      </c>
      <c r="C367" s="832" t="s">
        <v>4480</v>
      </c>
      <c r="D367" s="832" t="s">
        <v>4742</v>
      </c>
      <c r="E367" s="832" t="s">
        <v>4743</v>
      </c>
      <c r="F367" s="849"/>
      <c r="G367" s="849"/>
      <c r="H367" s="849"/>
      <c r="I367" s="849"/>
      <c r="J367" s="849">
        <v>1</v>
      </c>
      <c r="K367" s="849">
        <v>9346</v>
      </c>
      <c r="L367" s="849">
        <v>1</v>
      </c>
      <c r="M367" s="849">
        <v>9346</v>
      </c>
      <c r="N367" s="849"/>
      <c r="O367" s="849"/>
      <c r="P367" s="837"/>
      <c r="Q367" s="850"/>
    </row>
    <row r="368" spans="1:17" ht="14.4" customHeight="1" x14ac:dyDescent="0.3">
      <c r="A368" s="831" t="s">
        <v>577</v>
      </c>
      <c r="B368" s="832" t="s">
        <v>4691</v>
      </c>
      <c r="C368" s="832" t="s">
        <v>4480</v>
      </c>
      <c r="D368" s="832" t="s">
        <v>4742</v>
      </c>
      <c r="E368" s="832" t="s">
        <v>4744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9361</v>
      </c>
      <c r="P368" s="837"/>
      <c r="Q368" s="850">
        <v>9361</v>
      </c>
    </row>
    <row r="369" spans="1:17" ht="14.4" customHeight="1" x14ac:dyDescent="0.3">
      <c r="A369" s="831" t="s">
        <v>577</v>
      </c>
      <c r="B369" s="832" t="s">
        <v>4691</v>
      </c>
      <c r="C369" s="832" t="s">
        <v>4480</v>
      </c>
      <c r="D369" s="832" t="s">
        <v>4745</v>
      </c>
      <c r="E369" s="832" t="s">
        <v>4746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446</v>
      </c>
      <c r="P369" s="837"/>
      <c r="Q369" s="850">
        <v>446</v>
      </c>
    </row>
    <row r="370" spans="1:17" ht="14.4" customHeight="1" x14ac:dyDescent="0.3">
      <c r="A370" s="831" t="s">
        <v>577</v>
      </c>
      <c r="B370" s="832" t="s">
        <v>4691</v>
      </c>
      <c r="C370" s="832" t="s">
        <v>4480</v>
      </c>
      <c r="D370" s="832" t="s">
        <v>4747</v>
      </c>
      <c r="E370" s="832" t="s">
        <v>4748</v>
      </c>
      <c r="F370" s="849"/>
      <c r="G370" s="849"/>
      <c r="H370" s="849"/>
      <c r="I370" s="849"/>
      <c r="J370" s="849">
        <v>2</v>
      </c>
      <c r="K370" s="849">
        <v>1730</v>
      </c>
      <c r="L370" s="849">
        <v>1</v>
      </c>
      <c r="M370" s="849">
        <v>865</v>
      </c>
      <c r="N370" s="849">
        <v>11</v>
      </c>
      <c r="O370" s="849">
        <v>9526</v>
      </c>
      <c r="P370" s="837">
        <v>5.5063583815028903</v>
      </c>
      <c r="Q370" s="850">
        <v>866</v>
      </c>
    </row>
    <row r="371" spans="1:17" ht="14.4" customHeight="1" x14ac:dyDescent="0.3">
      <c r="A371" s="831" t="s">
        <v>577</v>
      </c>
      <c r="B371" s="832" t="s">
        <v>4691</v>
      </c>
      <c r="C371" s="832" t="s">
        <v>4480</v>
      </c>
      <c r="D371" s="832" t="s">
        <v>4749</v>
      </c>
      <c r="E371" s="832" t="s">
        <v>4750</v>
      </c>
      <c r="F371" s="849"/>
      <c r="G371" s="849"/>
      <c r="H371" s="849"/>
      <c r="I371" s="849"/>
      <c r="J371" s="849">
        <v>1</v>
      </c>
      <c r="K371" s="849">
        <v>5906</v>
      </c>
      <c r="L371" s="849">
        <v>1</v>
      </c>
      <c r="M371" s="849">
        <v>5906</v>
      </c>
      <c r="N371" s="849"/>
      <c r="O371" s="849"/>
      <c r="P371" s="837"/>
      <c r="Q371" s="850"/>
    </row>
    <row r="372" spans="1:17" ht="14.4" customHeight="1" x14ac:dyDescent="0.3">
      <c r="A372" s="831" t="s">
        <v>577</v>
      </c>
      <c r="B372" s="832" t="s">
        <v>4691</v>
      </c>
      <c r="C372" s="832" t="s">
        <v>4480</v>
      </c>
      <c r="D372" s="832" t="s">
        <v>4751</v>
      </c>
      <c r="E372" s="832" t="s">
        <v>4752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3619</v>
      </c>
      <c r="P372" s="837"/>
      <c r="Q372" s="850">
        <v>3619</v>
      </c>
    </row>
    <row r="373" spans="1:17" ht="14.4" customHeight="1" x14ac:dyDescent="0.3">
      <c r="A373" s="831" t="s">
        <v>577</v>
      </c>
      <c r="B373" s="832" t="s">
        <v>4691</v>
      </c>
      <c r="C373" s="832" t="s">
        <v>4480</v>
      </c>
      <c r="D373" s="832" t="s">
        <v>4753</v>
      </c>
      <c r="E373" s="832" t="s">
        <v>4754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3752</v>
      </c>
      <c r="P373" s="837"/>
      <c r="Q373" s="850">
        <v>3752</v>
      </c>
    </row>
    <row r="374" spans="1:17" ht="14.4" customHeight="1" x14ac:dyDescent="0.3">
      <c r="A374" s="831" t="s">
        <v>577</v>
      </c>
      <c r="B374" s="832" t="s">
        <v>4691</v>
      </c>
      <c r="C374" s="832" t="s">
        <v>4480</v>
      </c>
      <c r="D374" s="832" t="s">
        <v>4753</v>
      </c>
      <c r="E374" s="832" t="s">
        <v>4755</v>
      </c>
      <c r="F374" s="849">
        <v>1</v>
      </c>
      <c r="G374" s="849">
        <v>3741</v>
      </c>
      <c r="H374" s="849"/>
      <c r="I374" s="849">
        <v>3741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577</v>
      </c>
      <c r="B375" s="832" t="s">
        <v>4691</v>
      </c>
      <c r="C375" s="832" t="s">
        <v>4480</v>
      </c>
      <c r="D375" s="832" t="s">
        <v>4756</v>
      </c>
      <c r="E375" s="832" t="s">
        <v>4757</v>
      </c>
      <c r="F375" s="849"/>
      <c r="G375" s="849"/>
      <c r="H375" s="849"/>
      <c r="I375" s="849"/>
      <c r="J375" s="849">
        <v>1</v>
      </c>
      <c r="K375" s="849">
        <v>1985</v>
      </c>
      <c r="L375" s="849">
        <v>1</v>
      </c>
      <c r="M375" s="849">
        <v>1985</v>
      </c>
      <c r="N375" s="849">
        <v>1</v>
      </c>
      <c r="O375" s="849">
        <v>1988</v>
      </c>
      <c r="P375" s="837">
        <v>1.0015113350125944</v>
      </c>
      <c r="Q375" s="850">
        <v>1988</v>
      </c>
    </row>
    <row r="376" spans="1:17" ht="14.4" customHeight="1" x14ac:dyDescent="0.3">
      <c r="A376" s="831" t="s">
        <v>577</v>
      </c>
      <c r="B376" s="832" t="s">
        <v>4691</v>
      </c>
      <c r="C376" s="832" t="s">
        <v>4480</v>
      </c>
      <c r="D376" s="832" t="s">
        <v>4758</v>
      </c>
      <c r="E376" s="832" t="s">
        <v>4759</v>
      </c>
      <c r="F376" s="849">
        <v>1</v>
      </c>
      <c r="G376" s="849">
        <v>16075</v>
      </c>
      <c r="H376" s="849">
        <v>0.49972021885103207</v>
      </c>
      <c r="I376" s="849">
        <v>16075</v>
      </c>
      <c r="J376" s="849">
        <v>2</v>
      </c>
      <c r="K376" s="849">
        <v>32168</v>
      </c>
      <c r="L376" s="849">
        <v>1</v>
      </c>
      <c r="M376" s="849">
        <v>16084</v>
      </c>
      <c r="N376" s="849">
        <v>1</v>
      </c>
      <c r="O376" s="849">
        <v>16108</v>
      </c>
      <c r="P376" s="837">
        <v>0.50074608306391444</v>
      </c>
      <c r="Q376" s="850">
        <v>16108</v>
      </c>
    </row>
    <row r="377" spans="1:17" ht="14.4" customHeight="1" x14ac:dyDescent="0.3">
      <c r="A377" s="831" t="s">
        <v>577</v>
      </c>
      <c r="B377" s="832" t="s">
        <v>4691</v>
      </c>
      <c r="C377" s="832" t="s">
        <v>4480</v>
      </c>
      <c r="D377" s="832" t="s">
        <v>4760</v>
      </c>
      <c r="E377" s="832" t="s">
        <v>4761</v>
      </c>
      <c r="F377" s="849">
        <v>1</v>
      </c>
      <c r="G377" s="849">
        <v>0</v>
      </c>
      <c r="H377" s="849"/>
      <c r="I377" s="849">
        <v>0</v>
      </c>
      <c r="J377" s="849">
        <v>1</v>
      </c>
      <c r="K377" s="849">
        <v>0</v>
      </c>
      <c r="L377" s="849"/>
      <c r="M377" s="849">
        <v>0</v>
      </c>
      <c r="N377" s="849">
        <v>1</v>
      </c>
      <c r="O377" s="849">
        <v>0</v>
      </c>
      <c r="P377" s="837"/>
      <c r="Q377" s="850">
        <v>0</v>
      </c>
    </row>
    <row r="378" spans="1:17" ht="14.4" customHeight="1" x14ac:dyDescent="0.3">
      <c r="A378" s="831" t="s">
        <v>577</v>
      </c>
      <c r="B378" s="832" t="s">
        <v>4691</v>
      </c>
      <c r="C378" s="832" t="s">
        <v>4480</v>
      </c>
      <c r="D378" s="832" t="s">
        <v>4762</v>
      </c>
      <c r="E378" s="832" t="s">
        <v>4763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391</v>
      </c>
      <c r="P378" s="837"/>
      <c r="Q378" s="850">
        <v>391</v>
      </c>
    </row>
    <row r="379" spans="1:17" ht="14.4" customHeight="1" x14ac:dyDescent="0.3">
      <c r="A379" s="831" t="s">
        <v>577</v>
      </c>
      <c r="B379" s="832" t="s">
        <v>4691</v>
      </c>
      <c r="C379" s="832" t="s">
        <v>4480</v>
      </c>
      <c r="D379" s="832" t="s">
        <v>4764</v>
      </c>
      <c r="E379" s="832" t="s">
        <v>4765</v>
      </c>
      <c r="F379" s="849"/>
      <c r="G379" s="849"/>
      <c r="H379" s="849"/>
      <c r="I379" s="849"/>
      <c r="J379" s="849">
        <v>1</v>
      </c>
      <c r="K379" s="849">
        <v>3179</v>
      </c>
      <c r="L379" s="849">
        <v>1</v>
      </c>
      <c r="M379" s="849">
        <v>3179</v>
      </c>
      <c r="N379" s="849"/>
      <c r="O379" s="849"/>
      <c r="P379" s="837"/>
      <c r="Q379" s="850"/>
    </row>
    <row r="380" spans="1:17" ht="14.4" customHeight="1" x14ac:dyDescent="0.3">
      <c r="A380" s="831" t="s">
        <v>577</v>
      </c>
      <c r="B380" s="832" t="s">
        <v>4691</v>
      </c>
      <c r="C380" s="832" t="s">
        <v>4480</v>
      </c>
      <c r="D380" s="832" t="s">
        <v>4766</v>
      </c>
      <c r="E380" s="832" t="s">
        <v>4767</v>
      </c>
      <c r="F380" s="849">
        <v>1</v>
      </c>
      <c r="G380" s="849">
        <v>7472</v>
      </c>
      <c r="H380" s="849"/>
      <c r="I380" s="849">
        <v>7472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577</v>
      </c>
      <c r="B381" s="832" t="s">
        <v>4691</v>
      </c>
      <c r="C381" s="832" t="s">
        <v>4480</v>
      </c>
      <c r="D381" s="832" t="s">
        <v>4768</v>
      </c>
      <c r="E381" s="832" t="s">
        <v>4769</v>
      </c>
      <c r="F381" s="849">
        <v>1</v>
      </c>
      <c r="G381" s="849">
        <v>0</v>
      </c>
      <c r="H381" s="849"/>
      <c r="I381" s="849">
        <v>0</v>
      </c>
      <c r="J381" s="849">
        <v>3</v>
      </c>
      <c r="K381" s="849">
        <v>0</v>
      </c>
      <c r="L381" s="849"/>
      <c r="M381" s="849">
        <v>0</v>
      </c>
      <c r="N381" s="849">
        <v>1</v>
      </c>
      <c r="O381" s="849">
        <v>0</v>
      </c>
      <c r="P381" s="837"/>
      <c r="Q381" s="850">
        <v>0</v>
      </c>
    </row>
    <row r="382" spans="1:17" ht="14.4" customHeight="1" x14ac:dyDescent="0.3">
      <c r="A382" s="831" t="s">
        <v>577</v>
      </c>
      <c r="B382" s="832" t="s">
        <v>4691</v>
      </c>
      <c r="C382" s="832" t="s">
        <v>4480</v>
      </c>
      <c r="D382" s="832" t="s">
        <v>4770</v>
      </c>
      <c r="E382" s="832" t="s">
        <v>4771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4580</v>
      </c>
      <c r="P382" s="837"/>
      <c r="Q382" s="850">
        <v>4580</v>
      </c>
    </row>
    <row r="383" spans="1:17" ht="14.4" customHeight="1" x14ac:dyDescent="0.3">
      <c r="A383" s="831" t="s">
        <v>577</v>
      </c>
      <c r="B383" s="832" t="s">
        <v>4691</v>
      </c>
      <c r="C383" s="832" t="s">
        <v>4480</v>
      </c>
      <c r="D383" s="832" t="s">
        <v>4772</v>
      </c>
      <c r="E383" s="832" t="s">
        <v>4773</v>
      </c>
      <c r="F383" s="849">
        <v>3</v>
      </c>
      <c r="G383" s="849">
        <v>9891</v>
      </c>
      <c r="H383" s="849">
        <v>0.49987365441956838</v>
      </c>
      <c r="I383" s="849">
        <v>3297</v>
      </c>
      <c r="J383" s="849">
        <v>6</v>
      </c>
      <c r="K383" s="849">
        <v>19787</v>
      </c>
      <c r="L383" s="849">
        <v>1</v>
      </c>
      <c r="M383" s="849">
        <v>3297.8333333333335</v>
      </c>
      <c r="N383" s="849">
        <v>3</v>
      </c>
      <c r="O383" s="849">
        <v>9903</v>
      </c>
      <c r="P383" s="837">
        <v>0.50048011320564012</v>
      </c>
      <c r="Q383" s="850">
        <v>3301</v>
      </c>
    </row>
    <row r="384" spans="1:17" ht="14.4" customHeight="1" x14ac:dyDescent="0.3">
      <c r="A384" s="831" t="s">
        <v>577</v>
      </c>
      <c r="B384" s="832" t="s">
        <v>4691</v>
      </c>
      <c r="C384" s="832" t="s">
        <v>4480</v>
      </c>
      <c r="D384" s="832" t="s">
        <v>4774</v>
      </c>
      <c r="E384" s="832" t="s">
        <v>4775</v>
      </c>
      <c r="F384" s="849"/>
      <c r="G384" s="849"/>
      <c r="H384" s="849"/>
      <c r="I384" s="849"/>
      <c r="J384" s="849">
        <v>2</v>
      </c>
      <c r="K384" s="849">
        <v>0</v>
      </c>
      <c r="L384" s="849"/>
      <c r="M384" s="849">
        <v>0</v>
      </c>
      <c r="N384" s="849"/>
      <c r="O384" s="849"/>
      <c r="P384" s="837"/>
      <c r="Q384" s="850"/>
    </row>
    <row r="385" spans="1:17" ht="14.4" customHeight="1" x14ac:dyDescent="0.3">
      <c r="A385" s="831" t="s">
        <v>577</v>
      </c>
      <c r="B385" s="832" t="s">
        <v>4691</v>
      </c>
      <c r="C385" s="832" t="s">
        <v>4480</v>
      </c>
      <c r="D385" s="832" t="s">
        <v>4776</v>
      </c>
      <c r="E385" s="832" t="s">
        <v>4777</v>
      </c>
      <c r="F385" s="849">
        <v>1</v>
      </c>
      <c r="G385" s="849">
        <v>2988</v>
      </c>
      <c r="H385" s="849"/>
      <c r="I385" s="849">
        <v>2988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577</v>
      </c>
      <c r="B386" s="832" t="s">
        <v>4691</v>
      </c>
      <c r="C386" s="832" t="s">
        <v>4480</v>
      </c>
      <c r="D386" s="832" t="s">
        <v>4778</v>
      </c>
      <c r="E386" s="832" t="s">
        <v>4779</v>
      </c>
      <c r="F386" s="849"/>
      <c r="G386" s="849"/>
      <c r="H386" s="849"/>
      <c r="I386" s="849"/>
      <c r="J386" s="849">
        <v>1</v>
      </c>
      <c r="K386" s="849">
        <v>8439</v>
      </c>
      <c r="L386" s="849">
        <v>1</v>
      </c>
      <c r="M386" s="849">
        <v>8439</v>
      </c>
      <c r="N386" s="849"/>
      <c r="O386" s="849"/>
      <c r="P386" s="837"/>
      <c r="Q386" s="850"/>
    </row>
    <row r="387" spans="1:17" ht="14.4" customHeight="1" x14ac:dyDescent="0.3">
      <c r="A387" s="831" t="s">
        <v>577</v>
      </c>
      <c r="B387" s="832" t="s">
        <v>4691</v>
      </c>
      <c r="C387" s="832" t="s">
        <v>4480</v>
      </c>
      <c r="D387" s="832" t="s">
        <v>4780</v>
      </c>
      <c r="E387" s="832" t="s">
        <v>4781</v>
      </c>
      <c r="F387" s="849">
        <v>1</v>
      </c>
      <c r="G387" s="849">
        <v>9338</v>
      </c>
      <c r="H387" s="849"/>
      <c r="I387" s="849">
        <v>9338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577</v>
      </c>
      <c r="B388" s="832" t="s">
        <v>4691</v>
      </c>
      <c r="C388" s="832" t="s">
        <v>4480</v>
      </c>
      <c r="D388" s="832" t="s">
        <v>4782</v>
      </c>
      <c r="E388" s="832" t="s">
        <v>4783</v>
      </c>
      <c r="F388" s="849">
        <v>1</v>
      </c>
      <c r="G388" s="849">
        <v>5746</v>
      </c>
      <c r="H388" s="849">
        <v>0.999652052887961</v>
      </c>
      <c r="I388" s="849">
        <v>5746</v>
      </c>
      <c r="J388" s="849">
        <v>1</v>
      </c>
      <c r="K388" s="849">
        <v>5748</v>
      </c>
      <c r="L388" s="849">
        <v>1</v>
      </c>
      <c r="M388" s="849">
        <v>5748</v>
      </c>
      <c r="N388" s="849">
        <v>1</v>
      </c>
      <c r="O388" s="849">
        <v>5755</v>
      </c>
      <c r="P388" s="837">
        <v>1.0012178148921365</v>
      </c>
      <c r="Q388" s="850">
        <v>5755</v>
      </c>
    </row>
    <row r="389" spans="1:17" ht="14.4" customHeight="1" x14ac:dyDescent="0.3">
      <c r="A389" s="831" t="s">
        <v>577</v>
      </c>
      <c r="B389" s="832" t="s">
        <v>4691</v>
      </c>
      <c r="C389" s="832" t="s">
        <v>4480</v>
      </c>
      <c r="D389" s="832" t="s">
        <v>4784</v>
      </c>
      <c r="E389" s="832" t="s">
        <v>4785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4741</v>
      </c>
      <c r="P389" s="837"/>
      <c r="Q389" s="850">
        <v>4741</v>
      </c>
    </row>
    <row r="390" spans="1:17" ht="14.4" customHeight="1" x14ac:dyDescent="0.3">
      <c r="A390" s="831" t="s">
        <v>577</v>
      </c>
      <c r="B390" s="832" t="s">
        <v>4691</v>
      </c>
      <c r="C390" s="832" t="s">
        <v>4480</v>
      </c>
      <c r="D390" s="832" t="s">
        <v>4786</v>
      </c>
      <c r="E390" s="832" t="s">
        <v>4787</v>
      </c>
      <c r="F390" s="849">
        <v>1</v>
      </c>
      <c r="G390" s="849">
        <v>4666</v>
      </c>
      <c r="H390" s="849">
        <v>0.49989286479537176</v>
      </c>
      <c r="I390" s="849">
        <v>4666</v>
      </c>
      <c r="J390" s="849">
        <v>2</v>
      </c>
      <c r="K390" s="849">
        <v>9334</v>
      </c>
      <c r="L390" s="849">
        <v>1</v>
      </c>
      <c r="M390" s="849">
        <v>4667</v>
      </c>
      <c r="N390" s="849">
        <v>3</v>
      </c>
      <c r="O390" s="849">
        <v>14016</v>
      </c>
      <c r="P390" s="837">
        <v>1.5016070280694236</v>
      </c>
      <c r="Q390" s="850">
        <v>4672</v>
      </c>
    </row>
    <row r="391" spans="1:17" ht="14.4" customHeight="1" x14ac:dyDescent="0.3">
      <c r="A391" s="831" t="s">
        <v>577</v>
      </c>
      <c r="B391" s="832" t="s">
        <v>4691</v>
      </c>
      <c r="C391" s="832" t="s">
        <v>4480</v>
      </c>
      <c r="D391" s="832" t="s">
        <v>4788</v>
      </c>
      <c r="E391" s="832" t="s">
        <v>4789</v>
      </c>
      <c r="F391" s="849">
        <v>1</v>
      </c>
      <c r="G391" s="849">
        <v>5282</v>
      </c>
      <c r="H391" s="849">
        <v>0.99962149886449658</v>
      </c>
      <c r="I391" s="849">
        <v>5282</v>
      </c>
      <c r="J391" s="849">
        <v>1</v>
      </c>
      <c r="K391" s="849">
        <v>5284</v>
      </c>
      <c r="L391" s="849">
        <v>1</v>
      </c>
      <c r="M391" s="849">
        <v>5284</v>
      </c>
      <c r="N391" s="849"/>
      <c r="O391" s="849"/>
      <c r="P391" s="837"/>
      <c r="Q391" s="850"/>
    </row>
    <row r="392" spans="1:17" ht="14.4" customHeight="1" x14ac:dyDescent="0.3">
      <c r="A392" s="831" t="s">
        <v>577</v>
      </c>
      <c r="B392" s="832" t="s">
        <v>4691</v>
      </c>
      <c r="C392" s="832" t="s">
        <v>4480</v>
      </c>
      <c r="D392" s="832" t="s">
        <v>4790</v>
      </c>
      <c r="E392" s="832" t="s">
        <v>4791</v>
      </c>
      <c r="F392" s="849"/>
      <c r="G392" s="849"/>
      <c r="H392" s="849"/>
      <c r="I392" s="849"/>
      <c r="J392" s="849">
        <v>1</v>
      </c>
      <c r="K392" s="849">
        <v>11010</v>
      </c>
      <c r="L392" s="849">
        <v>1</v>
      </c>
      <c r="M392" s="849">
        <v>11010</v>
      </c>
      <c r="N392" s="849">
        <v>1</v>
      </c>
      <c r="O392" s="849">
        <v>11026</v>
      </c>
      <c r="P392" s="837">
        <v>1.0014532243415077</v>
      </c>
      <c r="Q392" s="850">
        <v>11026</v>
      </c>
    </row>
    <row r="393" spans="1:17" ht="14.4" customHeight="1" x14ac:dyDescent="0.3">
      <c r="A393" s="831" t="s">
        <v>577</v>
      </c>
      <c r="B393" s="832" t="s">
        <v>4691</v>
      </c>
      <c r="C393" s="832" t="s">
        <v>4480</v>
      </c>
      <c r="D393" s="832" t="s">
        <v>4792</v>
      </c>
      <c r="E393" s="832" t="s">
        <v>4793</v>
      </c>
      <c r="F393" s="849"/>
      <c r="G393" s="849"/>
      <c r="H393" s="849"/>
      <c r="I393" s="849"/>
      <c r="J393" s="849"/>
      <c r="K393" s="849"/>
      <c r="L393" s="849"/>
      <c r="M393" s="849"/>
      <c r="N393" s="849">
        <v>3</v>
      </c>
      <c r="O393" s="849">
        <v>12360</v>
      </c>
      <c r="P393" s="837"/>
      <c r="Q393" s="850">
        <v>4120</v>
      </c>
    </row>
    <row r="394" spans="1:17" ht="14.4" customHeight="1" x14ac:dyDescent="0.3">
      <c r="A394" s="831" t="s">
        <v>577</v>
      </c>
      <c r="B394" s="832" t="s">
        <v>4691</v>
      </c>
      <c r="C394" s="832" t="s">
        <v>4480</v>
      </c>
      <c r="D394" s="832" t="s">
        <v>4794</v>
      </c>
      <c r="E394" s="832" t="s">
        <v>4795</v>
      </c>
      <c r="F394" s="849"/>
      <c r="G394" s="849"/>
      <c r="H394" s="849"/>
      <c r="I394" s="849"/>
      <c r="J394" s="849">
        <v>1</v>
      </c>
      <c r="K394" s="849">
        <v>6206</v>
      </c>
      <c r="L394" s="849">
        <v>1</v>
      </c>
      <c r="M394" s="849">
        <v>6206</v>
      </c>
      <c r="N394" s="849">
        <v>2</v>
      </c>
      <c r="O394" s="849">
        <v>12430</v>
      </c>
      <c r="P394" s="837">
        <v>2.002900418949404</v>
      </c>
      <c r="Q394" s="850">
        <v>6215</v>
      </c>
    </row>
    <row r="395" spans="1:17" ht="14.4" customHeight="1" x14ac:dyDescent="0.3">
      <c r="A395" s="831" t="s">
        <v>577</v>
      </c>
      <c r="B395" s="832" t="s">
        <v>4691</v>
      </c>
      <c r="C395" s="832" t="s">
        <v>4480</v>
      </c>
      <c r="D395" s="832" t="s">
        <v>4796</v>
      </c>
      <c r="E395" s="832" t="s">
        <v>4797</v>
      </c>
      <c r="F395" s="849">
        <v>1</v>
      </c>
      <c r="G395" s="849">
        <v>8444</v>
      </c>
      <c r="H395" s="849"/>
      <c r="I395" s="849">
        <v>8444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577</v>
      </c>
      <c r="B396" s="832" t="s">
        <v>4691</v>
      </c>
      <c r="C396" s="832" t="s">
        <v>4480</v>
      </c>
      <c r="D396" s="832" t="s">
        <v>4798</v>
      </c>
      <c r="E396" s="832" t="s">
        <v>4799</v>
      </c>
      <c r="F396" s="849"/>
      <c r="G396" s="849"/>
      <c r="H396" s="849"/>
      <c r="I396" s="849"/>
      <c r="J396" s="849"/>
      <c r="K396" s="849"/>
      <c r="L396" s="849"/>
      <c r="M396" s="849"/>
      <c r="N396" s="849">
        <v>2</v>
      </c>
      <c r="O396" s="849">
        <v>17208</v>
      </c>
      <c r="P396" s="837"/>
      <c r="Q396" s="850">
        <v>8604</v>
      </c>
    </row>
    <row r="397" spans="1:17" ht="14.4" customHeight="1" x14ac:dyDescent="0.3">
      <c r="A397" s="831" t="s">
        <v>577</v>
      </c>
      <c r="B397" s="832" t="s">
        <v>4691</v>
      </c>
      <c r="C397" s="832" t="s">
        <v>4480</v>
      </c>
      <c r="D397" s="832" t="s">
        <v>4800</v>
      </c>
      <c r="E397" s="832" t="s">
        <v>4801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0</v>
      </c>
      <c r="P397" s="837"/>
      <c r="Q397" s="850">
        <v>0</v>
      </c>
    </row>
    <row r="398" spans="1:17" ht="14.4" customHeight="1" x14ac:dyDescent="0.3">
      <c r="A398" s="831" t="s">
        <v>577</v>
      </c>
      <c r="B398" s="832" t="s">
        <v>4691</v>
      </c>
      <c r="C398" s="832" t="s">
        <v>4480</v>
      </c>
      <c r="D398" s="832" t="s">
        <v>4802</v>
      </c>
      <c r="E398" s="832" t="s">
        <v>4803</v>
      </c>
      <c r="F398" s="849">
        <v>1</v>
      </c>
      <c r="G398" s="849">
        <v>0</v>
      </c>
      <c r="H398" s="849"/>
      <c r="I398" s="849">
        <v>0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577</v>
      </c>
      <c r="B399" s="832" t="s">
        <v>4691</v>
      </c>
      <c r="C399" s="832" t="s">
        <v>4480</v>
      </c>
      <c r="D399" s="832" t="s">
        <v>4804</v>
      </c>
      <c r="E399" s="832" t="s">
        <v>4805</v>
      </c>
      <c r="F399" s="849"/>
      <c r="G399" s="849"/>
      <c r="H399" s="849"/>
      <c r="I399" s="849"/>
      <c r="J399" s="849">
        <v>1</v>
      </c>
      <c r="K399" s="849">
        <v>0</v>
      </c>
      <c r="L399" s="849"/>
      <c r="M399" s="849">
        <v>0</v>
      </c>
      <c r="N399" s="849"/>
      <c r="O399" s="849"/>
      <c r="P399" s="837"/>
      <c r="Q399" s="850"/>
    </row>
    <row r="400" spans="1:17" ht="14.4" customHeight="1" x14ac:dyDescent="0.3">
      <c r="A400" s="831" t="s">
        <v>577</v>
      </c>
      <c r="B400" s="832" t="s">
        <v>4806</v>
      </c>
      <c r="C400" s="832" t="s">
        <v>4480</v>
      </c>
      <c r="D400" s="832" t="s">
        <v>4702</v>
      </c>
      <c r="E400" s="832" t="s">
        <v>4703</v>
      </c>
      <c r="F400" s="849">
        <v>1</v>
      </c>
      <c r="G400" s="849">
        <v>1678</v>
      </c>
      <c r="H400" s="849"/>
      <c r="I400" s="849">
        <v>1678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577</v>
      </c>
      <c r="B401" s="832" t="s">
        <v>4806</v>
      </c>
      <c r="C401" s="832" t="s">
        <v>4480</v>
      </c>
      <c r="D401" s="832" t="s">
        <v>4807</v>
      </c>
      <c r="E401" s="832" t="s">
        <v>4808</v>
      </c>
      <c r="F401" s="849">
        <v>4</v>
      </c>
      <c r="G401" s="849">
        <v>2836</v>
      </c>
      <c r="H401" s="849">
        <v>1.3314553990610329</v>
      </c>
      <c r="I401" s="849">
        <v>709</v>
      </c>
      <c r="J401" s="849">
        <v>3</v>
      </c>
      <c r="K401" s="849">
        <v>2130</v>
      </c>
      <c r="L401" s="849">
        <v>1</v>
      </c>
      <c r="M401" s="849">
        <v>710</v>
      </c>
      <c r="N401" s="849">
        <v>3</v>
      </c>
      <c r="O401" s="849">
        <v>2136</v>
      </c>
      <c r="P401" s="837">
        <v>1.0028169014084507</v>
      </c>
      <c r="Q401" s="850">
        <v>712</v>
      </c>
    </row>
    <row r="402" spans="1:17" ht="14.4" customHeight="1" x14ac:dyDescent="0.3">
      <c r="A402" s="831" t="s">
        <v>577</v>
      </c>
      <c r="B402" s="832" t="s">
        <v>4806</v>
      </c>
      <c r="C402" s="832" t="s">
        <v>4480</v>
      </c>
      <c r="D402" s="832" t="s">
        <v>4809</v>
      </c>
      <c r="E402" s="832" t="s">
        <v>4810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241</v>
      </c>
      <c r="P402" s="837"/>
      <c r="Q402" s="850">
        <v>241</v>
      </c>
    </row>
    <row r="403" spans="1:17" ht="14.4" customHeight="1" x14ac:dyDescent="0.3">
      <c r="A403" s="831" t="s">
        <v>577</v>
      </c>
      <c r="B403" s="832" t="s">
        <v>4806</v>
      </c>
      <c r="C403" s="832" t="s">
        <v>4480</v>
      </c>
      <c r="D403" s="832" t="s">
        <v>4811</v>
      </c>
      <c r="E403" s="832" t="s">
        <v>4812</v>
      </c>
      <c r="F403" s="849">
        <v>1</v>
      </c>
      <c r="G403" s="849">
        <v>309</v>
      </c>
      <c r="H403" s="849"/>
      <c r="I403" s="849">
        <v>309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577</v>
      </c>
      <c r="B404" s="832" t="s">
        <v>4806</v>
      </c>
      <c r="C404" s="832" t="s">
        <v>4480</v>
      </c>
      <c r="D404" s="832" t="s">
        <v>4813</v>
      </c>
      <c r="E404" s="832" t="s">
        <v>4814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81</v>
      </c>
      <c r="P404" s="837"/>
      <c r="Q404" s="850">
        <v>81</v>
      </c>
    </row>
    <row r="405" spans="1:17" ht="14.4" customHeight="1" x14ac:dyDescent="0.3">
      <c r="A405" s="831" t="s">
        <v>577</v>
      </c>
      <c r="B405" s="832" t="s">
        <v>4806</v>
      </c>
      <c r="C405" s="832" t="s">
        <v>4480</v>
      </c>
      <c r="D405" s="832" t="s">
        <v>4813</v>
      </c>
      <c r="E405" s="832" t="s">
        <v>4815</v>
      </c>
      <c r="F405" s="849"/>
      <c r="G405" s="849"/>
      <c r="H405" s="849"/>
      <c r="I405" s="849"/>
      <c r="J405" s="849">
        <v>3</v>
      </c>
      <c r="K405" s="849">
        <v>291</v>
      </c>
      <c r="L405" s="849">
        <v>1</v>
      </c>
      <c r="M405" s="849">
        <v>97</v>
      </c>
      <c r="N405" s="849">
        <v>2</v>
      </c>
      <c r="O405" s="849">
        <v>162</v>
      </c>
      <c r="P405" s="837">
        <v>0.55670103092783507</v>
      </c>
      <c r="Q405" s="850">
        <v>81</v>
      </c>
    </row>
    <row r="406" spans="1:17" ht="14.4" customHeight="1" x14ac:dyDescent="0.3">
      <c r="A406" s="831" t="s">
        <v>577</v>
      </c>
      <c r="B406" s="832" t="s">
        <v>4806</v>
      </c>
      <c r="C406" s="832" t="s">
        <v>4480</v>
      </c>
      <c r="D406" s="832" t="s">
        <v>4816</v>
      </c>
      <c r="E406" s="832" t="s">
        <v>4817</v>
      </c>
      <c r="F406" s="849">
        <v>1</v>
      </c>
      <c r="G406" s="849">
        <v>3650</v>
      </c>
      <c r="H406" s="849"/>
      <c r="I406" s="849">
        <v>3650</v>
      </c>
      <c r="J406" s="849"/>
      <c r="K406" s="849"/>
      <c r="L406" s="849"/>
      <c r="M406" s="849"/>
      <c r="N406" s="849">
        <v>1</v>
      </c>
      <c r="O406" s="849">
        <v>3658</v>
      </c>
      <c r="P406" s="837"/>
      <c r="Q406" s="850">
        <v>3658</v>
      </c>
    </row>
    <row r="407" spans="1:17" ht="14.4" customHeight="1" x14ac:dyDescent="0.3">
      <c r="A407" s="831" t="s">
        <v>577</v>
      </c>
      <c r="B407" s="832" t="s">
        <v>4806</v>
      </c>
      <c r="C407" s="832" t="s">
        <v>4480</v>
      </c>
      <c r="D407" s="832" t="s">
        <v>4818</v>
      </c>
      <c r="E407" s="832" t="s">
        <v>4819</v>
      </c>
      <c r="F407" s="849"/>
      <c r="G407" s="849"/>
      <c r="H407" s="849"/>
      <c r="I407" s="849"/>
      <c r="J407" s="849">
        <v>4</v>
      </c>
      <c r="K407" s="849">
        <v>17372</v>
      </c>
      <c r="L407" s="849">
        <v>1</v>
      </c>
      <c r="M407" s="849">
        <v>4343</v>
      </c>
      <c r="N407" s="849"/>
      <c r="O407" s="849"/>
      <c r="P407" s="837"/>
      <c r="Q407" s="850"/>
    </row>
    <row r="408" spans="1:17" ht="14.4" customHeight="1" x14ac:dyDescent="0.3">
      <c r="A408" s="831" t="s">
        <v>577</v>
      </c>
      <c r="B408" s="832" t="s">
        <v>4806</v>
      </c>
      <c r="C408" s="832" t="s">
        <v>4480</v>
      </c>
      <c r="D408" s="832" t="s">
        <v>4820</v>
      </c>
      <c r="E408" s="832" t="s">
        <v>4821</v>
      </c>
      <c r="F408" s="849"/>
      <c r="G408" s="849"/>
      <c r="H408" s="849"/>
      <c r="I408" s="849"/>
      <c r="J408" s="849">
        <v>1</v>
      </c>
      <c r="K408" s="849">
        <v>4470</v>
      </c>
      <c r="L408" s="849">
        <v>1</v>
      </c>
      <c r="M408" s="849">
        <v>4470</v>
      </c>
      <c r="N408" s="849">
        <v>1</v>
      </c>
      <c r="O408" s="849">
        <v>4476</v>
      </c>
      <c r="P408" s="837">
        <v>1.0013422818791946</v>
      </c>
      <c r="Q408" s="850">
        <v>4476</v>
      </c>
    </row>
    <row r="409" spans="1:17" ht="14.4" customHeight="1" x14ac:dyDescent="0.3">
      <c r="A409" s="831" t="s">
        <v>577</v>
      </c>
      <c r="B409" s="832" t="s">
        <v>4806</v>
      </c>
      <c r="C409" s="832" t="s">
        <v>4480</v>
      </c>
      <c r="D409" s="832" t="s">
        <v>4822</v>
      </c>
      <c r="E409" s="832" t="s">
        <v>4823</v>
      </c>
      <c r="F409" s="849"/>
      <c r="G409" s="849"/>
      <c r="H409" s="849"/>
      <c r="I409" s="849"/>
      <c r="J409" s="849">
        <v>1</v>
      </c>
      <c r="K409" s="849">
        <v>2467</v>
      </c>
      <c r="L409" s="849">
        <v>1</v>
      </c>
      <c r="M409" s="849">
        <v>2467</v>
      </c>
      <c r="N409" s="849"/>
      <c r="O409" s="849"/>
      <c r="P409" s="837"/>
      <c r="Q409" s="850"/>
    </row>
    <row r="410" spans="1:17" ht="14.4" customHeight="1" x14ac:dyDescent="0.3">
      <c r="A410" s="831" t="s">
        <v>577</v>
      </c>
      <c r="B410" s="832" t="s">
        <v>4806</v>
      </c>
      <c r="C410" s="832" t="s">
        <v>4480</v>
      </c>
      <c r="D410" s="832" t="s">
        <v>4824</v>
      </c>
      <c r="E410" s="832" t="s">
        <v>4825</v>
      </c>
      <c r="F410" s="849">
        <v>1</v>
      </c>
      <c r="G410" s="849">
        <v>5507</v>
      </c>
      <c r="H410" s="849">
        <v>0.19992739154111455</v>
      </c>
      <c r="I410" s="849">
        <v>5507</v>
      </c>
      <c r="J410" s="849">
        <v>5</v>
      </c>
      <c r="K410" s="849">
        <v>27545</v>
      </c>
      <c r="L410" s="849">
        <v>1</v>
      </c>
      <c r="M410" s="849">
        <v>5509</v>
      </c>
      <c r="N410" s="849">
        <v>3</v>
      </c>
      <c r="O410" s="849">
        <v>16545</v>
      </c>
      <c r="P410" s="837">
        <v>0.60065347612996911</v>
      </c>
      <c r="Q410" s="850">
        <v>5515</v>
      </c>
    </row>
    <row r="411" spans="1:17" ht="14.4" customHeight="1" x14ac:dyDescent="0.3">
      <c r="A411" s="831" t="s">
        <v>577</v>
      </c>
      <c r="B411" s="832" t="s">
        <v>4806</v>
      </c>
      <c r="C411" s="832" t="s">
        <v>4480</v>
      </c>
      <c r="D411" s="832" t="s">
        <v>4826</v>
      </c>
      <c r="E411" s="832" t="s">
        <v>4827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3175</v>
      </c>
      <c r="P411" s="837"/>
      <c r="Q411" s="850">
        <v>3175</v>
      </c>
    </row>
    <row r="412" spans="1:17" ht="14.4" customHeight="1" x14ac:dyDescent="0.3">
      <c r="A412" s="831" t="s">
        <v>577</v>
      </c>
      <c r="B412" s="832" t="s">
        <v>4806</v>
      </c>
      <c r="C412" s="832" t="s">
        <v>4480</v>
      </c>
      <c r="D412" s="832" t="s">
        <v>4828</v>
      </c>
      <c r="E412" s="832" t="s">
        <v>4829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2103</v>
      </c>
      <c r="P412" s="837"/>
      <c r="Q412" s="850">
        <v>2103</v>
      </c>
    </row>
    <row r="413" spans="1:17" ht="14.4" customHeight="1" x14ac:dyDescent="0.3">
      <c r="A413" s="831" t="s">
        <v>577</v>
      </c>
      <c r="B413" s="832" t="s">
        <v>4806</v>
      </c>
      <c r="C413" s="832" t="s">
        <v>4480</v>
      </c>
      <c r="D413" s="832" t="s">
        <v>4830</v>
      </c>
      <c r="E413" s="832" t="s">
        <v>4831</v>
      </c>
      <c r="F413" s="849"/>
      <c r="G413" s="849"/>
      <c r="H413" s="849"/>
      <c r="I413" s="849"/>
      <c r="J413" s="849">
        <v>1</v>
      </c>
      <c r="K413" s="849">
        <v>1310</v>
      </c>
      <c r="L413" s="849">
        <v>1</v>
      </c>
      <c r="M413" s="849">
        <v>1310</v>
      </c>
      <c r="N413" s="849"/>
      <c r="O413" s="849"/>
      <c r="P413" s="837"/>
      <c r="Q413" s="850"/>
    </row>
    <row r="414" spans="1:17" ht="14.4" customHeight="1" x14ac:dyDescent="0.3">
      <c r="A414" s="831" t="s">
        <v>577</v>
      </c>
      <c r="B414" s="832" t="s">
        <v>4806</v>
      </c>
      <c r="C414" s="832" t="s">
        <v>4480</v>
      </c>
      <c r="D414" s="832" t="s">
        <v>4832</v>
      </c>
      <c r="E414" s="832" t="s">
        <v>4833</v>
      </c>
      <c r="F414" s="849">
        <v>2</v>
      </c>
      <c r="G414" s="849">
        <v>8526</v>
      </c>
      <c r="H414" s="849">
        <v>0.39971870604781995</v>
      </c>
      <c r="I414" s="849">
        <v>4263</v>
      </c>
      <c r="J414" s="849">
        <v>5</v>
      </c>
      <c r="K414" s="849">
        <v>21330</v>
      </c>
      <c r="L414" s="849">
        <v>1</v>
      </c>
      <c r="M414" s="849">
        <v>4266</v>
      </c>
      <c r="N414" s="849">
        <v>4</v>
      </c>
      <c r="O414" s="849">
        <v>17092</v>
      </c>
      <c r="P414" s="837">
        <v>0.8013127051101735</v>
      </c>
      <c r="Q414" s="850">
        <v>4273</v>
      </c>
    </row>
    <row r="415" spans="1:17" ht="14.4" customHeight="1" x14ac:dyDescent="0.3">
      <c r="A415" s="831" t="s">
        <v>577</v>
      </c>
      <c r="B415" s="832" t="s">
        <v>4806</v>
      </c>
      <c r="C415" s="832" t="s">
        <v>4480</v>
      </c>
      <c r="D415" s="832" t="s">
        <v>4832</v>
      </c>
      <c r="E415" s="832" t="s">
        <v>4834</v>
      </c>
      <c r="F415" s="849">
        <v>1</v>
      </c>
      <c r="G415" s="849">
        <v>4263</v>
      </c>
      <c r="H415" s="849">
        <v>0.49964838255977495</v>
      </c>
      <c r="I415" s="849">
        <v>4263</v>
      </c>
      <c r="J415" s="849">
        <v>2</v>
      </c>
      <c r="K415" s="849">
        <v>8532</v>
      </c>
      <c r="L415" s="849">
        <v>1</v>
      </c>
      <c r="M415" s="849">
        <v>4266</v>
      </c>
      <c r="N415" s="849">
        <v>2</v>
      </c>
      <c r="O415" s="849">
        <v>8546</v>
      </c>
      <c r="P415" s="837">
        <v>1.0016408813877169</v>
      </c>
      <c r="Q415" s="850">
        <v>4273</v>
      </c>
    </row>
    <row r="416" spans="1:17" ht="14.4" customHeight="1" x14ac:dyDescent="0.3">
      <c r="A416" s="831" t="s">
        <v>577</v>
      </c>
      <c r="B416" s="832" t="s">
        <v>4806</v>
      </c>
      <c r="C416" s="832" t="s">
        <v>4480</v>
      </c>
      <c r="D416" s="832" t="s">
        <v>4835</v>
      </c>
      <c r="E416" s="832" t="s">
        <v>4836</v>
      </c>
      <c r="F416" s="849"/>
      <c r="G416" s="849"/>
      <c r="H416" s="849"/>
      <c r="I416" s="849"/>
      <c r="J416" s="849">
        <v>2</v>
      </c>
      <c r="K416" s="849">
        <v>1944</v>
      </c>
      <c r="L416" s="849">
        <v>1</v>
      </c>
      <c r="M416" s="849">
        <v>972</v>
      </c>
      <c r="N416" s="849">
        <v>1</v>
      </c>
      <c r="O416" s="849">
        <v>975</v>
      </c>
      <c r="P416" s="837">
        <v>0.50154320987654322</v>
      </c>
      <c r="Q416" s="850">
        <v>975</v>
      </c>
    </row>
    <row r="417" spans="1:17" ht="14.4" customHeight="1" x14ac:dyDescent="0.3">
      <c r="A417" s="831" t="s">
        <v>577</v>
      </c>
      <c r="B417" s="832" t="s">
        <v>4806</v>
      </c>
      <c r="C417" s="832" t="s">
        <v>4480</v>
      </c>
      <c r="D417" s="832" t="s">
        <v>4835</v>
      </c>
      <c r="E417" s="832" t="s">
        <v>4837</v>
      </c>
      <c r="F417" s="849">
        <v>1</v>
      </c>
      <c r="G417" s="849">
        <v>971</v>
      </c>
      <c r="H417" s="849"/>
      <c r="I417" s="849">
        <v>971</v>
      </c>
      <c r="J417" s="849"/>
      <c r="K417" s="849"/>
      <c r="L417" s="849"/>
      <c r="M417" s="849"/>
      <c r="N417" s="849">
        <v>1</v>
      </c>
      <c r="O417" s="849">
        <v>975</v>
      </c>
      <c r="P417" s="837"/>
      <c r="Q417" s="850">
        <v>975</v>
      </c>
    </row>
    <row r="418" spans="1:17" ht="14.4" customHeight="1" x14ac:dyDescent="0.3">
      <c r="A418" s="831" t="s">
        <v>577</v>
      </c>
      <c r="B418" s="832" t="s">
        <v>4806</v>
      </c>
      <c r="C418" s="832" t="s">
        <v>4480</v>
      </c>
      <c r="D418" s="832" t="s">
        <v>4838</v>
      </c>
      <c r="E418" s="832" t="s">
        <v>4839</v>
      </c>
      <c r="F418" s="849">
        <v>1</v>
      </c>
      <c r="G418" s="849">
        <v>930</v>
      </c>
      <c r="H418" s="849"/>
      <c r="I418" s="849">
        <v>930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577</v>
      </c>
      <c r="B419" s="832" t="s">
        <v>4806</v>
      </c>
      <c r="C419" s="832" t="s">
        <v>4480</v>
      </c>
      <c r="D419" s="832" t="s">
        <v>4840</v>
      </c>
      <c r="E419" s="832" t="s">
        <v>4841</v>
      </c>
      <c r="F419" s="849">
        <v>1</v>
      </c>
      <c r="G419" s="849">
        <v>985</v>
      </c>
      <c r="H419" s="849"/>
      <c r="I419" s="849">
        <v>985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577</v>
      </c>
      <c r="B420" s="832" t="s">
        <v>4806</v>
      </c>
      <c r="C420" s="832" t="s">
        <v>4480</v>
      </c>
      <c r="D420" s="832" t="s">
        <v>4842</v>
      </c>
      <c r="E420" s="832" t="s">
        <v>4843</v>
      </c>
      <c r="F420" s="849">
        <v>1</v>
      </c>
      <c r="G420" s="849">
        <v>4139</v>
      </c>
      <c r="H420" s="849"/>
      <c r="I420" s="849">
        <v>4139</v>
      </c>
      <c r="J420" s="849"/>
      <c r="K420" s="849"/>
      <c r="L420" s="849"/>
      <c r="M420" s="849"/>
      <c r="N420" s="849">
        <v>1</v>
      </c>
      <c r="O420" s="849">
        <v>4149</v>
      </c>
      <c r="P420" s="837"/>
      <c r="Q420" s="850">
        <v>4149</v>
      </c>
    </row>
    <row r="421" spans="1:17" ht="14.4" customHeight="1" x14ac:dyDescent="0.3">
      <c r="A421" s="831" t="s">
        <v>577</v>
      </c>
      <c r="B421" s="832" t="s">
        <v>4806</v>
      </c>
      <c r="C421" s="832" t="s">
        <v>4480</v>
      </c>
      <c r="D421" s="832" t="s">
        <v>4844</v>
      </c>
      <c r="E421" s="832" t="s">
        <v>4845</v>
      </c>
      <c r="F421" s="849"/>
      <c r="G421" s="849"/>
      <c r="H421" s="849"/>
      <c r="I421" s="849"/>
      <c r="J421" s="849">
        <v>3</v>
      </c>
      <c r="K421" s="849">
        <v>8856</v>
      </c>
      <c r="L421" s="849">
        <v>1</v>
      </c>
      <c r="M421" s="849">
        <v>2952</v>
      </c>
      <c r="N421" s="849">
        <v>2</v>
      </c>
      <c r="O421" s="849">
        <v>5916</v>
      </c>
      <c r="P421" s="837">
        <v>0.66802168021680219</v>
      </c>
      <c r="Q421" s="850">
        <v>2958</v>
      </c>
    </row>
    <row r="422" spans="1:17" ht="14.4" customHeight="1" x14ac:dyDescent="0.3">
      <c r="A422" s="831" t="s">
        <v>577</v>
      </c>
      <c r="B422" s="832" t="s">
        <v>4806</v>
      </c>
      <c r="C422" s="832" t="s">
        <v>4480</v>
      </c>
      <c r="D422" s="832" t="s">
        <v>4745</v>
      </c>
      <c r="E422" s="832" t="s">
        <v>4746</v>
      </c>
      <c r="F422" s="849">
        <v>1</v>
      </c>
      <c r="G422" s="849">
        <v>444</v>
      </c>
      <c r="H422" s="849"/>
      <c r="I422" s="849">
        <v>444</v>
      </c>
      <c r="J422" s="849"/>
      <c r="K422" s="849"/>
      <c r="L422" s="849"/>
      <c r="M422" s="849"/>
      <c r="N422" s="849">
        <v>1</v>
      </c>
      <c r="O422" s="849">
        <v>446</v>
      </c>
      <c r="P422" s="837"/>
      <c r="Q422" s="850">
        <v>446</v>
      </c>
    </row>
    <row r="423" spans="1:17" ht="14.4" customHeight="1" x14ac:dyDescent="0.3">
      <c r="A423" s="831" t="s">
        <v>577</v>
      </c>
      <c r="B423" s="832" t="s">
        <v>4806</v>
      </c>
      <c r="C423" s="832" t="s">
        <v>4480</v>
      </c>
      <c r="D423" s="832" t="s">
        <v>4745</v>
      </c>
      <c r="E423" s="832" t="s">
        <v>4846</v>
      </c>
      <c r="F423" s="849"/>
      <c r="G423" s="849"/>
      <c r="H423" s="849"/>
      <c r="I423" s="849"/>
      <c r="J423" s="849">
        <v>1</v>
      </c>
      <c r="K423" s="849">
        <v>445</v>
      </c>
      <c r="L423" s="849">
        <v>1</v>
      </c>
      <c r="M423" s="849">
        <v>445</v>
      </c>
      <c r="N423" s="849"/>
      <c r="O423" s="849"/>
      <c r="P423" s="837"/>
      <c r="Q423" s="850"/>
    </row>
    <row r="424" spans="1:17" ht="14.4" customHeight="1" x14ac:dyDescent="0.3">
      <c r="A424" s="831" t="s">
        <v>577</v>
      </c>
      <c r="B424" s="832" t="s">
        <v>4806</v>
      </c>
      <c r="C424" s="832" t="s">
        <v>4480</v>
      </c>
      <c r="D424" s="832" t="s">
        <v>4847</v>
      </c>
      <c r="E424" s="832" t="s">
        <v>4848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121</v>
      </c>
      <c r="P424" s="837"/>
      <c r="Q424" s="850">
        <v>121</v>
      </c>
    </row>
    <row r="425" spans="1:17" ht="14.4" customHeight="1" x14ac:dyDescent="0.3">
      <c r="A425" s="831" t="s">
        <v>577</v>
      </c>
      <c r="B425" s="832" t="s">
        <v>4806</v>
      </c>
      <c r="C425" s="832" t="s">
        <v>4480</v>
      </c>
      <c r="D425" s="832" t="s">
        <v>4747</v>
      </c>
      <c r="E425" s="832" t="s">
        <v>4748</v>
      </c>
      <c r="F425" s="849">
        <v>6</v>
      </c>
      <c r="G425" s="849">
        <v>5190</v>
      </c>
      <c r="H425" s="849">
        <v>1</v>
      </c>
      <c r="I425" s="849">
        <v>865</v>
      </c>
      <c r="J425" s="849">
        <v>6</v>
      </c>
      <c r="K425" s="849">
        <v>5190</v>
      </c>
      <c r="L425" s="849">
        <v>1</v>
      </c>
      <c r="M425" s="849">
        <v>865</v>
      </c>
      <c r="N425" s="849">
        <v>3</v>
      </c>
      <c r="O425" s="849">
        <v>2598</v>
      </c>
      <c r="P425" s="837">
        <v>0.50057803468208095</v>
      </c>
      <c r="Q425" s="850">
        <v>866</v>
      </c>
    </row>
    <row r="426" spans="1:17" ht="14.4" customHeight="1" x14ac:dyDescent="0.3">
      <c r="A426" s="831" t="s">
        <v>577</v>
      </c>
      <c r="B426" s="832" t="s">
        <v>4806</v>
      </c>
      <c r="C426" s="832" t="s">
        <v>4480</v>
      </c>
      <c r="D426" s="832" t="s">
        <v>4849</v>
      </c>
      <c r="E426" s="832" t="s">
        <v>4850</v>
      </c>
      <c r="F426" s="849">
        <v>3</v>
      </c>
      <c r="G426" s="849">
        <v>360</v>
      </c>
      <c r="H426" s="849">
        <v>1</v>
      </c>
      <c r="I426" s="849">
        <v>120</v>
      </c>
      <c r="J426" s="849">
        <v>3</v>
      </c>
      <c r="K426" s="849">
        <v>360</v>
      </c>
      <c r="L426" s="849">
        <v>1</v>
      </c>
      <c r="M426" s="849">
        <v>120</v>
      </c>
      <c r="N426" s="849">
        <v>1</v>
      </c>
      <c r="O426" s="849">
        <v>121</v>
      </c>
      <c r="P426" s="837">
        <v>0.33611111111111114</v>
      </c>
      <c r="Q426" s="850">
        <v>121</v>
      </c>
    </row>
    <row r="427" spans="1:17" ht="14.4" customHeight="1" x14ac:dyDescent="0.3">
      <c r="A427" s="831" t="s">
        <v>577</v>
      </c>
      <c r="B427" s="832" t="s">
        <v>4806</v>
      </c>
      <c r="C427" s="832" t="s">
        <v>4480</v>
      </c>
      <c r="D427" s="832" t="s">
        <v>4849</v>
      </c>
      <c r="E427" s="832" t="s">
        <v>4851</v>
      </c>
      <c r="F427" s="849">
        <v>4</v>
      </c>
      <c r="G427" s="849">
        <v>480</v>
      </c>
      <c r="H427" s="849">
        <v>2</v>
      </c>
      <c r="I427" s="849">
        <v>120</v>
      </c>
      <c r="J427" s="849">
        <v>2</v>
      </c>
      <c r="K427" s="849">
        <v>240</v>
      </c>
      <c r="L427" s="849">
        <v>1</v>
      </c>
      <c r="M427" s="849">
        <v>120</v>
      </c>
      <c r="N427" s="849">
        <v>2</v>
      </c>
      <c r="O427" s="849">
        <v>242</v>
      </c>
      <c r="P427" s="837">
        <v>1.0083333333333333</v>
      </c>
      <c r="Q427" s="850">
        <v>121</v>
      </c>
    </row>
    <row r="428" spans="1:17" ht="14.4" customHeight="1" x14ac:dyDescent="0.3">
      <c r="A428" s="831" t="s">
        <v>577</v>
      </c>
      <c r="B428" s="832" t="s">
        <v>4806</v>
      </c>
      <c r="C428" s="832" t="s">
        <v>4480</v>
      </c>
      <c r="D428" s="832" t="s">
        <v>4852</v>
      </c>
      <c r="E428" s="832" t="s">
        <v>4853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984</v>
      </c>
      <c r="P428" s="837"/>
      <c r="Q428" s="850">
        <v>984</v>
      </c>
    </row>
    <row r="429" spans="1:17" ht="14.4" customHeight="1" x14ac:dyDescent="0.3">
      <c r="A429" s="831" t="s">
        <v>577</v>
      </c>
      <c r="B429" s="832" t="s">
        <v>4806</v>
      </c>
      <c r="C429" s="832" t="s">
        <v>4480</v>
      </c>
      <c r="D429" s="832" t="s">
        <v>4854</v>
      </c>
      <c r="E429" s="832" t="s">
        <v>4855</v>
      </c>
      <c r="F429" s="849">
        <v>1</v>
      </c>
      <c r="G429" s="849">
        <v>319</v>
      </c>
      <c r="H429" s="849"/>
      <c r="I429" s="849">
        <v>319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577</v>
      </c>
      <c r="B430" s="832" t="s">
        <v>4806</v>
      </c>
      <c r="C430" s="832" t="s">
        <v>4480</v>
      </c>
      <c r="D430" s="832" t="s">
        <v>4854</v>
      </c>
      <c r="E430" s="832" t="s">
        <v>4856</v>
      </c>
      <c r="F430" s="849"/>
      <c r="G430" s="849"/>
      <c r="H430" s="849"/>
      <c r="I430" s="849"/>
      <c r="J430" s="849"/>
      <c r="K430" s="849"/>
      <c r="L430" s="849"/>
      <c r="M430" s="849"/>
      <c r="N430" s="849">
        <v>3</v>
      </c>
      <c r="O430" s="849">
        <v>1059</v>
      </c>
      <c r="P430" s="837"/>
      <c r="Q430" s="850">
        <v>353</v>
      </c>
    </row>
    <row r="431" spans="1:17" ht="14.4" customHeight="1" x14ac:dyDescent="0.3">
      <c r="A431" s="831" t="s">
        <v>577</v>
      </c>
      <c r="B431" s="832" t="s">
        <v>4806</v>
      </c>
      <c r="C431" s="832" t="s">
        <v>4480</v>
      </c>
      <c r="D431" s="832" t="s">
        <v>4857</v>
      </c>
      <c r="E431" s="832" t="s">
        <v>4858</v>
      </c>
      <c r="F431" s="849">
        <v>4</v>
      </c>
      <c r="G431" s="849">
        <v>22824</v>
      </c>
      <c r="H431" s="849"/>
      <c r="I431" s="849">
        <v>5706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577</v>
      </c>
      <c r="B432" s="832" t="s">
        <v>4806</v>
      </c>
      <c r="C432" s="832" t="s">
        <v>4480</v>
      </c>
      <c r="D432" s="832" t="s">
        <v>4859</v>
      </c>
      <c r="E432" s="832" t="s">
        <v>4860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2554</v>
      </c>
      <c r="P432" s="837"/>
      <c r="Q432" s="850">
        <v>2554</v>
      </c>
    </row>
    <row r="433" spans="1:17" ht="14.4" customHeight="1" x14ac:dyDescent="0.3">
      <c r="A433" s="831" t="s">
        <v>577</v>
      </c>
      <c r="B433" s="832" t="s">
        <v>4806</v>
      </c>
      <c r="C433" s="832" t="s">
        <v>4480</v>
      </c>
      <c r="D433" s="832" t="s">
        <v>4770</v>
      </c>
      <c r="E433" s="832" t="s">
        <v>4771</v>
      </c>
      <c r="F433" s="849">
        <v>2</v>
      </c>
      <c r="G433" s="849">
        <v>9140</v>
      </c>
      <c r="H433" s="849">
        <v>0.99934397550841902</v>
      </c>
      <c r="I433" s="849">
        <v>4570</v>
      </c>
      <c r="J433" s="849">
        <v>2</v>
      </c>
      <c r="K433" s="849">
        <v>9146</v>
      </c>
      <c r="L433" s="849">
        <v>1</v>
      </c>
      <c r="M433" s="849">
        <v>4573</v>
      </c>
      <c r="N433" s="849"/>
      <c r="O433" s="849"/>
      <c r="P433" s="837"/>
      <c r="Q433" s="850"/>
    </row>
    <row r="434" spans="1:17" ht="14.4" customHeight="1" x14ac:dyDescent="0.3">
      <c r="A434" s="831" t="s">
        <v>577</v>
      </c>
      <c r="B434" s="832" t="s">
        <v>4806</v>
      </c>
      <c r="C434" s="832" t="s">
        <v>4480</v>
      </c>
      <c r="D434" s="832" t="s">
        <v>4861</v>
      </c>
      <c r="E434" s="832" t="s">
        <v>4862</v>
      </c>
      <c r="F434" s="849">
        <v>1</v>
      </c>
      <c r="G434" s="849">
        <v>6069</v>
      </c>
      <c r="H434" s="849">
        <v>0.49967067347274824</v>
      </c>
      <c r="I434" s="849">
        <v>6069</v>
      </c>
      <c r="J434" s="849">
        <v>2</v>
      </c>
      <c r="K434" s="849">
        <v>12146</v>
      </c>
      <c r="L434" s="849">
        <v>1</v>
      </c>
      <c r="M434" s="849">
        <v>6073</v>
      </c>
      <c r="N434" s="849"/>
      <c r="O434" s="849"/>
      <c r="P434" s="837"/>
      <c r="Q434" s="850"/>
    </row>
    <row r="435" spans="1:17" ht="14.4" customHeight="1" x14ac:dyDescent="0.3">
      <c r="A435" s="831" t="s">
        <v>577</v>
      </c>
      <c r="B435" s="832" t="s">
        <v>4806</v>
      </c>
      <c r="C435" s="832" t="s">
        <v>4480</v>
      </c>
      <c r="D435" s="832" t="s">
        <v>4863</v>
      </c>
      <c r="E435" s="832" t="s">
        <v>4864</v>
      </c>
      <c r="F435" s="849">
        <v>1</v>
      </c>
      <c r="G435" s="849">
        <v>8306</v>
      </c>
      <c r="H435" s="849">
        <v>0.99927815206929738</v>
      </c>
      <c r="I435" s="849">
        <v>8306</v>
      </c>
      <c r="J435" s="849">
        <v>1</v>
      </c>
      <c r="K435" s="849">
        <v>8312</v>
      </c>
      <c r="L435" s="849">
        <v>1</v>
      </c>
      <c r="M435" s="849">
        <v>8312</v>
      </c>
      <c r="N435" s="849">
        <v>5</v>
      </c>
      <c r="O435" s="849">
        <v>41645</v>
      </c>
      <c r="P435" s="837">
        <v>5.0102261790182867</v>
      </c>
      <c r="Q435" s="850">
        <v>8329</v>
      </c>
    </row>
    <row r="436" spans="1:17" ht="14.4" customHeight="1" x14ac:dyDescent="0.3">
      <c r="A436" s="831" t="s">
        <v>577</v>
      </c>
      <c r="B436" s="832" t="s">
        <v>4806</v>
      </c>
      <c r="C436" s="832" t="s">
        <v>4480</v>
      </c>
      <c r="D436" s="832" t="s">
        <v>4865</v>
      </c>
      <c r="E436" s="832" t="s">
        <v>4866</v>
      </c>
      <c r="F436" s="849">
        <v>2</v>
      </c>
      <c r="G436" s="849">
        <v>662</v>
      </c>
      <c r="H436" s="849"/>
      <c r="I436" s="849">
        <v>331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577</v>
      </c>
      <c r="B437" s="832" t="s">
        <v>4806</v>
      </c>
      <c r="C437" s="832" t="s">
        <v>4480</v>
      </c>
      <c r="D437" s="832" t="s">
        <v>4865</v>
      </c>
      <c r="E437" s="832" t="s">
        <v>4867</v>
      </c>
      <c r="F437" s="849"/>
      <c r="G437" s="849"/>
      <c r="H437" s="849"/>
      <c r="I437" s="849"/>
      <c r="J437" s="849">
        <v>1</v>
      </c>
      <c r="K437" s="849">
        <v>331</v>
      </c>
      <c r="L437" s="849">
        <v>1</v>
      </c>
      <c r="M437" s="849">
        <v>331</v>
      </c>
      <c r="N437" s="849">
        <v>1</v>
      </c>
      <c r="O437" s="849">
        <v>332</v>
      </c>
      <c r="P437" s="837">
        <v>1.0030211480362539</v>
      </c>
      <c r="Q437" s="850">
        <v>332</v>
      </c>
    </row>
    <row r="438" spans="1:17" ht="14.4" customHeight="1" x14ac:dyDescent="0.3">
      <c r="A438" s="831" t="s">
        <v>577</v>
      </c>
      <c r="B438" s="832" t="s">
        <v>4806</v>
      </c>
      <c r="C438" s="832" t="s">
        <v>4480</v>
      </c>
      <c r="D438" s="832" t="s">
        <v>4868</v>
      </c>
      <c r="E438" s="832" t="s">
        <v>4869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1114</v>
      </c>
      <c r="P438" s="837"/>
      <c r="Q438" s="850">
        <v>1114</v>
      </c>
    </row>
    <row r="439" spans="1:17" ht="14.4" customHeight="1" x14ac:dyDescent="0.3">
      <c r="A439" s="831" t="s">
        <v>577</v>
      </c>
      <c r="B439" s="832" t="s">
        <v>4806</v>
      </c>
      <c r="C439" s="832" t="s">
        <v>4480</v>
      </c>
      <c r="D439" s="832" t="s">
        <v>4870</v>
      </c>
      <c r="E439" s="832" t="s">
        <v>4871</v>
      </c>
      <c r="F439" s="849">
        <v>1</v>
      </c>
      <c r="G439" s="849">
        <v>5208</v>
      </c>
      <c r="H439" s="849"/>
      <c r="I439" s="849">
        <v>5208</v>
      </c>
      <c r="J439" s="849"/>
      <c r="K439" s="849"/>
      <c r="L439" s="849"/>
      <c r="M439" s="849"/>
      <c r="N439" s="849">
        <v>1</v>
      </c>
      <c r="O439" s="849">
        <v>5221</v>
      </c>
      <c r="P439" s="837"/>
      <c r="Q439" s="850">
        <v>5221</v>
      </c>
    </row>
    <row r="440" spans="1:17" ht="14.4" customHeight="1" x14ac:dyDescent="0.3">
      <c r="A440" s="831" t="s">
        <v>577</v>
      </c>
      <c r="B440" s="832" t="s">
        <v>4806</v>
      </c>
      <c r="C440" s="832" t="s">
        <v>4480</v>
      </c>
      <c r="D440" s="832" t="s">
        <v>4872</v>
      </c>
      <c r="E440" s="832" t="s">
        <v>4825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595</v>
      </c>
      <c r="P440" s="837"/>
      <c r="Q440" s="850">
        <v>595</v>
      </c>
    </row>
    <row r="441" spans="1:17" ht="14.4" customHeight="1" x14ac:dyDescent="0.3">
      <c r="A441" s="831" t="s">
        <v>577</v>
      </c>
      <c r="B441" s="832" t="s">
        <v>4806</v>
      </c>
      <c r="C441" s="832" t="s">
        <v>4480</v>
      </c>
      <c r="D441" s="832" t="s">
        <v>4873</v>
      </c>
      <c r="E441" s="832" t="s">
        <v>4874</v>
      </c>
      <c r="F441" s="849"/>
      <c r="G441" s="849"/>
      <c r="H441" s="849"/>
      <c r="I441" s="849"/>
      <c r="J441" s="849">
        <v>2</v>
      </c>
      <c r="K441" s="849">
        <v>11854</v>
      </c>
      <c r="L441" s="849">
        <v>1</v>
      </c>
      <c r="M441" s="849">
        <v>5927</v>
      </c>
      <c r="N441" s="849"/>
      <c r="O441" s="849"/>
      <c r="P441" s="837"/>
      <c r="Q441" s="850"/>
    </row>
    <row r="442" spans="1:17" ht="14.4" customHeight="1" x14ac:dyDescent="0.3">
      <c r="A442" s="831" t="s">
        <v>577</v>
      </c>
      <c r="B442" s="832" t="s">
        <v>4806</v>
      </c>
      <c r="C442" s="832" t="s">
        <v>4480</v>
      </c>
      <c r="D442" s="832" t="s">
        <v>4875</v>
      </c>
      <c r="E442" s="832" t="s">
        <v>4876</v>
      </c>
      <c r="F442" s="849"/>
      <c r="G442" s="849"/>
      <c r="H442" s="849"/>
      <c r="I442" s="849"/>
      <c r="J442" s="849">
        <v>1</v>
      </c>
      <c r="K442" s="849">
        <v>2462</v>
      </c>
      <c r="L442" s="849">
        <v>1</v>
      </c>
      <c r="M442" s="849">
        <v>2462</v>
      </c>
      <c r="N442" s="849"/>
      <c r="O442" s="849"/>
      <c r="P442" s="837"/>
      <c r="Q442" s="850"/>
    </row>
    <row r="443" spans="1:17" ht="14.4" customHeight="1" x14ac:dyDescent="0.3">
      <c r="A443" s="831" t="s">
        <v>577</v>
      </c>
      <c r="B443" s="832" t="s">
        <v>4877</v>
      </c>
      <c r="C443" s="832" t="s">
        <v>4480</v>
      </c>
      <c r="D443" s="832" t="s">
        <v>4719</v>
      </c>
      <c r="E443" s="832" t="s">
        <v>4720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839</v>
      </c>
      <c r="P443" s="837"/>
      <c r="Q443" s="850">
        <v>839</v>
      </c>
    </row>
    <row r="444" spans="1:17" ht="14.4" customHeight="1" x14ac:dyDescent="0.3">
      <c r="A444" s="831" t="s">
        <v>577</v>
      </c>
      <c r="B444" s="832" t="s">
        <v>4877</v>
      </c>
      <c r="C444" s="832" t="s">
        <v>4480</v>
      </c>
      <c r="D444" s="832" t="s">
        <v>4722</v>
      </c>
      <c r="E444" s="832" t="s">
        <v>4878</v>
      </c>
      <c r="F444" s="849"/>
      <c r="G444" s="849"/>
      <c r="H444" s="849"/>
      <c r="I444" s="849"/>
      <c r="J444" s="849"/>
      <c r="K444" s="849"/>
      <c r="L444" s="849"/>
      <c r="M444" s="849"/>
      <c r="N444" s="849">
        <v>3</v>
      </c>
      <c r="O444" s="849">
        <v>0</v>
      </c>
      <c r="P444" s="837"/>
      <c r="Q444" s="850">
        <v>0</v>
      </c>
    </row>
    <row r="445" spans="1:17" ht="14.4" customHeight="1" x14ac:dyDescent="0.3">
      <c r="A445" s="831" t="s">
        <v>577</v>
      </c>
      <c r="B445" s="832" t="s">
        <v>4877</v>
      </c>
      <c r="C445" s="832" t="s">
        <v>4480</v>
      </c>
      <c r="D445" s="832" t="s">
        <v>4722</v>
      </c>
      <c r="E445" s="832" t="s">
        <v>4723</v>
      </c>
      <c r="F445" s="849"/>
      <c r="G445" s="849"/>
      <c r="H445" s="849"/>
      <c r="I445" s="849"/>
      <c r="J445" s="849">
        <v>1</v>
      </c>
      <c r="K445" s="849">
        <v>0</v>
      </c>
      <c r="L445" s="849"/>
      <c r="M445" s="849">
        <v>0</v>
      </c>
      <c r="N445" s="849"/>
      <c r="O445" s="849"/>
      <c r="P445" s="837"/>
      <c r="Q445" s="850"/>
    </row>
    <row r="446" spans="1:17" ht="14.4" customHeight="1" x14ac:dyDescent="0.3">
      <c r="A446" s="831" t="s">
        <v>577</v>
      </c>
      <c r="B446" s="832" t="s">
        <v>4877</v>
      </c>
      <c r="C446" s="832" t="s">
        <v>4480</v>
      </c>
      <c r="D446" s="832" t="s">
        <v>4879</v>
      </c>
      <c r="E446" s="832" t="s">
        <v>4880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0</v>
      </c>
      <c r="P446" s="837"/>
      <c r="Q446" s="850">
        <v>0</v>
      </c>
    </row>
    <row r="447" spans="1:17" ht="14.4" customHeight="1" x14ac:dyDescent="0.3">
      <c r="A447" s="831" t="s">
        <v>577</v>
      </c>
      <c r="B447" s="832" t="s">
        <v>4877</v>
      </c>
      <c r="C447" s="832" t="s">
        <v>4480</v>
      </c>
      <c r="D447" s="832" t="s">
        <v>4879</v>
      </c>
      <c r="E447" s="832" t="s">
        <v>4881</v>
      </c>
      <c r="F447" s="849"/>
      <c r="G447" s="849"/>
      <c r="H447" s="849"/>
      <c r="I447" s="849"/>
      <c r="J447" s="849"/>
      <c r="K447" s="849"/>
      <c r="L447" s="849"/>
      <c r="M447" s="849"/>
      <c r="N447" s="849">
        <v>2</v>
      </c>
      <c r="O447" s="849">
        <v>0</v>
      </c>
      <c r="P447" s="837"/>
      <c r="Q447" s="850">
        <v>0</v>
      </c>
    </row>
    <row r="448" spans="1:17" ht="14.4" customHeight="1" x14ac:dyDescent="0.3">
      <c r="A448" s="831" t="s">
        <v>577</v>
      </c>
      <c r="B448" s="832" t="s">
        <v>4877</v>
      </c>
      <c r="C448" s="832" t="s">
        <v>4480</v>
      </c>
      <c r="D448" s="832" t="s">
        <v>4882</v>
      </c>
      <c r="E448" s="832" t="s">
        <v>4883</v>
      </c>
      <c r="F448" s="849">
        <v>4</v>
      </c>
      <c r="G448" s="849">
        <v>0</v>
      </c>
      <c r="H448" s="849"/>
      <c r="I448" s="849">
        <v>0</v>
      </c>
      <c r="J448" s="849">
        <v>2</v>
      </c>
      <c r="K448" s="849">
        <v>0</v>
      </c>
      <c r="L448" s="849"/>
      <c r="M448" s="849">
        <v>0</v>
      </c>
      <c r="N448" s="849">
        <v>9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577</v>
      </c>
      <c r="B449" s="832" t="s">
        <v>4877</v>
      </c>
      <c r="C449" s="832" t="s">
        <v>4480</v>
      </c>
      <c r="D449" s="832" t="s">
        <v>4884</v>
      </c>
      <c r="E449" s="832" t="s">
        <v>4885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577</v>
      </c>
      <c r="B450" s="832" t="s">
        <v>4877</v>
      </c>
      <c r="C450" s="832" t="s">
        <v>4480</v>
      </c>
      <c r="D450" s="832" t="s">
        <v>4884</v>
      </c>
      <c r="E450" s="832" t="s">
        <v>4886</v>
      </c>
      <c r="F450" s="849"/>
      <c r="G450" s="849"/>
      <c r="H450" s="849"/>
      <c r="I450" s="849"/>
      <c r="J450" s="849">
        <v>1</v>
      </c>
      <c r="K450" s="849">
        <v>0</v>
      </c>
      <c r="L450" s="849"/>
      <c r="M450" s="849">
        <v>0</v>
      </c>
      <c r="N450" s="849"/>
      <c r="O450" s="849"/>
      <c r="P450" s="837"/>
      <c r="Q450" s="850"/>
    </row>
    <row r="451" spans="1:17" ht="14.4" customHeight="1" x14ac:dyDescent="0.3">
      <c r="A451" s="831" t="s">
        <v>577</v>
      </c>
      <c r="B451" s="832" t="s">
        <v>4877</v>
      </c>
      <c r="C451" s="832" t="s">
        <v>4480</v>
      </c>
      <c r="D451" s="832" t="s">
        <v>4887</v>
      </c>
      <c r="E451" s="832" t="s">
        <v>4888</v>
      </c>
      <c r="F451" s="849">
        <v>1</v>
      </c>
      <c r="G451" s="849">
        <v>0</v>
      </c>
      <c r="H451" s="849"/>
      <c r="I451" s="849">
        <v>0</v>
      </c>
      <c r="J451" s="849"/>
      <c r="K451" s="849"/>
      <c r="L451" s="849"/>
      <c r="M451" s="849"/>
      <c r="N451" s="849">
        <v>3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577</v>
      </c>
      <c r="B452" s="832" t="s">
        <v>4877</v>
      </c>
      <c r="C452" s="832" t="s">
        <v>4480</v>
      </c>
      <c r="D452" s="832" t="s">
        <v>4887</v>
      </c>
      <c r="E452" s="832" t="s">
        <v>4889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0</v>
      </c>
      <c r="P452" s="837"/>
      <c r="Q452" s="850">
        <v>0</v>
      </c>
    </row>
    <row r="453" spans="1:17" ht="14.4" customHeight="1" x14ac:dyDescent="0.3">
      <c r="A453" s="831" t="s">
        <v>577</v>
      </c>
      <c r="B453" s="832" t="s">
        <v>4877</v>
      </c>
      <c r="C453" s="832" t="s">
        <v>4480</v>
      </c>
      <c r="D453" s="832" t="s">
        <v>4890</v>
      </c>
      <c r="E453" s="832" t="s">
        <v>4891</v>
      </c>
      <c r="F453" s="849">
        <v>2</v>
      </c>
      <c r="G453" s="849">
        <v>0</v>
      </c>
      <c r="H453" s="849"/>
      <c r="I453" s="849">
        <v>0</v>
      </c>
      <c r="J453" s="849"/>
      <c r="K453" s="849"/>
      <c r="L453" s="849"/>
      <c r="M453" s="849"/>
      <c r="N453" s="849">
        <v>4</v>
      </c>
      <c r="O453" s="849">
        <v>0</v>
      </c>
      <c r="P453" s="837"/>
      <c r="Q453" s="850">
        <v>0</v>
      </c>
    </row>
    <row r="454" spans="1:17" ht="14.4" customHeight="1" x14ac:dyDescent="0.3">
      <c r="A454" s="831" t="s">
        <v>577</v>
      </c>
      <c r="B454" s="832" t="s">
        <v>4877</v>
      </c>
      <c r="C454" s="832" t="s">
        <v>4480</v>
      </c>
      <c r="D454" s="832" t="s">
        <v>4736</v>
      </c>
      <c r="E454" s="832" t="s">
        <v>4892</v>
      </c>
      <c r="F454" s="849">
        <v>1</v>
      </c>
      <c r="G454" s="849">
        <v>0</v>
      </c>
      <c r="H454" s="849"/>
      <c r="I454" s="849">
        <v>0</v>
      </c>
      <c r="J454" s="849"/>
      <c r="K454" s="849"/>
      <c r="L454" s="849"/>
      <c r="M454" s="849"/>
      <c r="N454" s="849">
        <v>3</v>
      </c>
      <c r="O454" s="849">
        <v>0</v>
      </c>
      <c r="P454" s="837"/>
      <c r="Q454" s="850">
        <v>0</v>
      </c>
    </row>
    <row r="455" spans="1:17" ht="14.4" customHeight="1" x14ac:dyDescent="0.3">
      <c r="A455" s="831" t="s">
        <v>577</v>
      </c>
      <c r="B455" s="832" t="s">
        <v>4877</v>
      </c>
      <c r="C455" s="832" t="s">
        <v>4480</v>
      </c>
      <c r="D455" s="832" t="s">
        <v>4736</v>
      </c>
      <c r="E455" s="832" t="s">
        <v>4737</v>
      </c>
      <c r="F455" s="849">
        <v>1</v>
      </c>
      <c r="G455" s="849">
        <v>0</v>
      </c>
      <c r="H455" s="849"/>
      <c r="I455" s="849">
        <v>0</v>
      </c>
      <c r="J455" s="849">
        <v>3</v>
      </c>
      <c r="K455" s="849">
        <v>0</v>
      </c>
      <c r="L455" s="849"/>
      <c r="M455" s="849">
        <v>0</v>
      </c>
      <c r="N455" s="849">
        <v>5</v>
      </c>
      <c r="O455" s="849">
        <v>0</v>
      </c>
      <c r="P455" s="837"/>
      <c r="Q455" s="850">
        <v>0</v>
      </c>
    </row>
    <row r="456" spans="1:17" ht="14.4" customHeight="1" x14ac:dyDescent="0.3">
      <c r="A456" s="831" t="s">
        <v>577</v>
      </c>
      <c r="B456" s="832" t="s">
        <v>4877</v>
      </c>
      <c r="C456" s="832" t="s">
        <v>4480</v>
      </c>
      <c r="D456" s="832" t="s">
        <v>4742</v>
      </c>
      <c r="E456" s="832" t="s">
        <v>4743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18722</v>
      </c>
      <c r="P456" s="837"/>
      <c r="Q456" s="850">
        <v>9361</v>
      </c>
    </row>
    <row r="457" spans="1:17" ht="14.4" customHeight="1" x14ac:dyDescent="0.3">
      <c r="A457" s="831" t="s">
        <v>577</v>
      </c>
      <c r="B457" s="832" t="s">
        <v>4877</v>
      </c>
      <c r="C457" s="832" t="s">
        <v>4480</v>
      </c>
      <c r="D457" s="832" t="s">
        <v>4742</v>
      </c>
      <c r="E457" s="832" t="s">
        <v>4744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18722</v>
      </c>
      <c r="P457" s="837"/>
      <c r="Q457" s="850">
        <v>9361</v>
      </c>
    </row>
    <row r="458" spans="1:17" ht="14.4" customHeight="1" x14ac:dyDescent="0.3">
      <c r="A458" s="831" t="s">
        <v>577</v>
      </c>
      <c r="B458" s="832" t="s">
        <v>4877</v>
      </c>
      <c r="C458" s="832" t="s">
        <v>4480</v>
      </c>
      <c r="D458" s="832" t="s">
        <v>4745</v>
      </c>
      <c r="E458" s="832" t="s">
        <v>4746</v>
      </c>
      <c r="F458" s="849">
        <v>1</v>
      </c>
      <c r="G458" s="849">
        <v>444</v>
      </c>
      <c r="H458" s="849"/>
      <c r="I458" s="849">
        <v>444</v>
      </c>
      <c r="J458" s="849"/>
      <c r="K458" s="849"/>
      <c r="L458" s="849"/>
      <c r="M458" s="849"/>
      <c r="N458" s="849">
        <v>1</v>
      </c>
      <c r="O458" s="849">
        <v>446</v>
      </c>
      <c r="P458" s="837"/>
      <c r="Q458" s="850">
        <v>446</v>
      </c>
    </row>
    <row r="459" spans="1:17" ht="14.4" customHeight="1" x14ac:dyDescent="0.3">
      <c r="A459" s="831" t="s">
        <v>577</v>
      </c>
      <c r="B459" s="832" t="s">
        <v>4877</v>
      </c>
      <c r="C459" s="832" t="s">
        <v>4480</v>
      </c>
      <c r="D459" s="832" t="s">
        <v>4745</v>
      </c>
      <c r="E459" s="832" t="s">
        <v>4846</v>
      </c>
      <c r="F459" s="849">
        <v>1</v>
      </c>
      <c r="G459" s="849">
        <v>444</v>
      </c>
      <c r="H459" s="849"/>
      <c r="I459" s="849">
        <v>444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577</v>
      </c>
      <c r="B460" s="832" t="s">
        <v>4877</v>
      </c>
      <c r="C460" s="832" t="s">
        <v>4480</v>
      </c>
      <c r="D460" s="832" t="s">
        <v>4760</v>
      </c>
      <c r="E460" s="832" t="s">
        <v>4761</v>
      </c>
      <c r="F460" s="849"/>
      <c r="G460" s="849"/>
      <c r="H460" s="849"/>
      <c r="I460" s="849"/>
      <c r="J460" s="849">
        <v>2</v>
      </c>
      <c r="K460" s="849">
        <v>0</v>
      </c>
      <c r="L460" s="849"/>
      <c r="M460" s="849">
        <v>0</v>
      </c>
      <c r="N460" s="849"/>
      <c r="O460" s="849"/>
      <c r="P460" s="837"/>
      <c r="Q460" s="850"/>
    </row>
    <row r="461" spans="1:17" ht="14.4" customHeight="1" x14ac:dyDescent="0.3">
      <c r="A461" s="831" t="s">
        <v>577</v>
      </c>
      <c r="B461" s="832" t="s">
        <v>4877</v>
      </c>
      <c r="C461" s="832" t="s">
        <v>4480</v>
      </c>
      <c r="D461" s="832" t="s">
        <v>4760</v>
      </c>
      <c r="E461" s="832" t="s">
        <v>4893</v>
      </c>
      <c r="F461" s="849">
        <v>1</v>
      </c>
      <c r="G461" s="849">
        <v>0</v>
      </c>
      <c r="H461" s="849"/>
      <c r="I461" s="849">
        <v>0</v>
      </c>
      <c r="J461" s="849"/>
      <c r="K461" s="849"/>
      <c r="L461" s="849"/>
      <c r="M461" s="849"/>
      <c r="N461" s="849">
        <v>2</v>
      </c>
      <c r="O461" s="849">
        <v>0</v>
      </c>
      <c r="P461" s="837"/>
      <c r="Q461" s="850">
        <v>0</v>
      </c>
    </row>
    <row r="462" spans="1:17" ht="14.4" customHeight="1" x14ac:dyDescent="0.3">
      <c r="A462" s="831" t="s">
        <v>577</v>
      </c>
      <c r="B462" s="832" t="s">
        <v>4877</v>
      </c>
      <c r="C462" s="832" t="s">
        <v>4480</v>
      </c>
      <c r="D462" s="832" t="s">
        <v>4894</v>
      </c>
      <c r="E462" s="832" t="s">
        <v>4895</v>
      </c>
      <c r="F462" s="849">
        <v>1</v>
      </c>
      <c r="G462" s="849">
        <v>0</v>
      </c>
      <c r="H462" s="849"/>
      <c r="I462" s="849">
        <v>0</v>
      </c>
      <c r="J462" s="849"/>
      <c r="K462" s="849"/>
      <c r="L462" s="849"/>
      <c r="M462" s="849"/>
      <c r="N462" s="849">
        <v>2</v>
      </c>
      <c r="O462" s="849">
        <v>0</v>
      </c>
      <c r="P462" s="837"/>
      <c r="Q462" s="850">
        <v>0</v>
      </c>
    </row>
    <row r="463" spans="1:17" ht="14.4" customHeight="1" x14ac:dyDescent="0.3">
      <c r="A463" s="831" t="s">
        <v>577</v>
      </c>
      <c r="B463" s="832" t="s">
        <v>4877</v>
      </c>
      <c r="C463" s="832" t="s">
        <v>4480</v>
      </c>
      <c r="D463" s="832" t="s">
        <v>4894</v>
      </c>
      <c r="E463" s="832" t="s">
        <v>4896</v>
      </c>
      <c r="F463" s="849">
        <v>1</v>
      </c>
      <c r="G463" s="849">
        <v>0</v>
      </c>
      <c r="H463" s="849"/>
      <c r="I463" s="849">
        <v>0</v>
      </c>
      <c r="J463" s="849">
        <v>1</v>
      </c>
      <c r="K463" s="849">
        <v>0</v>
      </c>
      <c r="L463" s="849"/>
      <c r="M463" s="849">
        <v>0</v>
      </c>
      <c r="N463" s="849">
        <v>3</v>
      </c>
      <c r="O463" s="849">
        <v>0</v>
      </c>
      <c r="P463" s="837"/>
      <c r="Q463" s="850">
        <v>0</v>
      </c>
    </row>
    <row r="464" spans="1:17" ht="14.4" customHeight="1" x14ac:dyDescent="0.3">
      <c r="A464" s="831" t="s">
        <v>577</v>
      </c>
      <c r="B464" s="832" t="s">
        <v>4877</v>
      </c>
      <c r="C464" s="832" t="s">
        <v>4480</v>
      </c>
      <c r="D464" s="832" t="s">
        <v>4768</v>
      </c>
      <c r="E464" s="832" t="s">
        <v>4769</v>
      </c>
      <c r="F464" s="849">
        <v>2</v>
      </c>
      <c r="G464" s="849">
        <v>0</v>
      </c>
      <c r="H464" s="849"/>
      <c r="I464" s="849">
        <v>0</v>
      </c>
      <c r="J464" s="849">
        <v>2</v>
      </c>
      <c r="K464" s="849">
        <v>0</v>
      </c>
      <c r="L464" s="849"/>
      <c r="M464" s="849">
        <v>0</v>
      </c>
      <c r="N464" s="849">
        <v>4</v>
      </c>
      <c r="O464" s="849">
        <v>0</v>
      </c>
      <c r="P464" s="837"/>
      <c r="Q464" s="850">
        <v>0</v>
      </c>
    </row>
    <row r="465" spans="1:17" ht="14.4" customHeight="1" x14ac:dyDescent="0.3">
      <c r="A465" s="831" t="s">
        <v>577</v>
      </c>
      <c r="B465" s="832" t="s">
        <v>4877</v>
      </c>
      <c r="C465" s="832" t="s">
        <v>4480</v>
      </c>
      <c r="D465" s="832" t="s">
        <v>4768</v>
      </c>
      <c r="E465" s="832" t="s">
        <v>4897</v>
      </c>
      <c r="F465" s="849">
        <v>2</v>
      </c>
      <c r="G465" s="849">
        <v>0</v>
      </c>
      <c r="H465" s="849"/>
      <c r="I465" s="849">
        <v>0</v>
      </c>
      <c r="J465" s="849"/>
      <c r="K465" s="849"/>
      <c r="L465" s="849"/>
      <c r="M465" s="849"/>
      <c r="N465" s="849">
        <v>2</v>
      </c>
      <c r="O465" s="849">
        <v>0</v>
      </c>
      <c r="P465" s="837"/>
      <c r="Q465" s="850">
        <v>0</v>
      </c>
    </row>
    <row r="466" spans="1:17" ht="14.4" customHeight="1" x14ac:dyDescent="0.3">
      <c r="A466" s="831" t="s">
        <v>577</v>
      </c>
      <c r="B466" s="832" t="s">
        <v>4877</v>
      </c>
      <c r="C466" s="832" t="s">
        <v>4480</v>
      </c>
      <c r="D466" s="832" t="s">
        <v>4774</v>
      </c>
      <c r="E466" s="832" t="s">
        <v>4898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0</v>
      </c>
      <c r="P466" s="837"/>
      <c r="Q466" s="850">
        <v>0</v>
      </c>
    </row>
    <row r="467" spans="1:17" ht="14.4" customHeight="1" x14ac:dyDescent="0.3">
      <c r="A467" s="831" t="s">
        <v>577</v>
      </c>
      <c r="B467" s="832" t="s">
        <v>4877</v>
      </c>
      <c r="C467" s="832" t="s">
        <v>4480</v>
      </c>
      <c r="D467" s="832" t="s">
        <v>4899</v>
      </c>
      <c r="E467" s="832" t="s">
        <v>4900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0</v>
      </c>
      <c r="P467" s="837"/>
      <c r="Q467" s="850">
        <v>0</v>
      </c>
    </row>
    <row r="468" spans="1:17" ht="14.4" customHeight="1" x14ac:dyDescent="0.3">
      <c r="A468" s="831" t="s">
        <v>577</v>
      </c>
      <c r="B468" s="832" t="s">
        <v>4877</v>
      </c>
      <c r="C468" s="832" t="s">
        <v>4480</v>
      </c>
      <c r="D468" s="832" t="s">
        <v>4901</v>
      </c>
      <c r="E468" s="832" t="s">
        <v>4902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6964</v>
      </c>
      <c r="P468" s="837"/>
      <c r="Q468" s="850">
        <v>6964</v>
      </c>
    </row>
    <row r="469" spans="1:17" ht="14.4" customHeight="1" x14ac:dyDescent="0.3">
      <c r="A469" s="831" t="s">
        <v>577</v>
      </c>
      <c r="B469" s="832" t="s">
        <v>4877</v>
      </c>
      <c r="C469" s="832" t="s">
        <v>4480</v>
      </c>
      <c r="D469" s="832" t="s">
        <v>4903</v>
      </c>
      <c r="E469" s="832" t="s">
        <v>4904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0</v>
      </c>
      <c r="P469" s="837"/>
      <c r="Q469" s="850">
        <v>0</v>
      </c>
    </row>
    <row r="470" spans="1:17" ht="14.4" customHeight="1" x14ac:dyDescent="0.3">
      <c r="A470" s="831" t="s">
        <v>577</v>
      </c>
      <c r="B470" s="832" t="s">
        <v>4877</v>
      </c>
      <c r="C470" s="832" t="s">
        <v>4480</v>
      </c>
      <c r="D470" s="832" t="s">
        <v>4784</v>
      </c>
      <c r="E470" s="832" t="s">
        <v>4905</v>
      </c>
      <c r="F470" s="849"/>
      <c r="G470" s="849"/>
      <c r="H470" s="849"/>
      <c r="I470" s="849"/>
      <c r="J470" s="849">
        <v>1</v>
      </c>
      <c r="K470" s="849">
        <v>4732</v>
      </c>
      <c r="L470" s="849">
        <v>1</v>
      </c>
      <c r="M470" s="849">
        <v>4732</v>
      </c>
      <c r="N470" s="849"/>
      <c r="O470" s="849"/>
      <c r="P470" s="837"/>
      <c r="Q470" s="850"/>
    </row>
    <row r="471" spans="1:17" ht="14.4" customHeight="1" x14ac:dyDescent="0.3">
      <c r="A471" s="831" t="s">
        <v>577</v>
      </c>
      <c r="B471" s="832" t="s">
        <v>4877</v>
      </c>
      <c r="C471" s="832" t="s">
        <v>4480</v>
      </c>
      <c r="D471" s="832" t="s">
        <v>4784</v>
      </c>
      <c r="E471" s="832" t="s">
        <v>4785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4741</v>
      </c>
      <c r="P471" s="837"/>
      <c r="Q471" s="850">
        <v>4741</v>
      </c>
    </row>
    <row r="472" spans="1:17" ht="14.4" customHeight="1" x14ac:dyDescent="0.3">
      <c r="A472" s="831" t="s">
        <v>577</v>
      </c>
      <c r="B472" s="832" t="s">
        <v>4877</v>
      </c>
      <c r="C472" s="832" t="s">
        <v>4480</v>
      </c>
      <c r="D472" s="832" t="s">
        <v>4906</v>
      </c>
      <c r="E472" s="832" t="s">
        <v>4907</v>
      </c>
      <c r="F472" s="849">
        <v>1</v>
      </c>
      <c r="G472" s="849">
        <v>18688</v>
      </c>
      <c r="H472" s="849">
        <v>0.99973252019472525</v>
      </c>
      <c r="I472" s="849">
        <v>18688</v>
      </c>
      <c r="J472" s="849">
        <v>1</v>
      </c>
      <c r="K472" s="849">
        <v>18693</v>
      </c>
      <c r="L472" s="849">
        <v>1</v>
      </c>
      <c r="M472" s="849">
        <v>18693</v>
      </c>
      <c r="N472" s="849"/>
      <c r="O472" s="849"/>
      <c r="P472" s="837"/>
      <c r="Q472" s="850"/>
    </row>
    <row r="473" spans="1:17" ht="14.4" customHeight="1" x14ac:dyDescent="0.3">
      <c r="A473" s="831" t="s">
        <v>577</v>
      </c>
      <c r="B473" s="832" t="s">
        <v>4877</v>
      </c>
      <c r="C473" s="832" t="s">
        <v>4480</v>
      </c>
      <c r="D473" s="832" t="s">
        <v>4906</v>
      </c>
      <c r="E473" s="832" t="s">
        <v>4908</v>
      </c>
      <c r="F473" s="849">
        <v>1</v>
      </c>
      <c r="G473" s="849">
        <v>18688</v>
      </c>
      <c r="H473" s="849"/>
      <c r="I473" s="849">
        <v>18688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577</v>
      </c>
      <c r="B474" s="832" t="s">
        <v>4877</v>
      </c>
      <c r="C474" s="832" t="s">
        <v>4480</v>
      </c>
      <c r="D474" s="832" t="s">
        <v>4909</v>
      </c>
      <c r="E474" s="832" t="s">
        <v>4910</v>
      </c>
      <c r="F474" s="849"/>
      <c r="G474" s="849"/>
      <c r="H474" s="849"/>
      <c r="I474" s="849"/>
      <c r="J474" s="849">
        <v>1</v>
      </c>
      <c r="K474" s="849">
        <v>0</v>
      </c>
      <c r="L474" s="849"/>
      <c r="M474" s="849">
        <v>0</v>
      </c>
      <c r="N474" s="849"/>
      <c r="O474" s="849"/>
      <c r="P474" s="837"/>
      <c r="Q474" s="850"/>
    </row>
    <row r="475" spans="1:17" ht="14.4" customHeight="1" x14ac:dyDescent="0.3">
      <c r="A475" s="831" t="s">
        <v>577</v>
      </c>
      <c r="B475" s="832" t="s">
        <v>4877</v>
      </c>
      <c r="C475" s="832" t="s">
        <v>4480</v>
      </c>
      <c r="D475" s="832" t="s">
        <v>4909</v>
      </c>
      <c r="E475" s="832" t="s">
        <v>4911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0</v>
      </c>
      <c r="P475" s="837"/>
      <c r="Q475" s="850">
        <v>0</v>
      </c>
    </row>
    <row r="476" spans="1:17" ht="14.4" customHeight="1" x14ac:dyDescent="0.3">
      <c r="A476" s="831" t="s">
        <v>577</v>
      </c>
      <c r="B476" s="832" t="s">
        <v>4877</v>
      </c>
      <c r="C476" s="832" t="s">
        <v>4480</v>
      </c>
      <c r="D476" s="832" t="s">
        <v>4912</v>
      </c>
      <c r="E476" s="832" t="s">
        <v>4913</v>
      </c>
      <c r="F476" s="849">
        <v>1</v>
      </c>
      <c r="G476" s="849">
        <v>0</v>
      </c>
      <c r="H476" s="849"/>
      <c r="I476" s="849">
        <v>0</v>
      </c>
      <c r="J476" s="849"/>
      <c r="K476" s="849"/>
      <c r="L476" s="849"/>
      <c r="M476" s="849"/>
      <c r="N476" s="849">
        <v>2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577</v>
      </c>
      <c r="B477" s="832" t="s">
        <v>4877</v>
      </c>
      <c r="C477" s="832" t="s">
        <v>4480</v>
      </c>
      <c r="D477" s="832" t="s">
        <v>4912</v>
      </c>
      <c r="E477" s="832" t="s">
        <v>4914</v>
      </c>
      <c r="F477" s="849">
        <v>1</v>
      </c>
      <c r="G477" s="849">
        <v>0</v>
      </c>
      <c r="H477" s="849"/>
      <c r="I477" s="849">
        <v>0</v>
      </c>
      <c r="J477" s="849">
        <v>2</v>
      </c>
      <c r="K477" s="849">
        <v>0</v>
      </c>
      <c r="L477" s="849"/>
      <c r="M477" s="849">
        <v>0</v>
      </c>
      <c r="N477" s="849">
        <v>4</v>
      </c>
      <c r="O477" s="849">
        <v>0</v>
      </c>
      <c r="P477" s="837"/>
      <c r="Q477" s="850">
        <v>0</v>
      </c>
    </row>
    <row r="478" spans="1:17" ht="14.4" customHeight="1" x14ac:dyDescent="0.3">
      <c r="A478" s="831" t="s">
        <v>577</v>
      </c>
      <c r="B478" s="832" t="s">
        <v>4877</v>
      </c>
      <c r="C478" s="832" t="s">
        <v>4480</v>
      </c>
      <c r="D478" s="832" t="s">
        <v>4915</v>
      </c>
      <c r="E478" s="832" t="s">
        <v>4916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0</v>
      </c>
      <c r="P478" s="837"/>
      <c r="Q478" s="850">
        <v>0</v>
      </c>
    </row>
    <row r="479" spans="1:17" ht="14.4" customHeight="1" x14ac:dyDescent="0.3">
      <c r="A479" s="831" t="s">
        <v>577</v>
      </c>
      <c r="B479" s="832" t="s">
        <v>4877</v>
      </c>
      <c r="C479" s="832" t="s">
        <v>4480</v>
      </c>
      <c r="D479" s="832" t="s">
        <v>4917</v>
      </c>
      <c r="E479" s="832" t="s">
        <v>4918</v>
      </c>
      <c r="F479" s="849"/>
      <c r="G479" s="849"/>
      <c r="H479" s="849"/>
      <c r="I479" s="849"/>
      <c r="J479" s="849">
        <v>1</v>
      </c>
      <c r="K479" s="849">
        <v>0</v>
      </c>
      <c r="L479" s="849"/>
      <c r="M479" s="849">
        <v>0</v>
      </c>
      <c r="N479" s="849">
        <v>4</v>
      </c>
      <c r="O479" s="849">
        <v>0</v>
      </c>
      <c r="P479" s="837"/>
      <c r="Q479" s="850">
        <v>0</v>
      </c>
    </row>
    <row r="480" spans="1:17" ht="14.4" customHeight="1" x14ac:dyDescent="0.3">
      <c r="A480" s="831" t="s">
        <v>577</v>
      </c>
      <c r="B480" s="832" t="s">
        <v>4877</v>
      </c>
      <c r="C480" s="832" t="s">
        <v>4480</v>
      </c>
      <c r="D480" s="832" t="s">
        <v>4919</v>
      </c>
      <c r="E480" s="832" t="s">
        <v>4920</v>
      </c>
      <c r="F480" s="849">
        <v>2</v>
      </c>
      <c r="G480" s="849">
        <v>0</v>
      </c>
      <c r="H480" s="849"/>
      <c r="I480" s="849">
        <v>0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577</v>
      </c>
      <c r="B481" s="832" t="s">
        <v>4877</v>
      </c>
      <c r="C481" s="832" t="s">
        <v>4480</v>
      </c>
      <c r="D481" s="832" t="s">
        <v>4921</v>
      </c>
      <c r="E481" s="832" t="s">
        <v>4922</v>
      </c>
      <c r="F481" s="849"/>
      <c r="G481" s="849"/>
      <c r="H481" s="849"/>
      <c r="I481" s="849"/>
      <c r="J481" s="849">
        <v>1</v>
      </c>
      <c r="K481" s="849">
        <v>7605</v>
      </c>
      <c r="L481" s="849">
        <v>1</v>
      </c>
      <c r="M481" s="849">
        <v>7605</v>
      </c>
      <c r="N481" s="849">
        <v>7</v>
      </c>
      <c r="O481" s="849">
        <v>53298</v>
      </c>
      <c r="P481" s="837">
        <v>7.0082840236686392</v>
      </c>
      <c r="Q481" s="850">
        <v>7614</v>
      </c>
    </row>
    <row r="482" spans="1:17" ht="14.4" customHeight="1" x14ac:dyDescent="0.3">
      <c r="A482" s="831" t="s">
        <v>577</v>
      </c>
      <c r="B482" s="832" t="s">
        <v>4923</v>
      </c>
      <c r="C482" s="832" t="s">
        <v>4480</v>
      </c>
      <c r="D482" s="832" t="s">
        <v>4924</v>
      </c>
      <c r="E482" s="832" t="s">
        <v>4925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5720</v>
      </c>
      <c r="P482" s="837"/>
      <c r="Q482" s="850">
        <v>5720</v>
      </c>
    </row>
    <row r="483" spans="1:17" ht="14.4" customHeight="1" x14ac:dyDescent="0.3">
      <c r="A483" s="831" t="s">
        <v>577</v>
      </c>
      <c r="B483" s="832" t="s">
        <v>4923</v>
      </c>
      <c r="C483" s="832" t="s">
        <v>4480</v>
      </c>
      <c r="D483" s="832" t="s">
        <v>4924</v>
      </c>
      <c r="E483" s="832" t="s">
        <v>4926</v>
      </c>
      <c r="F483" s="849">
        <v>2</v>
      </c>
      <c r="G483" s="849">
        <v>11400</v>
      </c>
      <c r="H483" s="849"/>
      <c r="I483" s="849">
        <v>5700</v>
      </c>
      <c r="J483" s="849"/>
      <c r="K483" s="849"/>
      <c r="L483" s="849"/>
      <c r="M483" s="849"/>
      <c r="N483" s="849">
        <v>1</v>
      </c>
      <c r="O483" s="849">
        <v>5720</v>
      </c>
      <c r="P483" s="837"/>
      <c r="Q483" s="850">
        <v>5720</v>
      </c>
    </row>
    <row r="484" spans="1:17" ht="14.4" customHeight="1" x14ac:dyDescent="0.3">
      <c r="A484" s="831" t="s">
        <v>577</v>
      </c>
      <c r="B484" s="832" t="s">
        <v>4923</v>
      </c>
      <c r="C484" s="832" t="s">
        <v>4480</v>
      </c>
      <c r="D484" s="832" t="s">
        <v>4927</v>
      </c>
      <c r="E484" s="832" t="s">
        <v>4928</v>
      </c>
      <c r="F484" s="849"/>
      <c r="G484" s="849"/>
      <c r="H484" s="849"/>
      <c r="I484" s="849"/>
      <c r="J484" s="849">
        <v>3</v>
      </c>
      <c r="K484" s="849">
        <v>7043</v>
      </c>
      <c r="L484" s="849">
        <v>1</v>
      </c>
      <c r="M484" s="849">
        <v>2347.6666666666665</v>
      </c>
      <c r="N484" s="849">
        <v>1</v>
      </c>
      <c r="O484" s="849">
        <v>2353</v>
      </c>
      <c r="P484" s="837">
        <v>0.33409058639784184</v>
      </c>
      <c r="Q484" s="850">
        <v>2353</v>
      </c>
    </row>
    <row r="485" spans="1:17" ht="14.4" customHeight="1" x14ac:dyDescent="0.3">
      <c r="A485" s="831" t="s">
        <v>577</v>
      </c>
      <c r="B485" s="832" t="s">
        <v>4923</v>
      </c>
      <c r="C485" s="832" t="s">
        <v>4480</v>
      </c>
      <c r="D485" s="832" t="s">
        <v>4929</v>
      </c>
      <c r="E485" s="832" t="s">
        <v>4930</v>
      </c>
      <c r="F485" s="849">
        <v>8</v>
      </c>
      <c r="G485" s="849">
        <v>1392</v>
      </c>
      <c r="H485" s="849">
        <v>0.88888888888888884</v>
      </c>
      <c r="I485" s="849">
        <v>174</v>
      </c>
      <c r="J485" s="849">
        <v>9</v>
      </c>
      <c r="K485" s="849">
        <v>1566</v>
      </c>
      <c r="L485" s="849">
        <v>1</v>
      </c>
      <c r="M485" s="849">
        <v>174</v>
      </c>
      <c r="N485" s="849"/>
      <c r="O485" s="849"/>
      <c r="P485" s="837"/>
      <c r="Q485" s="850"/>
    </row>
    <row r="486" spans="1:17" ht="14.4" customHeight="1" x14ac:dyDescent="0.3">
      <c r="A486" s="831" t="s">
        <v>577</v>
      </c>
      <c r="B486" s="832" t="s">
        <v>4923</v>
      </c>
      <c r="C486" s="832" t="s">
        <v>4480</v>
      </c>
      <c r="D486" s="832" t="s">
        <v>4929</v>
      </c>
      <c r="E486" s="832" t="s">
        <v>4931</v>
      </c>
      <c r="F486" s="849">
        <v>4</v>
      </c>
      <c r="G486" s="849">
        <v>696</v>
      </c>
      <c r="H486" s="849"/>
      <c r="I486" s="849">
        <v>174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577</v>
      </c>
      <c r="B487" s="832" t="s">
        <v>4923</v>
      </c>
      <c r="C487" s="832" t="s">
        <v>4480</v>
      </c>
      <c r="D487" s="832" t="s">
        <v>4932</v>
      </c>
      <c r="E487" s="832" t="s">
        <v>4933</v>
      </c>
      <c r="F487" s="849">
        <v>2</v>
      </c>
      <c r="G487" s="849">
        <v>11202</v>
      </c>
      <c r="H487" s="849"/>
      <c r="I487" s="849">
        <v>5601</v>
      </c>
      <c r="J487" s="849"/>
      <c r="K487" s="849"/>
      <c r="L487" s="849"/>
      <c r="M487" s="849"/>
      <c r="N487" s="849">
        <v>2</v>
      </c>
      <c r="O487" s="849">
        <v>11242</v>
      </c>
      <c r="P487" s="837"/>
      <c r="Q487" s="850">
        <v>5621</v>
      </c>
    </row>
    <row r="488" spans="1:17" ht="14.4" customHeight="1" x14ac:dyDescent="0.3">
      <c r="A488" s="831" t="s">
        <v>577</v>
      </c>
      <c r="B488" s="832" t="s">
        <v>4923</v>
      </c>
      <c r="C488" s="832" t="s">
        <v>4480</v>
      </c>
      <c r="D488" s="832" t="s">
        <v>4934</v>
      </c>
      <c r="E488" s="832" t="s">
        <v>4935</v>
      </c>
      <c r="F488" s="849">
        <v>5</v>
      </c>
      <c r="G488" s="849">
        <v>19100</v>
      </c>
      <c r="H488" s="849">
        <v>2.4973849372384938</v>
      </c>
      <c r="I488" s="849">
        <v>3820</v>
      </c>
      <c r="J488" s="849">
        <v>2</v>
      </c>
      <c r="K488" s="849">
        <v>7648</v>
      </c>
      <c r="L488" s="849">
        <v>1</v>
      </c>
      <c r="M488" s="849">
        <v>3824</v>
      </c>
      <c r="N488" s="849">
        <v>2</v>
      </c>
      <c r="O488" s="849">
        <v>7666</v>
      </c>
      <c r="P488" s="837">
        <v>1.0023535564853556</v>
      </c>
      <c r="Q488" s="850">
        <v>3833</v>
      </c>
    </row>
    <row r="489" spans="1:17" ht="14.4" customHeight="1" x14ac:dyDescent="0.3">
      <c r="A489" s="831" t="s">
        <v>577</v>
      </c>
      <c r="B489" s="832" t="s">
        <v>4923</v>
      </c>
      <c r="C489" s="832" t="s">
        <v>4480</v>
      </c>
      <c r="D489" s="832" t="s">
        <v>4936</v>
      </c>
      <c r="E489" s="832" t="s">
        <v>4937</v>
      </c>
      <c r="F489" s="849">
        <v>2</v>
      </c>
      <c r="G489" s="849">
        <v>3184</v>
      </c>
      <c r="H489" s="849">
        <v>0.99874529485570895</v>
      </c>
      <c r="I489" s="849">
        <v>1592</v>
      </c>
      <c r="J489" s="849">
        <v>2</v>
      </c>
      <c r="K489" s="849">
        <v>3188</v>
      </c>
      <c r="L489" s="849">
        <v>1</v>
      </c>
      <c r="M489" s="849">
        <v>1594</v>
      </c>
      <c r="N489" s="849">
        <v>1</v>
      </c>
      <c r="O489" s="849">
        <v>1598</v>
      </c>
      <c r="P489" s="837">
        <v>0.50125470514429105</v>
      </c>
      <c r="Q489" s="850">
        <v>1598</v>
      </c>
    </row>
    <row r="490" spans="1:17" ht="14.4" customHeight="1" x14ac:dyDescent="0.3">
      <c r="A490" s="831" t="s">
        <v>577</v>
      </c>
      <c r="B490" s="832" t="s">
        <v>4923</v>
      </c>
      <c r="C490" s="832" t="s">
        <v>4480</v>
      </c>
      <c r="D490" s="832" t="s">
        <v>4938</v>
      </c>
      <c r="E490" s="832" t="s">
        <v>4939</v>
      </c>
      <c r="F490" s="849">
        <v>3</v>
      </c>
      <c r="G490" s="849">
        <v>8595</v>
      </c>
      <c r="H490" s="849">
        <v>2.9968619246861925</v>
      </c>
      <c r="I490" s="849">
        <v>2865</v>
      </c>
      <c r="J490" s="849">
        <v>1</v>
      </c>
      <c r="K490" s="849">
        <v>2868</v>
      </c>
      <c r="L490" s="849">
        <v>1</v>
      </c>
      <c r="M490" s="849">
        <v>2868</v>
      </c>
      <c r="N490" s="849"/>
      <c r="O490" s="849"/>
      <c r="P490" s="837"/>
      <c r="Q490" s="850"/>
    </row>
    <row r="491" spans="1:17" ht="14.4" customHeight="1" x14ac:dyDescent="0.3">
      <c r="A491" s="831" t="s">
        <v>577</v>
      </c>
      <c r="B491" s="832" t="s">
        <v>4923</v>
      </c>
      <c r="C491" s="832" t="s">
        <v>4480</v>
      </c>
      <c r="D491" s="832" t="s">
        <v>4940</v>
      </c>
      <c r="E491" s="832" t="s">
        <v>4941</v>
      </c>
      <c r="F491" s="849">
        <v>2</v>
      </c>
      <c r="G491" s="849">
        <v>2378</v>
      </c>
      <c r="H491" s="849">
        <v>0.99832073887489503</v>
      </c>
      <c r="I491" s="849">
        <v>1189</v>
      </c>
      <c r="J491" s="849">
        <v>2</v>
      </c>
      <c r="K491" s="849">
        <v>2382</v>
      </c>
      <c r="L491" s="849">
        <v>1</v>
      </c>
      <c r="M491" s="849">
        <v>1191</v>
      </c>
      <c r="N491" s="849"/>
      <c r="O491" s="849"/>
      <c r="P491" s="837"/>
      <c r="Q491" s="850"/>
    </row>
    <row r="492" spans="1:17" ht="14.4" customHeight="1" x14ac:dyDescent="0.3">
      <c r="A492" s="831" t="s">
        <v>577</v>
      </c>
      <c r="B492" s="832" t="s">
        <v>4923</v>
      </c>
      <c r="C492" s="832" t="s">
        <v>4480</v>
      </c>
      <c r="D492" s="832" t="s">
        <v>4942</v>
      </c>
      <c r="E492" s="832" t="s">
        <v>4943</v>
      </c>
      <c r="F492" s="849">
        <v>1</v>
      </c>
      <c r="G492" s="849">
        <v>6417</v>
      </c>
      <c r="H492" s="849"/>
      <c r="I492" s="849">
        <v>6417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577</v>
      </c>
      <c r="B493" s="832" t="s">
        <v>4923</v>
      </c>
      <c r="C493" s="832" t="s">
        <v>4480</v>
      </c>
      <c r="D493" s="832" t="s">
        <v>4944</v>
      </c>
      <c r="E493" s="832" t="s">
        <v>4945</v>
      </c>
      <c r="F493" s="849">
        <v>1</v>
      </c>
      <c r="G493" s="849">
        <v>3979</v>
      </c>
      <c r="H493" s="849"/>
      <c r="I493" s="849">
        <v>3979</v>
      </c>
      <c r="J493" s="849"/>
      <c r="K493" s="849"/>
      <c r="L493" s="849"/>
      <c r="M493" s="849"/>
      <c r="N493" s="849">
        <v>2</v>
      </c>
      <c r="O493" s="849">
        <v>7980</v>
      </c>
      <c r="P493" s="837"/>
      <c r="Q493" s="850">
        <v>3990</v>
      </c>
    </row>
    <row r="494" spans="1:17" ht="14.4" customHeight="1" x14ac:dyDescent="0.3">
      <c r="A494" s="831" t="s">
        <v>577</v>
      </c>
      <c r="B494" s="832" t="s">
        <v>4923</v>
      </c>
      <c r="C494" s="832" t="s">
        <v>4480</v>
      </c>
      <c r="D494" s="832" t="s">
        <v>4946</v>
      </c>
      <c r="E494" s="832" t="s">
        <v>4947</v>
      </c>
      <c r="F494" s="849">
        <v>2</v>
      </c>
      <c r="G494" s="849">
        <v>11094</v>
      </c>
      <c r="H494" s="849">
        <v>0.99927940911547464</v>
      </c>
      <c r="I494" s="849">
        <v>5547</v>
      </c>
      <c r="J494" s="849">
        <v>2</v>
      </c>
      <c r="K494" s="849">
        <v>11102</v>
      </c>
      <c r="L494" s="849">
        <v>1</v>
      </c>
      <c r="M494" s="849">
        <v>5551</v>
      </c>
      <c r="N494" s="849"/>
      <c r="O494" s="849"/>
      <c r="P494" s="837"/>
      <c r="Q494" s="850"/>
    </row>
    <row r="495" spans="1:17" ht="14.4" customHeight="1" x14ac:dyDescent="0.3">
      <c r="A495" s="831" t="s">
        <v>577</v>
      </c>
      <c r="B495" s="832" t="s">
        <v>4923</v>
      </c>
      <c r="C495" s="832" t="s">
        <v>4480</v>
      </c>
      <c r="D495" s="832" t="s">
        <v>4948</v>
      </c>
      <c r="E495" s="832" t="s">
        <v>4949</v>
      </c>
      <c r="F495" s="849">
        <v>8</v>
      </c>
      <c r="G495" s="849">
        <v>10576</v>
      </c>
      <c r="H495" s="849">
        <v>1.9969788519637461</v>
      </c>
      <c r="I495" s="849">
        <v>1322</v>
      </c>
      <c r="J495" s="849">
        <v>4</v>
      </c>
      <c r="K495" s="849">
        <v>5296</v>
      </c>
      <c r="L495" s="849">
        <v>1</v>
      </c>
      <c r="M495" s="849">
        <v>1324</v>
      </c>
      <c r="N495" s="849">
        <v>5</v>
      </c>
      <c r="O495" s="849">
        <v>6635</v>
      </c>
      <c r="P495" s="837">
        <v>1.252832326283988</v>
      </c>
      <c r="Q495" s="850">
        <v>1327</v>
      </c>
    </row>
    <row r="496" spans="1:17" ht="14.4" customHeight="1" x14ac:dyDescent="0.3">
      <c r="A496" s="831" t="s">
        <v>577</v>
      </c>
      <c r="B496" s="832" t="s">
        <v>4923</v>
      </c>
      <c r="C496" s="832" t="s">
        <v>4480</v>
      </c>
      <c r="D496" s="832" t="s">
        <v>4950</v>
      </c>
      <c r="E496" s="832" t="s">
        <v>4951</v>
      </c>
      <c r="F496" s="849">
        <v>4</v>
      </c>
      <c r="G496" s="849">
        <v>1900</v>
      </c>
      <c r="H496" s="849">
        <v>1.330532212885154</v>
      </c>
      <c r="I496" s="849">
        <v>475</v>
      </c>
      <c r="J496" s="849">
        <v>3</v>
      </c>
      <c r="K496" s="849">
        <v>1428</v>
      </c>
      <c r="L496" s="849">
        <v>1</v>
      </c>
      <c r="M496" s="849">
        <v>476</v>
      </c>
      <c r="N496" s="849"/>
      <c r="O496" s="849"/>
      <c r="P496" s="837"/>
      <c r="Q496" s="850"/>
    </row>
    <row r="497" spans="1:17" ht="14.4" customHeight="1" x14ac:dyDescent="0.3">
      <c r="A497" s="831" t="s">
        <v>577</v>
      </c>
      <c r="B497" s="832" t="s">
        <v>4923</v>
      </c>
      <c r="C497" s="832" t="s">
        <v>4480</v>
      </c>
      <c r="D497" s="832" t="s">
        <v>4952</v>
      </c>
      <c r="E497" s="832" t="s">
        <v>4953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4611</v>
      </c>
      <c r="P497" s="837"/>
      <c r="Q497" s="850">
        <v>4611</v>
      </c>
    </row>
    <row r="498" spans="1:17" ht="14.4" customHeight="1" x14ac:dyDescent="0.3">
      <c r="A498" s="831" t="s">
        <v>577</v>
      </c>
      <c r="B498" s="832" t="s">
        <v>4923</v>
      </c>
      <c r="C498" s="832" t="s">
        <v>4480</v>
      </c>
      <c r="D498" s="832" t="s">
        <v>4954</v>
      </c>
      <c r="E498" s="832" t="s">
        <v>4955</v>
      </c>
      <c r="F498" s="849">
        <v>2</v>
      </c>
      <c r="G498" s="849">
        <v>8224</v>
      </c>
      <c r="H498" s="849"/>
      <c r="I498" s="849">
        <v>4112</v>
      </c>
      <c r="J498" s="849"/>
      <c r="K498" s="849"/>
      <c r="L498" s="849"/>
      <c r="M498" s="849"/>
      <c r="N498" s="849">
        <v>2</v>
      </c>
      <c r="O498" s="849">
        <v>8240</v>
      </c>
      <c r="P498" s="837"/>
      <c r="Q498" s="850">
        <v>4120</v>
      </c>
    </row>
    <row r="499" spans="1:17" ht="14.4" customHeight="1" x14ac:dyDescent="0.3">
      <c r="A499" s="831" t="s">
        <v>577</v>
      </c>
      <c r="B499" s="832" t="s">
        <v>4923</v>
      </c>
      <c r="C499" s="832" t="s">
        <v>4480</v>
      </c>
      <c r="D499" s="832" t="s">
        <v>4956</v>
      </c>
      <c r="E499" s="832" t="s">
        <v>4957</v>
      </c>
      <c r="F499" s="849">
        <v>3</v>
      </c>
      <c r="G499" s="849">
        <v>1071</v>
      </c>
      <c r="H499" s="849"/>
      <c r="I499" s="849">
        <v>357</v>
      </c>
      <c r="J499" s="849"/>
      <c r="K499" s="849"/>
      <c r="L499" s="849"/>
      <c r="M499" s="849"/>
      <c r="N499" s="849">
        <v>4</v>
      </c>
      <c r="O499" s="849">
        <v>1436</v>
      </c>
      <c r="P499" s="837"/>
      <c r="Q499" s="850">
        <v>359</v>
      </c>
    </row>
    <row r="500" spans="1:17" ht="14.4" customHeight="1" x14ac:dyDescent="0.3">
      <c r="A500" s="831" t="s">
        <v>577</v>
      </c>
      <c r="B500" s="832" t="s">
        <v>4923</v>
      </c>
      <c r="C500" s="832" t="s">
        <v>4480</v>
      </c>
      <c r="D500" s="832" t="s">
        <v>4958</v>
      </c>
      <c r="E500" s="832" t="s">
        <v>4959</v>
      </c>
      <c r="F500" s="849">
        <v>1</v>
      </c>
      <c r="G500" s="849">
        <v>12892</v>
      </c>
      <c r="H500" s="849">
        <v>0.9993023796604914</v>
      </c>
      <c r="I500" s="849">
        <v>12892</v>
      </c>
      <c r="J500" s="849">
        <v>1</v>
      </c>
      <c r="K500" s="849">
        <v>12901</v>
      </c>
      <c r="L500" s="849">
        <v>1</v>
      </c>
      <c r="M500" s="849">
        <v>12901</v>
      </c>
      <c r="N500" s="849"/>
      <c r="O500" s="849"/>
      <c r="P500" s="837"/>
      <c r="Q500" s="850"/>
    </row>
    <row r="501" spans="1:17" ht="14.4" customHeight="1" x14ac:dyDescent="0.3">
      <c r="A501" s="831" t="s">
        <v>577</v>
      </c>
      <c r="B501" s="832" t="s">
        <v>4923</v>
      </c>
      <c r="C501" s="832" t="s">
        <v>4480</v>
      </c>
      <c r="D501" s="832" t="s">
        <v>4960</v>
      </c>
      <c r="E501" s="832" t="s">
        <v>4961</v>
      </c>
      <c r="F501" s="849"/>
      <c r="G501" s="849"/>
      <c r="H501" s="849"/>
      <c r="I501" s="849"/>
      <c r="J501" s="849"/>
      <c r="K501" s="849"/>
      <c r="L501" s="849"/>
      <c r="M501" s="849"/>
      <c r="N501" s="849">
        <v>2</v>
      </c>
      <c r="O501" s="849">
        <v>5004</v>
      </c>
      <c r="P501" s="837"/>
      <c r="Q501" s="850">
        <v>2502</v>
      </c>
    </row>
    <row r="502" spans="1:17" ht="14.4" customHeight="1" x14ac:dyDescent="0.3">
      <c r="A502" s="831" t="s">
        <v>577</v>
      </c>
      <c r="B502" s="832" t="s">
        <v>4923</v>
      </c>
      <c r="C502" s="832" t="s">
        <v>4480</v>
      </c>
      <c r="D502" s="832" t="s">
        <v>4962</v>
      </c>
      <c r="E502" s="832" t="s">
        <v>4963</v>
      </c>
      <c r="F502" s="849">
        <v>1</v>
      </c>
      <c r="G502" s="849">
        <v>713</v>
      </c>
      <c r="H502" s="849"/>
      <c r="I502" s="849">
        <v>713</v>
      </c>
      <c r="J502" s="849"/>
      <c r="K502" s="849"/>
      <c r="L502" s="849"/>
      <c r="M502" s="849"/>
      <c r="N502" s="849">
        <v>1</v>
      </c>
      <c r="O502" s="849">
        <v>716</v>
      </c>
      <c r="P502" s="837"/>
      <c r="Q502" s="850">
        <v>716</v>
      </c>
    </row>
    <row r="503" spans="1:17" ht="14.4" customHeight="1" x14ac:dyDescent="0.3">
      <c r="A503" s="831" t="s">
        <v>577</v>
      </c>
      <c r="B503" s="832" t="s">
        <v>4923</v>
      </c>
      <c r="C503" s="832" t="s">
        <v>4480</v>
      </c>
      <c r="D503" s="832" t="s">
        <v>4964</v>
      </c>
      <c r="E503" s="832" t="s">
        <v>4965</v>
      </c>
      <c r="F503" s="849">
        <v>1</v>
      </c>
      <c r="G503" s="849">
        <v>1445</v>
      </c>
      <c r="H503" s="849"/>
      <c r="I503" s="849">
        <v>1445</v>
      </c>
      <c r="J503" s="849"/>
      <c r="K503" s="849"/>
      <c r="L503" s="849"/>
      <c r="M503" s="849"/>
      <c r="N503" s="849">
        <v>1</v>
      </c>
      <c r="O503" s="849">
        <v>1449</v>
      </c>
      <c r="P503" s="837"/>
      <c r="Q503" s="850">
        <v>1449</v>
      </c>
    </row>
    <row r="504" spans="1:17" ht="14.4" customHeight="1" x14ac:dyDescent="0.3">
      <c r="A504" s="831" t="s">
        <v>577</v>
      </c>
      <c r="B504" s="832" t="s">
        <v>4923</v>
      </c>
      <c r="C504" s="832" t="s">
        <v>4480</v>
      </c>
      <c r="D504" s="832" t="s">
        <v>4966</v>
      </c>
      <c r="E504" s="832" t="s">
        <v>4967</v>
      </c>
      <c r="F504" s="849">
        <v>1</v>
      </c>
      <c r="G504" s="849">
        <v>4604</v>
      </c>
      <c r="H504" s="849"/>
      <c r="I504" s="849">
        <v>4604</v>
      </c>
      <c r="J504" s="849"/>
      <c r="K504" s="849"/>
      <c r="L504" s="849"/>
      <c r="M504" s="849"/>
      <c r="N504" s="849">
        <v>1</v>
      </c>
      <c r="O504" s="849">
        <v>4620</v>
      </c>
      <c r="P504" s="837"/>
      <c r="Q504" s="850">
        <v>4620</v>
      </c>
    </row>
    <row r="505" spans="1:17" ht="14.4" customHeight="1" x14ac:dyDescent="0.3">
      <c r="A505" s="831" t="s">
        <v>577</v>
      </c>
      <c r="B505" s="832" t="s">
        <v>4923</v>
      </c>
      <c r="C505" s="832" t="s">
        <v>4480</v>
      </c>
      <c r="D505" s="832" t="s">
        <v>4966</v>
      </c>
      <c r="E505" s="832" t="s">
        <v>4968</v>
      </c>
      <c r="F505" s="849">
        <v>2</v>
      </c>
      <c r="G505" s="849">
        <v>9208</v>
      </c>
      <c r="H505" s="849"/>
      <c r="I505" s="849">
        <v>4604</v>
      </c>
      <c r="J505" s="849"/>
      <c r="K505" s="849"/>
      <c r="L505" s="849"/>
      <c r="M505" s="849"/>
      <c r="N505" s="849">
        <v>1</v>
      </c>
      <c r="O505" s="849">
        <v>4620</v>
      </c>
      <c r="P505" s="837"/>
      <c r="Q505" s="850">
        <v>4620</v>
      </c>
    </row>
    <row r="506" spans="1:17" ht="14.4" customHeight="1" x14ac:dyDescent="0.3">
      <c r="A506" s="831" t="s">
        <v>577</v>
      </c>
      <c r="B506" s="832" t="s">
        <v>4923</v>
      </c>
      <c r="C506" s="832" t="s">
        <v>4480</v>
      </c>
      <c r="D506" s="832" t="s">
        <v>4969</v>
      </c>
      <c r="E506" s="832" t="s">
        <v>4970</v>
      </c>
      <c r="F506" s="849"/>
      <c r="G506" s="849"/>
      <c r="H506" s="849"/>
      <c r="I506" s="849"/>
      <c r="J506" s="849"/>
      <c r="K506" s="849"/>
      <c r="L506" s="849"/>
      <c r="M506" s="849"/>
      <c r="N506" s="849">
        <v>2</v>
      </c>
      <c r="O506" s="849">
        <v>646</v>
      </c>
      <c r="P506" s="837"/>
      <c r="Q506" s="850">
        <v>323</v>
      </c>
    </row>
    <row r="507" spans="1:17" ht="14.4" customHeight="1" x14ac:dyDescent="0.3">
      <c r="A507" s="831" t="s">
        <v>577</v>
      </c>
      <c r="B507" s="832" t="s">
        <v>4971</v>
      </c>
      <c r="C507" s="832" t="s">
        <v>4480</v>
      </c>
      <c r="D507" s="832" t="s">
        <v>4972</v>
      </c>
      <c r="E507" s="832" t="s">
        <v>4973</v>
      </c>
      <c r="F507" s="849">
        <v>1</v>
      </c>
      <c r="G507" s="849">
        <v>21420</v>
      </c>
      <c r="H507" s="849"/>
      <c r="I507" s="849">
        <v>21420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577</v>
      </c>
      <c r="B508" s="832" t="s">
        <v>4971</v>
      </c>
      <c r="C508" s="832" t="s">
        <v>4480</v>
      </c>
      <c r="D508" s="832" t="s">
        <v>4974</v>
      </c>
      <c r="E508" s="832" t="s">
        <v>4975</v>
      </c>
      <c r="F508" s="849">
        <v>1</v>
      </c>
      <c r="G508" s="849">
        <v>66</v>
      </c>
      <c r="H508" s="849"/>
      <c r="I508" s="849">
        <v>66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577</v>
      </c>
      <c r="B509" s="832" t="s">
        <v>4971</v>
      </c>
      <c r="C509" s="832" t="s">
        <v>4480</v>
      </c>
      <c r="D509" s="832" t="s">
        <v>4747</v>
      </c>
      <c r="E509" s="832" t="s">
        <v>4748</v>
      </c>
      <c r="F509" s="849">
        <v>1</v>
      </c>
      <c r="G509" s="849">
        <v>865</v>
      </c>
      <c r="H509" s="849"/>
      <c r="I509" s="849">
        <v>865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577</v>
      </c>
      <c r="B510" s="832" t="s">
        <v>4971</v>
      </c>
      <c r="C510" s="832" t="s">
        <v>4480</v>
      </c>
      <c r="D510" s="832" t="s">
        <v>4976</v>
      </c>
      <c r="E510" s="832" t="s">
        <v>4977</v>
      </c>
      <c r="F510" s="849">
        <v>1</v>
      </c>
      <c r="G510" s="849">
        <v>1547</v>
      </c>
      <c r="H510" s="849"/>
      <c r="I510" s="849">
        <v>1547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577</v>
      </c>
      <c r="B511" s="832" t="s">
        <v>4971</v>
      </c>
      <c r="C511" s="832" t="s">
        <v>4480</v>
      </c>
      <c r="D511" s="832" t="s">
        <v>4762</v>
      </c>
      <c r="E511" s="832" t="s">
        <v>4978</v>
      </c>
      <c r="F511" s="849">
        <v>1</v>
      </c>
      <c r="G511" s="849">
        <v>364</v>
      </c>
      <c r="H511" s="849"/>
      <c r="I511" s="849">
        <v>364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577</v>
      </c>
      <c r="B512" s="832" t="s">
        <v>4971</v>
      </c>
      <c r="C512" s="832" t="s">
        <v>4480</v>
      </c>
      <c r="D512" s="832" t="s">
        <v>4979</v>
      </c>
      <c r="E512" s="832" t="s">
        <v>4980</v>
      </c>
      <c r="F512" s="849">
        <v>1</v>
      </c>
      <c r="G512" s="849">
        <v>1839</v>
      </c>
      <c r="H512" s="849"/>
      <c r="I512" s="849">
        <v>1839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577</v>
      </c>
      <c r="B513" s="832" t="s">
        <v>4971</v>
      </c>
      <c r="C513" s="832" t="s">
        <v>4480</v>
      </c>
      <c r="D513" s="832" t="s">
        <v>4981</v>
      </c>
      <c r="E513" s="832" t="s">
        <v>4982</v>
      </c>
      <c r="F513" s="849">
        <v>1</v>
      </c>
      <c r="G513" s="849">
        <v>5228</v>
      </c>
      <c r="H513" s="849"/>
      <c r="I513" s="849">
        <v>5228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577</v>
      </c>
      <c r="B514" s="832" t="s">
        <v>4983</v>
      </c>
      <c r="C514" s="832" t="s">
        <v>4480</v>
      </c>
      <c r="D514" s="832" t="s">
        <v>4984</v>
      </c>
      <c r="E514" s="832" t="s">
        <v>4985</v>
      </c>
      <c r="F514" s="849"/>
      <c r="G514" s="849"/>
      <c r="H514" s="849"/>
      <c r="I514" s="849"/>
      <c r="J514" s="849">
        <v>2</v>
      </c>
      <c r="K514" s="849">
        <v>1502</v>
      </c>
      <c r="L514" s="849">
        <v>1</v>
      </c>
      <c r="M514" s="849">
        <v>751</v>
      </c>
      <c r="N514" s="849"/>
      <c r="O514" s="849"/>
      <c r="P514" s="837"/>
      <c r="Q514" s="850"/>
    </row>
    <row r="515" spans="1:17" ht="14.4" customHeight="1" x14ac:dyDescent="0.3">
      <c r="A515" s="831" t="s">
        <v>577</v>
      </c>
      <c r="B515" s="832" t="s">
        <v>4983</v>
      </c>
      <c r="C515" s="832" t="s">
        <v>4480</v>
      </c>
      <c r="D515" s="832" t="s">
        <v>4984</v>
      </c>
      <c r="E515" s="832" t="s">
        <v>4986</v>
      </c>
      <c r="F515" s="849"/>
      <c r="G515" s="849"/>
      <c r="H515" s="849"/>
      <c r="I515" s="849"/>
      <c r="J515" s="849">
        <v>1</v>
      </c>
      <c r="K515" s="849">
        <v>751</v>
      </c>
      <c r="L515" s="849">
        <v>1</v>
      </c>
      <c r="M515" s="849">
        <v>751</v>
      </c>
      <c r="N515" s="849"/>
      <c r="O515" s="849"/>
      <c r="P515" s="837"/>
      <c r="Q515" s="850"/>
    </row>
    <row r="516" spans="1:17" ht="14.4" customHeight="1" x14ac:dyDescent="0.3">
      <c r="A516" s="831" t="s">
        <v>577</v>
      </c>
      <c r="B516" s="832" t="s">
        <v>4983</v>
      </c>
      <c r="C516" s="832" t="s">
        <v>4480</v>
      </c>
      <c r="D516" s="832" t="s">
        <v>4987</v>
      </c>
      <c r="E516" s="832" t="s">
        <v>4988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381</v>
      </c>
      <c r="P516" s="837"/>
      <c r="Q516" s="850">
        <v>381</v>
      </c>
    </row>
    <row r="517" spans="1:17" ht="14.4" customHeight="1" x14ac:dyDescent="0.3">
      <c r="A517" s="831" t="s">
        <v>577</v>
      </c>
      <c r="B517" s="832" t="s">
        <v>4983</v>
      </c>
      <c r="C517" s="832" t="s">
        <v>4480</v>
      </c>
      <c r="D517" s="832" t="s">
        <v>4989</v>
      </c>
      <c r="E517" s="832" t="s">
        <v>4990</v>
      </c>
      <c r="F517" s="849"/>
      <c r="G517" s="849"/>
      <c r="H517" s="849"/>
      <c r="I517" s="849"/>
      <c r="J517" s="849">
        <v>1</v>
      </c>
      <c r="K517" s="849">
        <v>7326</v>
      </c>
      <c r="L517" s="849">
        <v>1</v>
      </c>
      <c r="M517" s="849">
        <v>7326</v>
      </c>
      <c r="N517" s="849"/>
      <c r="O517" s="849"/>
      <c r="P517" s="837"/>
      <c r="Q517" s="850"/>
    </row>
    <row r="518" spans="1:17" ht="14.4" customHeight="1" x14ac:dyDescent="0.3">
      <c r="A518" s="831" t="s">
        <v>577</v>
      </c>
      <c r="B518" s="832" t="s">
        <v>4983</v>
      </c>
      <c r="C518" s="832" t="s">
        <v>4480</v>
      </c>
      <c r="D518" s="832" t="s">
        <v>4991</v>
      </c>
      <c r="E518" s="832" t="s">
        <v>4992</v>
      </c>
      <c r="F518" s="849"/>
      <c r="G518" s="849"/>
      <c r="H518" s="849"/>
      <c r="I518" s="849"/>
      <c r="J518" s="849">
        <v>1</v>
      </c>
      <c r="K518" s="849">
        <v>712</v>
      </c>
      <c r="L518" s="849">
        <v>1</v>
      </c>
      <c r="M518" s="849">
        <v>712</v>
      </c>
      <c r="N518" s="849"/>
      <c r="O518" s="849"/>
      <c r="P518" s="837"/>
      <c r="Q518" s="850"/>
    </row>
    <row r="519" spans="1:17" ht="14.4" customHeight="1" x14ac:dyDescent="0.3">
      <c r="A519" s="831" t="s">
        <v>577</v>
      </c>
      <c r="B519" s="832" t="s">
        <v>4983</v>
      </c>
      <c r="C519" s="832" t="s">
        <v>4480</v>
      </c>
      <c r="D519" s="832" t="s">
        <v>4993</v>
      </c>
      <c r="E519" s="832" t="s">
        <v>4994</v>
      </c>
      <c r="F519" s="849"/>
      <c r="G519" s="849"/>
      <c r="H519" s="849"/>
      <c r="I519" s="849"/>
      <c r="J519" s="849">
        <v>4</v>
      </c>
      <c r="K519" s="849">
        <v>10256</v>
      </c>
      <c r="L519" s="849">
        <v>1</v>
      </c>
      <c r="M519" s="849">
        <v>2564</v>
      </c>
      <c r="N519" s="849"/>
      <c r="O519" s="849"/>
      <c r="P519" s="837"/>
      <c r="Q519" s="850"/>
    </row>
    <row r="520" spans="1:17" ht="14.4" customHeight="1" x14ac:dyDescent="0.3">
      <c r="A520" s="831" t="s">
        <v>577</v>
      </c>
      <c r="B520" s="832" t="s">
        <v>4983</v>
      </c>
      <c r="C520" s="832" t="s">
        <v>4480</v>
      </c>
      <c r="D520" s="832" t="s">
        <v>4995</v>
      </c>
      <c r="E520" s="832" t="s">
        <v>4996</v>
      </c>
      <c r="F520" s="849"/>
      <c r="G520" s="849"/>
      <c r="H520" s="849"/>
      <c r="I520" s="849"/>
      <c r="J520" s="849">
        <v>1</v>
      </c>
      <c r="K520" s="849">
        <v>3121</v>
      </c>
      <c r="L520" s="849">
        <v>1</v>
      </c>
      <c r="M520" s="849">
        <v>3121</v>
      </c>
      <c r="N520" s="849"/>
      <c r="O520" s="849"/>
      <c r="P520" s="837"/>
      <c r="Q520" s="850"/>
    </row>
    <row r="521" spans="1:17" ht="14.4" customHeight="1" x14ac:dyDescent="0.3">
      <c r="A521" s="831" t="s">
        <v>577</v>
      </c>
      <c r="B521" s="832" t="s">
        <v>4983</v>
      </c>
      <c r="C521" s="832" t="s">
        <v>4480</v>
      </c>
      <c r="D521" s="832" t="s">
        <v>4997</v>
      </c>
      <c r="E521" s="832" t="s">
        <v>4998</v>
      </c>
      <c r="F521" s="849">
        <v>2</v>
      </c>
      <c r="G521" s="849">
        <v>3096</v>
      </c>
      <c r="H521" s="849"/>
      <c r="I521" s="849">
        <v>1548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577</v>
      </c>
      <c r="B522" s="832" t="s">
        <v>4983</v>
      </c>
      <c r="C522" s="832" t="s">
        <v>4480</v>
      </c>
      <c r="D522" s="832" t="s">
        <v>4999</v>
      </c>
      <c r="E522" s="832" t="s">
        <v>5000</v>
      </c>
      <c r="F522" s="849"/>
      <c r="G522" s="849"/>
      <c r="H522" s="849"/>
      <c r="I522" s="849"/>
      <c r="J522" s="849">
        <v>3</v>
      </c>
      <c r="K522" s="849">
        <v>9930</v>
      </c>
      <c r="L522" s="849">
        <v>1</v>
      </c>
      <c r="M522" s="849">
        <v>3310</v>
      </c>
      <c r="N522" s="849"/>
      <c r="O522" s="849"/>
      <c r="P522" s="837"/>
      <c r="Q522" s="850"/>
    </row>
    <row r="523" spans="1:17" ht="14.4" customHeight="1" x14ac:dyDescent="0.3">
      <c r="A523" s="831" t="s">
        <v>577</v>
      </c>
      <c r="B523" s="832" t="s">
        <v>4484</v>
      </c>
      <c r="C523" s="832" t="s">
        <v>4509</v>
      </c>
      <c r="D523" s="832" t="s">
        <v>4666</v>
      </c>
      <c r="E523" s="832" t="s">
        <v>4667</v>
      </c>
      <c r="F523" s="849">
        <v>0.02</v>
      </c>
      <c r="G523" s="849">
        <v>46.2</v>
      </c>
      <c r="H523" s="849">
        <v>0.01</v>
      </c>
      <c r="I523" s="849">
        <v>2310</v>
      </c>
      <c r="J523" s="849">
        <v>2</v>
      </c>
      <c r="K523" s="849">
        <v>4620</v>
      </c>
      <c r="L523" s="849">
        <v>1</v>
      </c>
      <c r="M523" s="849">
        <v>2310</v>
      </c>
      <c r="N523" s="849">
        <v>1</v>
      </c>
      <c r="O523" s="849">
        <v>2310</v>
      </c>
      <c r="P523" s="837">
        <v>0.5</v>
      </c>
      <c r="Q523" s="850">
        <v>2310</v>
      </c>
    </row>
    <row r="524" spans="1:17" ht="14.4" customHeight="1" x14ac:dyDescent="0.3">
      <c r="A524" s="831" t="s">
        <v>577</v>
      </c>
      <c r="B524" s="832" t="s">
        <v>4484</v>
      </c>
      <c r="C524" s="832" t="s">
        <v>4509</v>
      </c>
      <c r="D524" s="832" t="s">
        <v>4668</v>
      </c>
      <c r="E524" s="832" t="s">
        <v>4669</v>
      </c>
      <c r="F524" s="849"/>
      <c r="G524" s="849"/>
      <c r="H524" s="849"/>
      <c r="I524" s="849"/>
      <c r="J524" s="849"/>
      <c r="K524" s="849"/>
      <c r="L524" s="849"/>
      <c r="M524" s="849"/>
      <c r="N524" s="849">
        <v>2</v>
      </c>
      <c r="O524" s="849">
        <v>4620</v>
      </c>
      <c r="P524" s="837"/>
      <c r="Q524" s="850">
        <v>2310</v>
      </c>
    </row>
    <row r="525" spans="1:17" ht="14.4" customHeight="1" x14ac:dyDescent="0.3">
      <c r="A525" s="831" t="s">
        <v>577</v>
      </c>
      <c r="B525" s="832" t="s">
        <v>4484</v>
      </c>
      <c r="C525" s="832" t="s">
        <v>4509</v>
      </c>
      <c r="D525" s="832" t="s">
        <v>4569</v>
      </c>
      <c r="E525" s="832" t="s">
        <v>4570</v>
      </c>
      <c r="F525" s="849">
        <v>25</v>
      </c>
      <c r="G525" s="849">
        <v>22618.75</v>
      </c>
      <c r="H525" s="849">
        <v>0.8928571428571429</v>
      </c>
      <c r="I525" s="849">
        <v>904.75</v>
      </c>
      <c r="J525" s="849">
        <v>28</v>
      </c>
      <c r="K525" s="849">
        <v>25333</v>
      </c>
      <c r="L525" s="849">
        <v>1</v>
      </c>
      <c r="M525" s="849">
        <v>904.75</v>
      </c>
      <c r="N525" s="849">
        <v>21</v>
      </c>
      <c r="O525" s="849">
        <v>18999.75</v>
      </c>
      <c r="P525" s="837">
        <v>0.75</v>
      </c>
      <c r="Q525" s="850">
        <v>904.75</v>
      </c>
    </row>
    <row r="526" spans="1:17" ht="14.4" customHeight="1" x14ac:dyDescent="0.3">
      <c r="A526" s="831" t="s">
        <v>577</v>
      </c>
      <c r="B526" s="832" t="s">
        <v>4484</v>
      </c>
      <c r="C526" s="832" t="s">
        <v>4509</v>
      </c>
      <c r="D526" s="832" t="s">
        <v>4512</v>
      </c>
      <c r="E526" s="832" t="s">
        <v>4513</v>
      </c>
      <c r="F526" s="849"/>
      <c r="G526" s="849"/>
      <c r="H526" s="849"/>
      <c r="I526" s="849"/>
      <c r="J526" s="849">
        <v>2</v>
      </c>
      <c r="K526" s="849">
        <v>485.28</v>
      </c>
      <c r="L526" s="849">
        <v>1</v>
      </c>
      <c r="M526" s="849">
        <v>242.64</v>
      </c>
      <c r="N526" s="849">
        <v>1</v>
      </c>
      <c r="O526" s="849">
        <v>242.64</v>
      </c>
      <c r="P526" s="837">
        <v>0.5</v>
      </c>
      <c r="Q526" s="850">
        <v>242.64</v>
      </c>
    </row>
    <row r="527" spans="1:17" ht="14.4" customHeight="1" x14ac:dyDescent="0.3">
      <c r="A527" s="831" t="s">
        <v>577</v>
      </c>
      <c r="B527" s="832" t="s">
        <v>4484</v>
      </c>
      <c r="C527" s="832" t="s">
        <v>4480</v>
      </c>
      <c r="D527" s="832" t="s">
        <v>4643</v>
      </c>
      <c r="E527" s="832" t="s">
        <v>4644</v>
      </c>
      <c r="F527" s="849">
        <v>10</v>
      </c>
      <c r="G527" s="849">
        <v>1950</v>
      </c>
      <c r="H527" s="849">
        <v>1.989795918367347</v>
      </c>
      <c r="I527" s="849">
        <v>195</v>
      </c>
      <c r="J527" s="849">
        <v>5</v>
      </c>
      <c r="K527" s="849">
        <v>980</v>
      </c>
      <c r="L527" s="849">
        <v>1</v>
      </c>
      <c r="M527" s="849">
        <v>196</v>
      </c>
      <c r="N527" s="849">
        <v>7</v>
      </c>
      <c r="O527" s="849">
        <v>1372</v>
      </c>
      <c r="P527" s="837">
        <v>1.4</v>
      </c>
      <c r="Q527" s="850">
        <v>196</v>
      </c>
    </row>
    <row r="528" spans="1:17" ht="14.4" customHeight="1" x14ac:dyDescent="0.3">
      <c r="A528" s="831" t="s">
        <v>577</v>
      </c>
      <c r="B528" s="832" t="s">
        <v>4484</v>
      </c>
      <c r="C528" s="832" t="s">
        <v>4480</v>
      </c>
      <c r="D528" s="832" t="s">
        <v>4643</v>
      </c>
      <c r="E528" s="832" t="s">
        <v>4662</v>
      </c>
      <c r="F528" s="849">
        <v>5</v>
      </c>
      <c r="G528" s="849">
        <v>975</v>
      </c>
      <c r="H528" s="849">
        <v>0.99489795918367352</v>
      </c>
      <c r="I528" s="849">
        <v>195</v>
      </c>
      <c r="J528" s="849">
        <v>5</v>
      </c>
      <c r="K528" s="849">
        <v>980</v>
      </c>
      <c r="L528" s="849">
        <v>1</v>
      </c>
      <c r="M528" s="849">
        <v>196</v>
      </c>
      <c r="N528" s="849">
        <v>4</v>
      </c>
      <c r="O528" s="849">
        <v>784</v>
      </c>
      <c r="P528" s="837">
        <v>0.8</v>
      </c>
      <c r="Q528" s="850">
        <v>196</v>
      </c>
    </row>
    <row r="529" spans="1:17" ht="14.4" customHeight="1" x14ac:dyDescent="0.3">
      <c r="A529" s="831" t="s">
        <v>577</v>
      </c>
      <c r="B529" s="832" t="s">
        <v>4484</v>
      </c>
      <c r="C529" s="832" t="s">
        <v>4480</v>
      </c>
      <c r="D529" s="832" t="s">
        <v>4645</v>
      </c>
      <c r="E529" s="832" t="s">
        <v>4646</v>
      </c>
      <c r="F529" s="849">
        <v>1</v>
      </c>
      <c r="G529" s="849">
        <v>1158</v>
      </c>
      <c r="H529" s="849">
        <v>0.99913718723037104</v>
      </c>
      <c r="I529" s="849">
        <v>1158</v>
      </c>
      <c r="J529" s="849">
        <v>1</v>
      </c>
      <c r="K529" s="849">
        <v>1159</v>
      </c>
      <c r="L529" s="849">
        <v>1</v>
      </c>
      <c r="M529" s="849">
        <v>1159</v>
      </c>
      <c r="N529" s="849"/>
      <c r="O529" s="849"/>
      <c r="P529" s="837"/>
      <c r="Q529" s="850"/>
    </row>
    <row r="530" spans="1:17" ht="14.4" customHeight="1" x14ac:dyDescent="0.3">
      <c r="A530" s="831" t="s">
        <v>577</v>
      </c>
      <c r="B530" s="832" t="s">
        <v>4484</v>
      </c>
      <c r="C530" s="832" t="s">
        <v>4480</v>
      </c>
      <c r="D530" s="832" t="s">
        <v>4645</v>
      </c>
      <c r="E530" s="832" t="s">
        <v>4689</v>
      </c>
      <c r="F530" s="849">
        <v>1</v>
      </c>
      <c r="G530" s="849">
        <v>1158</v>
      </c>
      <c r="H530" s="849"/>
      <c r="I530" s="849">
        <v>1158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577</v>
      </c>
      <c r="B531" s="832" t="s">
        <v>4484</v>
      </c>
      <c r="C531" s="832" t="s">
        <v>4480</v>
      </c>
      <c r="D531" s="832" t="s">
        <v>4525</v>
      </c>
      <c r="E531" s="832" t="s">
        <v>4527</v>
      </c>
      <c r="F531" s="849">
        <v>1</v>
      </c>
      <c r="G531" s="849">
        <v>37</v>
      </c>
      <c r="H531" s="849"/>
      <c r="I531" s="849">
        <v>37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577</v>
      </c>
      <c r="B532" s="832" t="s">
        <v>4484</v>
      </c>
      <c r="C532" s="832" t="s">
        <v>4480</v>
      </c>
      <c r="D532" s="832" t="s">
        <v>4534</v>
      </c>
      <c r="E532" s="832" t="s">
        <v>4535</v>
      </c>
      <c r="F532" s="849">
        <v>105</v>
      </c>
      <c r="G532" s="849">
        <v>26355</v>
      </c>
      <c r="H532" s="849">
        <v>0.91304347826086951</v>
      </c>
      <c r="I532" s="849">
        <v>251</v>
      </c>
      <c r="J532" s="849">
        <v>115</v>
      </c>
      <c r="K532" s="849">
        <v>28865</v>
      </c>
      <c r="L532" s="849">
        <v>1</v>
      </c>
      <c r="M532" s="849">
        <v>251</v>
      </c>
      <c r="N532" s="849">
        <v>91</v>
      </c>
      <c r="O532" s="849">
        <v>22932</v>
      </c>
      <c r="P532" s="837">
        <v>0.79445695478953748</v>
      </c>
      <c r="Q532" s="850">
        <v>252</v>
      </c>
    </row>
    <row r="533" spans="1:17" ht="14.4" customHeight="1" x14ac:dyDescent="0.3">
      <c r="A533" s="831" t="s">
        <v>577</v>
      </c>
      <c r="B533" s="832" t="s">
        <v>4484</v>
      </c>
      <c r="C533" s="832" t="s">
        <v>4480</v>
      </c>
      <c r="D533" s="832" t="s">
        <v>4534</v>
      </c>
      <c r="E533" s="832" t="s">
        <v>4536</v>
      </c>
      <c r="F533" s="849">
        <v>35</v>
      </c>
      <c r="G533" s="849">
        <v>8785</v>
      </c>
      <c r="H533" s="849">
        <v>1.2068965517241379</v>
      </c>
      <c r="I533" s="849">
        <v>251</v>
      </c>
      <c r="J533" s="849">
        <v>29</v>
      </c>
      <c r="K533" s="849">
        <v>7279</v>
      </c>
      <c r="L533" s="849">
        <v>1</v>
      </c>
      <c r="M533" s="849">
        <v>251</v>
      </c>
      <c r="N533" s="849">
        <v>39</v>
      </c>
      <c r="O533" s="849">
        <v>9828</v>
      </c>
      <c r="P533" s="837">
        <v>1.350185465036406</v>
      </c>
      <c r="Q533" s="850">
        <v>252</v>
      </c>
    </row>
    <row r="534" spans="1:17" ht="14.4" customHeight="1" x14ac:dyDescent="0.3">
      <c r="A534" s="831" t="s">
        <v>577</v>
      </c>
      <c r="B534" s="832" t="s">
        <v>4484</v>
      </c>
      <c r="C534" s="832" t="s">
        <v>4480</v>
      </c>
      <c r="D534" s="832" t="s">
        <v>4571</v>
      </c>
      <c r="E534" s="832" t="s">
        <v>4572</v>
      </c>
      <c r="F534" s="849">
        <v>14</v>
      </c>
      <c r="G534" s="849">
        <v>1764</v>
      </c>
      <c r="H534" s="849">
        <v>2.8</v>
      </c>
      <c r="I534" s="849">
        <v>126</v>
      </c>
      <c r="J534" s="849">
        <v>5</v>
      </c>
      <c r="K534" s="849">
        <v>630</v>
      </c>
      <c r="L534" s="849">
        <v>1</v>
      </c>
      <c r="M534" s="849">
        <v>126</v>
      </c>
      <c r="N534" s="849">
        <v>8</v>
      </c>
      <c r="O534" s="849">
        <v>1016</v>
      </c>
      <c r="P534" s="837">
        <v>1.6126984126984127</v>
      </c>
      <c r="Q534" s="850">
        <v>127</v>
      </c>
    </row>
    <row r="535" spans="1:17" ht="14.4" customHeight="1" x14ac:dyDescent="0.3">
      <c r="A535" s="831" t="s">
        <v>577</v>
      </c>
      <c r="B535" s="832" t="s">
        <v>4484</v>
      </c>
      <c r="C535" s="832" t="s">
        <v>4480</v>
      </c>
      <c r="D535" s="832" t="s">
        <v>4571</v>
      </c>
      <c r="E535" s="832" t="s">
        <v>4573</v>
      </c>
      <c r="F535" s="849">
        <v>10</v>
      </c>
      <c r="G535" s="849">
        <v>1260</v>
      </c>
      <c r="H535" s="849">
        <v>2</v>
      </c>
      <c r="I535" s="849">
        <v>126</v>
      </c>
      <c r="J535" s="849">
        <v>5</v>
      </c>
      <c r="K535" s="849">
        <v>630</v>
      </c>
      <c r="L535" s="849">
        <v>1</v>
      </c>
      <c r="M535" s="849">
        <v>126</v>
      </c>
      <c r="N535" s="849">
        <v>8</v>
      </c>
      <c r="O535" s="849">
        <v>1016</v>
      </c>
      <c r="P535" s="837">
        <v>1.6126984126984127</v>
      </c>
      <c r="Q535" s="850">
        <v>127</v>
      </c>
    </row>
    <row r="536" spans="1:17" ht="14.4" customHeight="1" x14ac:dyDescent="0.3">
      <c r="A536" s="831" t="s">
        <v>577</v>
      </c>
      <c r="B536" s="832" t="s">
        <v>4484</v>
      </c>
      <c r="C536" s="832" t="s">
        <v>4480</v>
      </c>
      <c r="D536" s="832" t="s">
        <v>4574</v>
      </c>
      <c r="E536" s="832" t="s">
        <v>4576</v>
      </c>
      <c r="F536" s="849">
        <v>3</v>
      </c>
      <c r="G536" s="849">
        <v>993</v>
      </c>
      <c r="H536" s="849"/>
      <c r="I536" s="849">
        <v>331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577</v>
      </c>
      <c r="B537" s="832" t="s">
        <v>4484</v>
      </c>
      <c r="C537" s="832" t="s">
        <v>4480</v>
      </c>
      <c r="D537" s="832" t="s">
        <v>4580</v>
      </c>
      <c r="E537" s="832" t="s">
        <v>4581</v>
      </c>
      <c r="F537" s="849"/>
      <c r="G537" s="849"/>
      <c r="H537" s="849"/>
      <c r="I537" s="849"/>
      <c r="J537" s="849">
        <v>1</v>
      </c>
      <c r="K537" s="849">
        <v>688</v>
      </c>
      <c r="L537" s="849">
        <v>1</v>
      </c>
      <c r="M537" s="849">
        <v>688</v>
      </c>
      <c r="N537" s="849">
        <v>6</v>
      </c>
      <c r="O537" s="849">
        <v>4134</v>
      </c>
      <c r="P537" s="837">
        <v>6.0087209302325579</v>
      </c>
      <c r="Q537" s="850">
        <v>689</v>
      </c>
    </row>
    <row r="538" spans="1:17" ht="14.4" customHeight="1" x14ac:dyDescent="0.3">
      <c r="A538" s="831" t="s">
        <v>577</v>
      </c>
      <c r="B538" s="832" t="s">
        <v>4484</v>
      </c>
      <c r="C538" s="832" t="s">
        <v>4480</v>
      </c>
      <c r="D538" s="832" t="s">
        <v>4582</v>
      </c>
      <c r="E538" s="832" t="s">
        <v>4578</v>
      </c>
      <c r="F538" s="849">
        <v>9</v>
      </c>
      <c r="G538" s="849">
        <v>5112</v>
      </c>
      <c r="H538" s="849">
        <v>3</v>
      </c>
      <c r="I538" s="849">
        <v>568</v>
      </c>
      <c r="J538" s="849">
        <v>3</v>
      </c>
      <c r="K538" s="849">
        <v>1704</v>
      </c>
      <c r="L538" s="849">
        <v>1</v>
      </c>
      <c r="M538" s="849">
        <v>568</v>
      </c>
      <c r="N538" s="849"/>
      <c r="O538" s="849"/>
      <c r="P538" s="837"/>
      <c r="Q538" s="850"/>
    </row>
    <row r="539" spans="1:17" ht="14.4" customHeight="1" x14ac:dyDescent="0.3">
      <c r="A539" s="831" t="s">
        <v>577</v>
      </c>
      <c r="B539" s="832" t="s">
        <v>4484</v>
      </c>
      <c r="C539" s="832" t="s">
        <v>4480</v>
      </c>
      <c r="D539" s="832" t="s">
        <v>4582</v>
      </c>
      <c r="E539" s="832" t="s">
        <v>4579</v>
      </c>
      <c r="F539" s="849"/>
      <c r="G539" s="849"/>
      <c r="H539" s="849"/>
      <c r="I539" s="849"/>
      <c r="J539" s="849"/>
      <c r="K539" s="849"/>
      <c r="L539" s="849"/>
      <c r="M539" s="849"/>
      <c r="N539" s="849">
        <v>4</v>
      </c>
      <c r="O539" s="849">
        <v>2276</v>
      </c>
      <c r="P539" s="837"/>
      <c r="Q539" s="850">
        <v>569</v>
      </c>
    </row>
    <row r="540" spans="1:17" ht="14.4" customHeight="1" x14ac:dyDescent="0.3">
      <c r="A540" s="831" t="s">
        <v>577</v>
      </c>
      <c r="B540" s="832" t="s">
        <v>4484</v>
      </c>
      <c r="C540" s="832" t="s">
        <v>4480</v>
      </c>
      <c r="D540" s="832" t="s">
        <v>4583</v>
      </c>
      <c r="E540" s="832" t="s">
        <v>4581</v>
      </c>
      <c r="F540" s="849">
        <v>7</v>
      </c>
      <c r="G540" s="849">
        <v>5327</v>
      </c>
      <c r="H540" s="849">
        <v>1.4</v>
      </c>
      <c r="I540" s="849">
        <v>761</v>
      </c>
      <c r="J540" s="849">
        <v>5</v>
      </c>
      <c r="K540" s="849">
        <v>3805</v>
      </c>
      <c r="L540" s="849">
        <v>1</v>
      </c>
      <c r="M540" s="849">
        <v>761</v>
      </c>
      <c r="N540" s="849"/>
      <c r="O540" s="849"/>
      <c r="P540" s="837"/>
      <c r="Q540" s="850"/>
    </row>
    <row r="541" spans="1:17" ht="14.4" customHeight="1" x14ac:dyDescent="0.3">
      <c r="A541" s="831" t="s">
        <v>577</v>
      </c>
      <c r="B541" s="832" t="s">
        <v>4484</v>
      </c>
      <c r="C541" s="832" t="s">
        <v>4480</v>
      </c>
      <c r="D541" s="832" t="s">
        <v>4609</v>
      </c>
      <c r="E541" s="832" t="s">
        <v>4610</v>
      </c>
      <c r="F541" s="849">
        <v>110</v>
      </c>
      <c r="G541" s="849">
        <v>89980</v>
      </c>
      <c r="H541" s="849">
        <v>1.746031746031746</v>
      </c>
      <c r="I541" s="849">
        <v>818</v>
      </c>
      <c r="J541" s="849">
        <v>63</v>
      </c>
      <c r="K541" s="849">
        <v>51534</v>
      </c>
      <c r="L541" s="849">
        <v>1</v>
      </c>
      <c r="M541" s="849">
        <v>818</v>
      </c>
      <c r="N541" s="849">
        <v>135</v>
      </c>
      <c r="O541" s="849">
        <v>110565</v>
      </c>
      <c r="P541" s="837">
        <v>2.1454767726161368</v>
      </c>
      <c r="Q541" s="850">
        <v>819</v>
      </c>
    </row>
    <row r="542" spans="1:17" ht="14.4" customHeight="1" x14ac:dyDescent="0.3">
      <c r="A542" s="831" t="s">
        <v>577</v>
      </c>
      <c r="B542" s="832" t="s">
        <v>4484</v>
      </c>
      <c r="C542" s="832" t="s">
        <v>4480</v>
      </c>
      <c r="D542" s="832" t="s">
        <v>4609</v>
      </c>
      <c r="E542" s="832" t="s">
        <v>4612</v>
      </c>
      <c r="F542" s="849">
        <v>242</v>
      </c>
      <c r="G542" s="849">
        <v>197956</v>
      </c>
      <c r="H542" s="849">
        <v>1.0476190476190477</v>
      </c>
      <c r="I542" s="849">
        <v>818</v>
      </c>
      <c r="J542" s="849">
        <v>231</v>
      </c>
      <c r="K542" s="849">
        <v>188958</v>
      </c>
      <c r="L542" s="849">
        <v>1</v>
      </c>
      <c r="M542" s="849">
        <v>818</v>
      </c>
      <c r="N542" s="849">
        <v>238</v>
      </c>
      <c r="O542" s="849">
        <v>194922</v>
      </c>
      <c r="P542" s="837">
        <v>1.03156256945988</v>
      </c>
      <c r="Q542" s="850">
        <v>819</v>
      </c>
    </row>
    <row r="543" spans="1:17" ht="14.4" customHeight="1" x14ac:dyDescent="0.3">
      <c r="A543" s="831" t="s">
        <v>577</v>
      </c>
      <c r="B543" s="832" t="s">
        <v>4484</v>
      </c>
      <c r="C543" s="832" t="s">
        <v>4480</v>
      </c>
      <c r="D543" s="832" t="s">
        <v>4584</v>
      </c>
      <c r="E543" s="832" t="s">
        <v>4585</v>
      </c>
      <c r="F543" s="849"/>
      <c r="G543" s="849"/>
      <c r="H543" s="849"/>
      <c r="I543" s="849"/>
      <c r="J543" s="849">
        <v>1</v>
      </c>
      <c r="K543" s="849">
        <v>462</v>
      </c>
      <c r="L543" s="849">
        <v>1</v>
      </c>
      <c r="M543" s="849">
        <v>462</v>
      </c>
      <c r="N543" s="849">
        <v>2</v>
      </c>
      <c r="O543" s="849">
        <v>928</v>
      </c>
      <c r="P543" s="837">
        <v>2.0086580086580086</v>
      </c>
      <c r="Q543" s="850">
        <v>464</v>
      </c>
    </row>
    <row r="544" spans="1:17" ht="14.4" customHeight="1" x14ac:dyDescent="0.3">
      <c r="A544" s="831" t="s">
        <v>577</v>
      </c>
      <c r="B544" s="832" t="s">
        <v>4484</v>
      </c>
      <c r="C544" s="832" t="s">
        <v>4480</v>
      </c>
      <c r="D544" s="832" t="s">
        <v>4584</v>
      </c>
      <c r="E544" s="832" t="s">
        <v>4586</v>
      </c>
      <c r="F544" s="849">
        <v>1</v>
      </c>
      <c r="G544" s="849">
        <v>462</v>
      </c>
      <c r="H544" s="849">
        <v>1</v>
      </c>
      <c r="I544" s="849">
        <v>462</v>
      </c>
      <c r="J544" s="849">
        <v>1</v>
      </c>
      <c r="K544" s="849">
        <v>462</v>
      </c>
      <c r="L544" s="849">
        <v>1</v>
      </c>
      <c r="M544" s="849">
        <v>462</v>
      </c>
      <c r="N544" s="849"/>
      <c r="O544" s="849"/>
      <c r="P544" s="837"/>
      <c r="Q544" s="850"/>
    </row>
    <row r="545" spans="1:17" ht="14.4" customHeight="1" x14ac:dyDescent="0.3">
      <c r="A545" s="831" t="s">
        <v>577</v>
      </c>
      <c r="B545" s="832" t="s">
        <v>4484</v>
      </c>
      <c r="C545" s="832" t="s">
        <v>4480</v>
      </c>
      <c r="D545" s="832" t="s">
        <v>4587</v>
      </c>
      <c r="E545" s="832" t="s">
        <v>4563</v>
      </c>
      <c r="F545" s="849"/>
      <c r="G545" s="849"/>
      <c r="H545" s="849"/>
      <c r="I545" s="849"/>
      <c r="J545" s="849">
        <v>2</v>
      </c>
      <c r="K545" s="849">
        <v>892</v>
      </c>
      <c r="L545" s="849">
        <v>1</v>
      </c>
      <c r="M545" s="849">
        <v>446</v>
      </c>
      <c r="N545" s="849">
        <v>1</v>
      </c>
      <c r="O545" s="849">
        <v>447</v>
      </c>
      <c r="P545" s="837">
        <v>0.5011210762331838</v>
      </c>
      <c r="Q545" s="850">
        <v>447</v>
      </c>
    </row>
    <row r="546" spans="1:17" ht="14.4" customHeight="1" x14ac:dyDescent="0.3">
      <c r="A546" s="831" t="s">
        <v>577</v>
      </c>
      <c r="B546" s="832" t="s">
        <v>4484</v>
      </c>
      <c r="C546" s="832" t="s">
        <v>4480</v>
      </c>
      <c r="D546" s="832" t="s">
        <v>4588</v>
      </c>
      <c r="E546" s="832" t="s">
        <v>4561</v>
      </c>
      <c r="F546" s="849">
        <v>4</v>
      </c>
      <c r="G546" s="849">
        <v>2912</v>
      </c>
      <c r="H546" s="849">
        <v>4</v>
      </c>
      <c r="I546" s="849">
        <v>728</v>
      </c>
      <c r="J546" s="849">
        <v>1</v>
      </c>
      <c r="K546" s="849">
        <v>728</v>
      </c>
      <c r="L546" s="849">
        <v>1</v>
      </c>
      <c r="M546" s="849">
        <v>728</v>
      </c>
      <c r="N546" s="849">
        <v>3</v>
      </c>
      <c r="O546" s="849">
        <v>2190</v>
      </c>
      <c r="P546" s="837">
        <v>3.0082417582417582</v>
      </c>
      <c r="Q546" s="850">
        <v>730</v>
      </c>
    </row>
    <row r="547" spans="1:17" ht="14.4" customHeight="1" x14ac:dyDescent="0.3">
      <c r="A547" s="831" t="s">
        <v>577</v>
      </c>
      <c r="B547" s="832" t="s">
        <v>4484</v>
      </c>
      <c r="C547" s="832" t="s">
        <v>4480</v>
      </c>
      <c r="D547" s="832" t="s">
        <v>4589</v>
      </c>
      <c r="E547" s="832" t="s">
        <v>4590</v>
      </c>
      <c r="F547" s="849">
        <v>3</v>
      </c>
      <c r="G547" s="849">
        <v>2499</v>
      </c>
      <c r="H547" s="849"/>
      <c r="I547" s="849">
        <v>833</v>
      </c>
      <c r="J547" s="849"/>
      <c r="K547" s="849"/>
      <c r="L547" s="849"/>
      <c r="M547" s="849"/>
      <c r="N547" s="849">
        <v>1</v>
      </c>
      <c r="O547" s="849">
        <v>834</v>
      </c>
      <c r="P547" s="837"/>
      <c r="Q547" s="850">
        <v>834</v>
      </c>
    </row>
    <row r="548" spans="1:17" ht="14.4" customHeight="1" x14ac:dyDescent="0.3">
      <c r="A548" s="831" t="s">
        <v>577</v>
      </c>
      <c r="B548" s="832" t="s">
        <v>4484</v>
      </c>
      <c r="C548" s="832" t="s">
        <v>4480</v>
      </c>
      <c r="D548" s="832" t="s">
        <v>4591</v>
      </c>
      <c r="E548" s="832" t="s">
        <v>4592</v>
      </c>
      <c r="F548" s="849">
        <v>21</v>
      </c>
      <c r="G548" s="849">
        <v>4515</v>
      </c>
      <c r="H548" s="849">
        <v>0.77777777777777779</v>
      </c>
      <c r="I548" s="849">
        <v>215</v>
      </c>
      <c r="J548" s="849">
        <v>27</v>
      </c>
      <c r="K548" s="849">
        <v>5805</v>
      </c>
      <c r="L548" s="849">
        <v>1</v>
      </c>
      <c r="M548" s="849">
        <v>215</v>
      </c>
      <c r="N548" s="849">
        <v>34</v>
      </c>
      <c r="O548" s="849">
        <v>7310</v>
      </c>
      <c r="P548" s="837">
        <v>1.2592592592592593</v>
      </c>
      <c r="Q548" s="850">
        <v>215</v>
      </c>
    </row>
    <row r="549" spans="1:17" ht="14.4" customHeight="1" x14ac:dyDescent="0.3">
      <c r="A549" s="831" t="s">
        <v>577</v>
      </c>
      <c r="B549" s="832" t="s">
        <v>4484</v>
      </c>
      <c r="C549" s="832" t="s">
        <v>4480</v>
      </c>
      <c r="D549" s="832" t="s">
        <v>4591</v>
      </c>
      <c r="E549" s="832" t="s">
        <v>4593</v>
      </c>
      <c r="F549" s="849">
        <v>18</v>
      </c>
      <c r="G549" s="849">
        <v>3870</v>
      </c>
      <c r="H549" s="849">
        <v>1.3846153846153846</v>
      </c>
      <c r="I549" s="849">
        <v>215</v>
      </c>
      <c r="J549" s="849">
        <v>13</v>
      </c>
      <c r="K549" s="849">
        <v>2795</v>
      </c>
      <c r="L549" s="849">
        <v>1</v>
      </c>
      <c r="M549" s="849">
        <v>215</v>
      </c>
      <c r="N549" s="849">
        <v>15</v>
      </c>
      <c r="O549" s="849">
        <v>3225</v>
      </c>
      <c r="P549" s="837">
        <v>1.1538461538461537</v>
      </c>
      <c r="Q549" s="850">
        <v>215</v>
      </c>
    </row>
    <row r="550" spans="1:17" ht="14.4" customHeight="1" x14ac:dyDescent="0.3">
      <c r="A550" s="831" t="s">
        <v>577</v>
      </c>
      <c r="B550" s="832" t="s">
        <v>4484</v>
      </c>
      <c r="C550" s="832" t="s">
        <v>4480</v>
      </c>
      <c r="D550" s="832" t="s">
        <v>4540</v>
      </c>
      <c r="E550" s="832" t="s">
        <v>4542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355</v>
      </c>
      <c r="P550" s="837"/>
      <c r="Q550" s="850">
        <v>355</v>
      </c>
    </row>
    <row r="551" spans="1:17" ht="14.4" customHeight="1" x14ac:dyDescent="0.3">
      <c r="A551" s="831" t="s">
        <v>577</v>
      </c>
      <c r="B551" s="832" t="s">
        <v>4484</v>
      </c>
      <c r="C551" s="832" t="s">
        <v>4480</v>
      </c>
      <c r="D551" s="832" t="s">
        <v>4594</v>
      </c>
      <c r="E551" s="832" t="s">
        <v>4595</v>
      </c>
      <c r="F551" s="849">
        <v>171</v>
      </c>
      <c r="G551" s="849">
        <v>14535</v>
      </c>
      <c r="H551" s="849">
        <v>1.8</v>
      </c>
      <c r="I551" s="849">
        <v>85</v>
      </c>
      <c r="J551" s="849">
        <v>95</v>
      </c>
      <c r="K551" s="849">
        <v>8075</v>
      </c>
      <c r="L551" s="849">
        <v>1</v>
      </c>
      <c r="M551" s="849">
        <v>85</v>
      </c>
      <c r="N551" s="849">
        <v>170</v>
      </c>
      <c r="O551" s="849">
        <v>14620</v>
      </c>
      <c r="P551" s="837">
        <v>1.8105263157894738</v>
      </c>
      <c r="Q551" s="850">
        <v>86</v>
      </c>
    </row>
    <row r="552" spans="1:17" ht="14.4" customHeight="1" x14ac:dyDescent="0.3">
      <c r="A552" s="831" t="s">
        <v>577</v>
      </c>
      <c r="B552" s="832" t="s">
        <v>4484</v>
      </c>
      <c r="C552" s="832" t="s">
        <v>4480</v>
      </c>
      <c r="D552" s="832" t="s">
        <v>4594</v>
      </c>
      <c r="E552" s="832" t="s">
        <v>4596</v>
      </c>
      <c r="F552" s="849">
        <v>465</v>
      </c>
      <c r="G552" s="849">
        <v>39525</v>
      </c>
      <c r="H552" s="849">
        <v>1.0739030023094689</v>
      </c>
      <c r="I552" s="849">
        <v>85</v>
      </c>
      <c r="J552" s="849">
        <v>433</v>
      </c>
      <c r="K552" s="849">
        <v>36805</v>
      </c>
      <c r="L552" s="849">
        <v>1</v>
      </c>
      <c r="M552" s="849">
        <v>85</v>
      </c>
      <c r="N552" s="849">
        <v>417</v>
      </c>
      <c r="O552" s="849">
        <v>35862</v>
      </c>
      <c r="P552" s="837">
        <v>0.97437848118462167</v>
      </c>
      <c r="Q552" s="850">
        <v>86</v>
      </c>
    </row>
    <row r="553" spans="1:17" ht="14.4" customHeight="1" x14ac:dyDescent="0.3">
      <c r="A553" s="831" t="s">
        <v>577</v>
      </c>
      <c r="B553" s="832" t="s">
        <v>4484</v>
      </c>
      <c r="C553" s="832" t="s">
        <v>4480</v>
      </c>
      <c r="D553" s="832" t="s">
        <v>4647</v>
      </c>
      <c r="E553" s="832" t="s">
        <v>4648</v>
      </c>
      <c r="F553" s="849">
        <v>1</v>
      </c>
      <c r="G553" s="849">
        <v>719</v>
      </c>
      <c r="H553" s="849"/>
      <c r="I553" s="849">
        <v>719</v>
      </c>
      <c r="J553" s="849"/>
      <c r="K553" s="849"/>
      <c r="L553" s="849"/>
      <c r="M553" s="849"/>
      <c r="N553" s="849">
        <v>2</v>
      </c>
      <c r="O553" s="849">
        <v>1440</v>
      </c>
      <c r="P553" s="837"/>
      <c r="Q553" s="850">
        <v>720</v>
      </c>
    </row>
    <row r="554" spans="1:17" ht="14.4" customHeight="1" x14ac:dyDescent="0.3">
      <c r="A554" s="831" t="s">
        <v>577</v>
      </c>
      <c r="B554" s="832" t="s">
        <v>4484</v>
      </c>
      <c r="C554" s="832" t="s">
        <v>4480</v>
      </c>
      <c r="D554" s="832" t="s">
        <v>4649</v>
      </c>
      <c r="E554" s="832" t="s">
        <v>4610</v>
      </c>
      <c r="F554" s="849">
        <v>52</v>
      </c>
      <c r="G554" s="849">
        <v>49504</v>
      </c>
      <c r="H554" s="849">
        <v>0.82539682539682535</v>
      </c>
      <c r="I554" s="849">
        <v>952</v>
      </c>
      <c r="J554" s="849">
        <v>63</v>
      </c>
      <c r="K554" s="849">
        <v>59976</v>
      </c>
      <c r="L554" s="849">
        <v>1</v>
      </c>
      <c r="M554" s="849">
        <v>952</v>
      </c>
      <c r="N554" s="849">
        <v>55</v>
      </c>
      <c r="O554" s="849">
        <v>52415</v>
      </c>
      <c r="P554" s="837">
        <v>0.87393290649593169</v>
      </c>
      <c r="Q554" s="850">
        <v>953</v>
      </c>
    </row>
    <row r="555" spans="1:17" ht="14.4" customHeight="1" x14ac:dyDescent="0.3">
      <c r="A555" s="831" t="s">
        <v>577</v>
      </c>
      <c r="B555" s="832" t="s">
        <v>4484</v>
      </c>
      <c r="C555" s="832" t="s">
        <v>4480</v>
      </c>
      <c r="D555" s="832" t="s">
        <v>4649</v>
      </c>
      <c r="E555" s="832" t="s">
        <v>4612</v>
      </c>
      <c r="F555" s="849">
        <v>159</v>
      </c>
      <c r="G555" s="849">
        <v>151368</v>
      </c>
      <c r="H555" s="849">
        <v>1.1777777777777778</v>
      </c>
      <c r="I555" s="849">
        <v>952</v>
      </c>
      <c r="J555" s="849">
        <v>135</v>
      </c>
      <c r="K555" s="849">
        <v>128520</v>
      </c>
      <c r="L555" s="849">
        <v>1</v>
      </c>
      <c r="M555" s="849">
        <v>952</v>
      </c>
      <c r="N555" s="849">
        <v>79</v>
      </c>
      <c r="O555" s="849">
        <v>75287</v>
      </c>
      <c r="P555" s="837">
        <v>0.58579987550575785</v>
      </c>
      <c r="Q555" s="850">
        <v>953</v>
      </c>
    </row>
    <row r="556" spans="1:17" ht="14.4" customHeight="1" x14ac:dyDescent="0.3">
      <c r="A556" s="831" t="s">
        <v>577</v>
      </c>
      <c r="B556" s="832" t="s">
        <v>4484</v>
      </c>
      <c r="C556" s="832" t="s">
        <v>4480</v>
      </c>
      <c r="D556" s="832" t="s">
        <v>4549</v>
      </c>
      <c r="E556" s="832" t="s">
        <v>4550</v>
      </c>
      <c r="F556" s="849"/>
      <c r="G556" s="849"/>
      <c r="H556" s="849"/>
      <c r="I556" s="849"/>
      <c r="J556" s="849"/>
      <c r="K556" s="849"/>
      <c r="L556" s="849"/>
      <c r="M556" s="849"/>
      <c r="N556" s="849">
        <v>6</v>
      </c>
      <c r="O556" s="849">
        <v>726</v>
      </c>
      <c r="P556" s="837"/>
      <c r="Q556" s="850">
        <v>121</v>
      </c>
    </row>
    <row r="557" spans="1:17" ht="14.4" customHeight="1" x14ac:dyDescent="0.3">
      <c r="A557" s="831" t="s">
        <v>577</v>
      </c>
      <c r="B557" s="832" t="s">
        <v>4484</v>
      </c>
      <c r="C557" s="832" t="s">
        <v>4480</v>
      </c>
      <c r="D557" s="832" t="s">
        <v>4549</v>
      </c>
      <c r="E557" s="832" t="s">
        <v>4551</v>
      </c>
      <c r="F557" s="849">
        <v>12</v>
      </c>
      <c r="G557" s="849">
        <v>1440</v>
      </c>
      <c r="H557" s="849">
        <v>1.2</v>
      </c>
      <c r="I557" s="849">
        <v>120</v>
      </c>
      <c r="J557" s="849">
        <v>10</v>
      </c>
      <c r="K557" s="849">
        <v>1200</v>
      </c>
      <c r="L557" s="849">
        <v>1</v>
      </c>
      <c r="M557" s="849">
        <v>120</v>
      </c>
      <c r="N557" s="849"/>
      <c r="O557" s="849"/>
      <c r="P557" s="837"/>
      <c r="Q557" s="850"/>
    </row>
    <row r="558" spans="1:17" ht="14.4" customHeight="1" x14ac:dyDescent="0.3">
      <c r="A558" s="831" t="s">
        <v>577</v>
      </c>
      <c r="B558" s="832" t="s">
        <v>4484</v>
      </c>
      <c r="C558" s="832" t="s">
        <v>4480</v>
      </c>
      <c r="D558" s="832" t="s">
        <v>4611</v>
      </c>
      <c r="E558" s="832" t="s">
        <v>4610</v>
      </c>
      <c r="F558" s="849">
        <v>9</v>
      </c>
      <c r="G558" s="849">
        <v>6705</v>
      </c>
      <c r="H558" s="849"/>
      <c r="I558" s="849">
        <v>745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577</v>
      </c>
      <c r="B559" s="832" t="s">
        <v>4484</v>
      </c>
      <c r="C559" s="832" t="s">
        <v>4480</v>
      </c>
      <c r="D559" s="832" t="s">
        <v>4611</v>
      </c>
      <c r="E559" s="832" t="s">
        <v>4612</v>
      </c>
      <c r="F559" s="849">
        <v>28</v>
      </c>
      <c r="G559" s="849">
        <v>20860</v>
      </c>
      <c r="H559" s="849">
        <v>1</v>
      </c>
      <c r="I559" s="849">
        <v>745</v>
      </c>
      <c r="J559" s="849">
        <v>28</v>
      </c>
      <c r="K559" s="849">
        <v>20860</v>
      </c>
      <c r="L559" s="849">
        <v>1</v>
      </c>
      <c r="M559" s="849">
        <v>745</v>
      </c>
      <c r="N559" s="849">
        <v>29</v>
      </c>
      <c r="O559" s="849">
        <v>21634</v>
      </c>
      <c r="P559" s="837">
        <v>1.037104506232023</v>
      </c>
      <c r="Q559" s="850">
        <v>746</v>
      </c>
    </row>
    <row r="560" spans="1:17" ht="14.4" customHeight="1" x14ac:dyDescent="0.3">
      <c r="A560" s="831" t="s">
        <v>577</v>
      </c>
      <c r="B560" s="832" t="s">
        <v>4484</v>
      </c>
      <c r="C560" s="832" t="s">
        <v>4480</v>
      </c>
      <c r="D560" s="832" t="s">
        <v>4650</v>
      </c>
      <c r="E560" s="832" t="s">
        <v>4677</v>
      </c>
      <c r="F560" s="849">
        <v>2</v>
      </c>
      <c r="G560" s="849">
        <v>116</v>
      </c>
      <c r="H560" s="849">
        <v>1</v>
      </c>
      <c r="I560" s="849">
        <v>58</v>
      </c>
      <c r="J560" s="849">
        <v>2</v>
      </c>
      <c r="K560" s="849">
        <v>116</v>
      </c>
      <c r="L560" s="849">
        <v>1</v>
      </c>
      <c r="M560" s="849">
        <v>58</v>
      </c>
      <c r="N560" s="849"/>
      <c r="O560" s="849"/>
      <c r="P560" s="837"/>
      <c r="Q560" s="850"/>
    </row>
    <row r="561" spans="1:17" ht="14.4" customHeight="1" x14ac:dyDescent="0.3">
      <c r="A561" s="831" t="s">
        <v>577</v>
      </c>
      <c r="B561" s="832" t="s">
        <v>4484</v>
      </c>
      <c r="C561" s="832" t="s">
        <v>4480</v>
      </c>
      <c r="D561" s="832" t="s">
        <v>4650</v>
      </c>
      <c r="E561" s="832" t="s">
        <v>4651</v>
      </c>
      <c r="F561" s="849">
        <v>1</v>
      </c>
      <c r="G561" s="849">
        <v>58</v>
      </c>
      <c r="H561" s="849"/>
      <c r="I561" s="849">
        <v>58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577</v>
      </c>
      <c r="B562" s="832" t="s">
        <v>4484</v>
      </c>
      <c r="C562" s="832" t="s">
        <v>4480</v>
      </c>
      <c r="D562" s="832" t="s">
        <v>4613</v>
      </c>
      <c r="E562" s="832" t="s">
        <v>4614</v>
      </c>
      <c r="F562" s="849">
        <v>287</v>
      </c>
      <c r="G562" s="849">
        <v>155841</v>
      </c>
      <c r="H562" s="849">
        <v>1.2755555555555556</v>
      </c>
      <c r="I562" s="849">
        <v>543</v>
      </c>
      <c r="J562" s="849">
        <v>225</v>
      </c>
      <c r="K562" s="849">
        <v>122175</v>
      </c>
      <c r="L562" s="849">
        <v>1</v>
      </c>
      <c r="M562" s="849">
        <v>543</v>
      </c>
      <c r="N562" s="849">
        <v>288</v>
      </c>
      <c r="O562" s="849">
        <v>156672</v>
      </c>
      <c r="P562" s="837">
        <v>1.2823572744014733</v>
      </c>
      <c r="Q562" s="850">
        <v>544</v>
      </c>
    </row>
    <row r="563" spans="1:17" ht="14.4" customHeight="1" x14ac:dyDescent="0.3">
      <c r="A563" s="831" t="s">
        <v>577</v>
      </c>
      <c r="B563" s="832" t="s">
        <v>4484</v>
      </c>
      <c r="C563" s="832" t="s">
        <v>4480</v>
      </c>
      <c r="D563" s="832" t="s">
        <v>4597</v>
      </c>
      <c r="E563" s="832" t="s">
        <v>4598</v>
      </c>
      <c r="F563" s="849">
        <v>1</v>
      </c>
      <c r="G563" s="849">
        <v>307</v>
      </c>
      <c r="H563" s="849"/>
      <c r="I563" s="849">
        <v>307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577</v>
      </c>
      <c r="B564" s="832" t="s">
        <v>4484</v>
      </c>
      <c r="C564" s="832" t="s">
        <v>4480</v>
      </c>
      <c r="D564" s="832" t="s">
        <v>4600</v>
      </c>
      <c r="E564" s="832" t="s">
        <v>4592</v>
      </c>
      <c r="F564" s="849">
        <v>3</v>
      </c>
      <c r="G564" s="849">
        <v>534</v>
      </c>
      <c r="H564" s="849">
        <v>0.6</v>
      </c>
      <c r="I564" s="849">
        <v>178</v>
      </c>
      <c r="J564" s="849">
        <v>5</v>
      </c>
      <c r="K564" s="849">
        <v>890</v>
      </c>
      <c r="L564" s="849">
        <v>1</v>
      </c>
      <c r="M564" s="849">
        <v>178</v>
      </c>
      <c r="N564" s="849">
        <v>3</v>
      </c>
      <c r="O564" s="849">
        <v>537</v>
      </c>
      <c r="P564" s="837">
        <v>0.60337078651685394</v>
      </c>
      <c r="Q564" s="850">
        <v>179</v>
      </c>
    </row>
    <row r="565" spans="1:17" ht="14.4" customHeight="1" x14ac:dyDescent="0.3">
      <c r="A565" s="831" t="s">
        <v>577</v>
      </c>
      <c r="B565" s="832" t="s">
        <v>4484</v>
      </c>
      <c r="C565" s="832" t="s">
        <v>4480</v>
      </c>
      <c r="D565" s="832" t="s">
        <v>4600</v>
      </c>
      <c r="E565" s="832" t="s">
        <v>4593</v>
      </c>
      <c r="F565" s="849">
        <v>1</v>
      </c>
      <c r="G565" s="849">
        <v>178</v>
      </c>
      <c r="H565" s="849"/>
      <c r="I565" s="849">
        <v>178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577</v>
      </c>
      <c r="B566" s="832" t="s">
        <v>4484</v>
      </c>
      <c r="C566" s="832" t="s">
        <v>4480</v>
      </c>
      <c r="D566" s="832" t="s">
        <v>4601</v>
      </c>
      <c r="E566" s="832" t="s">
        <v>4598</v>
      </c>
      <c r="F566" s="849">
        <v>25</v>
      </c>
      <c r="G566" s="849">
        <v>9500</v>
      </c>
      <c r="H566" s="849">
        <v>6.25</v>
      </c>
      <c r="I566" s="849">
        <v>380</v>
      </c>
      <c r="J566" s="849">
        <v>4</v>
      </c>
      <c r="K566" s="849">
        <v>1520</v>
      </c>
      <c r="L566" s="849">
        <v>1</v>
      </c>
      <c r="M566" s="849">
        <v>380</v>
      </c>
      <c r="N566" s="849">
        <v>2</v>
      </c>
      <c r="O566" s="849">
        <v>762</v>
      </c>
      <c r="P566" s="837">
        <v>0.50131578947368416</v>
      </c>
      <c r="Q566" s="850">
        <v>381</v>
      </c>
    </row>
    <row r="567" spans="1:17" ht="14.4" customHeight="1" x14ac:dyDescent="0.3">
      <c r="A567" s="831" t="s">
        <v>577</v>
      </c>
      <c r="B567" s="832" t="s">
        <v>4484</v>
      </c>
      <c r="C567" s="832" t="s">
        <v>4480</v>
      </c>
      <c r="D567" s="832" t="s">
        <v>4601</v>
      </c>
      <c r="E567" s="832" t="s">
        <v>4599</v>
      </c>
      <c r="F567" s="849">
        <v>2</v>
      </c>
      <c r="G567" s="849">
        <v>760</v>
      </c>
      <c r="H567" s="849"/>
      <c r="I567" s="849">
        <v>380</v>
      </c>
      <c r="J567" s="849"/>
      <c r="K567" s="849"/>
      <c r="L567" s="849"/>
      <c r="M567" s="849"/>
      <c r="N567" s="849">
        <v>6</v>
      </c>
      <c r="O567" s="849">
        <v>2286</v>
      </c>
      <c r="P567" s="837"/>
      <c r="Q567" s="850">
        <v>381</v>
      </c>
    </row>
    <row r="568" spans="1:17" ht="14.4" customHeight="1" x14ac:dyDescent="0.3">
      <c r="A568" s="831" t="s">
        <v>577</v>
      </c>
      <c r="B568" s="832" t="s">
        <v>4484</v>
      </c>
      <c r="C568" s="832" t="s">
        <v>4480</v>
      </c>
      <c r="D568" s="832" t="s">
        <v>4560</v>
      </c>
      <c r="E568" s="832" t="s">
        <v>4561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620</v>
      </c>
      <c r="P568" s="837"/>
      <c r="Q568" s="850">
        <v>620</v>
      </c>
    </row>
    <row r="569" spans="1:17" ht="14.4" customHeight="1" x14ac:dyDescent="0.3">
      <c r="A569" s="831" t="s">
        <v>577</v>
      </c>
      <c r="B569" s="832" t="s">
        <v>4484</v>
      </c>
      <c r="C569" s="832" t="s">
        <v>4480</v>
      </c>
      <c r="D569" s="832" t="s">
        <v>4602</v>
      </c>
      <c r="E569" s="832" t="s">
        <v>4603</v>
      </c>
      <c r="F569" s="849"/>
      <c r="G569" s="849"/>
      <c r="H569" s="849"/>
      <c r="I569" s="849"/>
      <c r="J569" s="849">
        <v>1</v>
      </c>
      <c r="K569" s="849">
        <v>272</v>
      </c>
      <c r="L569" s="849">
        <v>1</v>
      </c>
      <c r="M569" s="849">
        <v>272</v>
      </c>
      <c r="N569" s="849"/>
      <c r="O569" s="849"/>
      <c r="P569" s="837"/>
      <c r="Q569" s="850"/>
    </row>
    <row r="570" spans="1:17" ht="14.4" customHeight="1" x14ac:dyDescent="0.3">
      <c r="A570" s="831" t="s">
        <v>577</v>
      </c>
      <c r="B570" s="832" t="s">
        <v>4484</v>
      </c>
      <c r="C570" s="832" t="s">
        <v>4480</v>
      </c>
      <c r="D570" s="832" t="s">
        <v>4652</v>
      </c>
      <c r="E570" s="832" t="s">
        <v>4653</v>
      </c>
      <c r="F570" s="849">
        <v>6</v>
      </c>
      <c r="G570" s="849">
        <v>600</v>
      </c>
      <c r="H570" s="849">
        <v>2</v>
      </c>
      <c r="I570" s="849">
        <v>100</v>
      </c>
      <c r="J570" s="849">
        <v>3</v>
      </c>
      <c r="K570" s="849">
        <v>300</v>
      </c>
      <c r="L570" s="849">
        <v>1</v>
      </c>
      <c r="M570" s="849">
        <v>100</v>
      </c>
      <c r="N570" s="849">
        <v>6</v>
      </c>
      <c r="O570" s="849">
        <v>600</v>
      </c>
      <c r="P570" s="837">
        <v>2</v>
      </c>
      <c r="Q570" s="850">
        <v>100</v>
      </c>
    </row>
    <row r="571" spans="1:17" ht="14.4" customHeight="1" x14ac:dyDescent="0.3">
      <c r="A571" s="831" t="s">
        <v>577</v>
      </c>
      <c r="B571" s="832" t="s">
        <v>4484</v>
      </c>
      <c r="C571" s="832" t="s">
        <v>4480</v>
      </c>
      <c r="D571" s="832" t="s">
        <v>4654</v>
      </c>
      <c r="E571" s="832" t="s">
        <v>4612</v>
      </c>
      <c r="F571" s="849">
        <v>12</v>
      </c>
      <c r="G571" s="849">
        <v>12420</v>
      </c>
      <c r="H571" s="849">
        <v>0.63157894736842102</v>
      </c>
      <c r="I571" s="849">
        <v>1035</v>
      </c>
      <c r="J571" s="849">
        <v>19</v>
      </c>
      <c r="K571" s="849">
        <v>19665</v>
      </c>
      <c r="L571" s="849">
        <v>1</v>
      </c>
      <c r="M571" s="849">
        <v>1035</v>
      </c>
      <c r="N571" s="849">
        <v>40</v>
      </c>
      <c r="O571" s="849">
        <v>41440</v>
      </c>
      <c r="P571" s="837">
        <v>2.1072972285786933</v>
      </c>
      <c r="Q571" s="850">
        <v>1036</v>
      </c>
    </row>
    <row r="572" spans="1:17" ht="14.4" customHeight="1" x14ac:dyDescent="0.3">
      <c r="A572" s="831" t="s">
        <v>577</v>
      </c>
      <c r="B572" s="832" t="s">
        <v>4484</v>
      </c>
      <c r="C572" s="832" t="s">
        <v>4480</v>
      </c>
      <c r="D572" s="832" t="s">
        <v>4655</v>
      </c>
      <c r="E572" s="832" t="s">
        <v>4610</v>
      </c>
      <c r="F572" s="849"/>
      <c r="G572" s="849"/>
      <c r="H572" s="849"/>
      <c r="I572" s="849"/>
      <c r="J572" s="849">
        <v>4</v>
      </c>
      <c r="K572" s="849">
        <v>3516</v>
      </c>
      <c r="L572" s="849">
        <v>1</v>
      </c>
      <c r="M572" s="849">
        <v>879</v>
      </c>
      <c r="N572" s="849">
        <v>4</v>
      </c>
      <c r="O572" s="849">
        <v>3520</v>
      </c>
      <c r="P572" s="837">
        <v>1.0011376564277588</v>
      </c>
      <c r="Q572" s="850">
        <v>880</v>
      </c>
    </row>
    <row r="573" spans="1:17" ht="14.4" customHeight="1" x14ac:dyDescent="0.3">
      <c r="A573" s="831" t="s">
        <v>577</v>
      </c>
      <c r="B573" s="832" t="s">
        <v>4484</v>
      </c>
      <c r="C573" s="832" t="s">
        <v>4480</v>
      </c>
      <c r="D573" s="832" t="s">
        <v>4655</v>
      </c>
      <c r="E573" s="832" t="s">
        <v>4612</v>
      </c>
      <c r="F573" s="849">
        <v>4</v>
      </c>
      <c r="G573" s="849">
        <v>3516</v>
      </c>
      <c r="H573" s="849">
        <v>0.4</v>
      </c>
      <c r="I573" s="849">
        <v>879</v>
      </c>
      <c r="J573" s="849">
        <v>10</v>
      </c>
      <c r="K573" s="849">
        <v>8790</v>
      </c>
      <c r="L573" s="849">
        <v>1</v>
      </c>
      <c r="M573" s="849">
        <v>879</v>
      </c>
      <c r="N573" s="849">
        <v>3</v>
      </c>
      <c r="O573" s="849">
        <v>2640</v>
      </c>
      <c r="P573" s="837">
        <v>0.30034129692832767</v>
      </c>
      <c r="Q573" s="850">
        <v>880</v>
      </c>
    </row>
    <row r="574" spans="1:17" ht="14.4" customHeight="1" x14ac:dyDescent="0.3">
      <c r="A574" s="831" t="s">
        <v>577</v>
      </c>
      <c r="B574" s="832" t="s">
        <v>4484</v>
      </c>
      <c r="C574" s="832" t="s">
        <v>4480</v>
      </c>
      <c r="D574" s="832" t="s">
        <v>4656</v>
      </c>
      <c r="E574" s="832" t="s">
        <v>4657</v>
      </c>
      <c r="F574" s="849">
        <v>8</v>
      </c>
      <c r="G574" s="849">
        <v>6592</v>
      </c>
      <c r="H574" s="849"/>
      <c r="I574" s="849">
        <v>824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577</v>
      </c>
      <c r="B575" s="832" t="s">
        <v>4484</v>
      </c>
      <c r="C575" s="832" t="s">
        <v>4480</v>
      </c>
      <c r="D575" s="832" t="s">
        <v>4664</v>
      </c>
      <c r="E575" s="832" t="s">
        <v>4657</v>
      </c>
      <c r="F575" s="849"/>
      <c r="G575" s="849"/>
      <c r="H575" s="849"/>
      <c r="I575" s="849"/>
      <c r="J575" s="849">
        <v>6</v>
      </c>
      <c r="K575" s="849">
        <v>3624</v>
      </c>
      <c r="L575" s="849">
        <v>1</v>
      </c>
      <c r="M575" s="849">
        <v>604</v>
      </c>
      <c r="N575" s="849"/>
      <c r="O575" s="849"/>
      <c r="P575" s="837"/>
      <c r="Q575" s="850"/>
    </row>
    <row r="576" spans="1:17" ht="14.4" customHeight="1" x14ac:dyDescent="0.3">
      <c r="A576" s="831" t="s">
        <v>577</v>
      </c>
      <c r="B576" s="832" t="s">
        <v>4484</v>
      </c>
      <c r="C576" s="832" t="s">
        <v>4480</v>
      </c>
      <c r="D576" s="832" t="s">
        <v>5001</v>
      </c>
      <c r="E576" s="832" t="s">
        <v>4612</v>
      </c>
      <c r="F576" s="849"/>
      <c r="G576" s="849"/>
      <c r="H576" s="849"/>
      <c r="I576" s="849"/>
      <c r="J576" s="849"/>
      <c r="K576" s="849"/>
      <c r="L576" s="849"/>
      <c r="M576" s="849"/>
      <c r="N576" s="849">
        <v>9</v>
      </c>
      <c r="O576" s="849">
        <v>8667</v>
      </c>
      <c r="P576" s="837"/>
      <c r="Q576" s="850">
        <v>963</v>
      </c>
    </row>
    <row r="577" spans="1:17" ht="14.4" customHeight="1" x14ac:dyDescent="0.3">
      <c r="A577" s="831" t="s">
        <v>577</v>
      </c>
      <c r="B577" s="832" t="s">
        <v>4484</v>
      </c>
      <c r="C577" s="832" t="s">
        <v>4480</v>
      </c>
      <c r="D577" s="832" t="s">
        <v>4605</v>
      </c>
      <c r="E577" s="832" t="s">
        <v>4575</v>
      </c>
      <c r="F577" s="849">
        <v>4</v>
      </c>
      <c r="G577" s="849">
        <v>1616</v>
      </c>
      <c r="H577" s="849"/>
      <c r="I577" s="849">
        <v>404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577</v>
      </c>
      <c r="B578" s="832" t="s">
        <v>4484</v>
      </c>
      <c r="C578" s="832" t="s">
        <v>4480</v>
      </c>
      <c r="D578" s="832" t="s">
        <v>4605</v>
      </c>
      <c r="E578" s="832" t="s">
        <v>4576</v>
      </c>
      <c r="F578" s="849">
        <v>1</v>
      </c>
      <c r="G578" s="849">
        <v>404</v>
      </c>
      <c r="H578" s="849"/>
      <c r="I578" s="849">
        <v>404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577</v>
      </c>
      <c r="B579" s="832" t="s">
        <v>4484</v>
      </c>
      <c r="C579" s="832" t="s">
        <v>4480</v>
      </c>
      <c r="D579" s="832" t="s">
        <v>5002</v>
      </c>
      <c r="E579" s="832" t="s">
        <v>5003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1752</v>
      </c>
      <c r="P579" s="837"/>
      <c r="Q579" s="850">
        <v>1752</v>
      </c>
    </row>
    <row r="580" spans="1:17" ht="14.4" customHeight="1" x14ac:dyDescent="0.3">
      <c r="A580" s="831" t="s">
        <v>577</v>
      </c>
      <c r="B580" s="832" t="s">
        <v>4484</v>
      </c>
      <c r="C580" s="832" t="s">
        <v>4480</v>
      </c>
      <c r="D580" s="832" t="s">
        <v>4658</v>
      </c>
      <c r="E580" s="832" t="s">
        <v>4659</v>
      </c>
      <c r="F580" s="849">
        <v>5</v>
      </c>
      <c r="G580" s="849">
        <v>3115</v>
      </c>
      <c r="H580" s="849">
        <v>2.4959935897435899</v>
      </c>
      <c r="I580" s="849">
        <v>623</v>
      </c>
      <c r="J580" s="849">
        <v>2</v>
      </c>
      <c r="K580" s="849">
        <v>1248</v>
      </c>
      <c r="L580" s="849">
        <v>1</v>
      </c>
      <c r="M580" s="849">
        <v>624</v>
      </c>
      <c r="N580" s="849">
        <v>2</v>
      </c>
      <c r="O580" s="849">
        <v>1250</v>
      </c>
      <c r="P580" s="837">
        <v>1.0016025641025641</v>
      </c>
      <c r="Q580" s="850">
        <v>625</v>
      </c>
    </row>
    <row r="581" spans="1:17" ht="14.4" customHeight="1" x14ac:dyDescent="0.3">
      <c r="A581" s="831" t="s">
        <v>577</v>
      </c>
      <c r="B581" s="832" t="s">
        <v>4484</v>
      </c>
      <c r="C581" s="832" t="s">
        <v>4480</v>
      </c>
      <c r="D581" s="832" t="s">
        <v>4660</v>
      </c>
      <c r="E581" s="832" t="s">
        <v>4659</v>
      </c>
      <c r="F581" s="849">
        <v>1</v>
      </c>
      <c r="G581" s="849">
        <v>537</v>
      </c>
      <c r="H581" s="849">
        <v>0.9981412639405205</v>
      </c>
      <c r="I581" s="849">
        <v>537</v>
      </c>
      <c r="J581" s="849">
        <v>1</v>
      </c>
      <c r="K581" s="849">
        <v>538</v>
      </c>
      <c r="L581" s="849">
        <v>1</v>
      </c>
      <c r="M581" s="849">
        <v>538</v>
      </c>
      <c r="N581" s="849">
        <v>1</v>
      </c>
      <c r="O581" s="849">
        <v>539</v>
      </c>
      <c r="P581" s="837">
        <v>1.0018587360594795</v>
      </c>
      <c r="Q581" s="850">
        <v>539</v>
      </c>
    </row>
    <row r="582" spans="1:17" ht="14.4" customHeight="1" x14ac:dyDescent="0.3">
      <c r="A582" s="831" t="s">
        <v>577</v>
      </c>
      <c r="B582" s="832" t="s">
        <v>4484</v>
      </c>
      <c r="C582" s="832" t="s">
        <v>4480</v>
      </c>
      <c r="D582" s="832" t="s">
        <v>4680</v>
      </c>
      <c r="E582" s="832" t="s">
        <v>4681</v>
      </c>
      <c r="F582" s="849">
        <v>2</v>
      </c>
      <c r="G582" s="849">
        <v>2758</v>
      </c>
      <c r="H582" s="849">
        <v>1.9985507246376812</v>
      </c>
      <c r="I582" s="849">
        <v>1379</v>
      </c>
      <c r="J582" s="849">
        <v>1</v>
      </c>
      <c r="K582" s="849">
        <v>1380</v>
      </c>
      <c r="L582" s="849">
        <v>1</v>
      </c>
      <c r="M582" s="849">
        <v>1380</v>
      </c>
      <c r="N582" s="849">
        <v>1</v>
      </c>
      <c r="O582" s="849">
        <v>1381</v>
      </c>
      <c r="P582" s="837">
        <v>1.0007246376811594</v>
      </c>
      <c r="Q582" s="850">
        <v>1381</v>
      </c>
    </row>
    <row r="583" spans="1:17" ht="14.4" customHeight="1" x14ac:dyDescent="0.3">
      <c r="A583" s="831" t="s">
        <v>577</v>
      </c>
      <c r="B583" s="832" t="s">
        <v>4484</v>
      </c>
      <c r="C583" s="832" t="s">
        <v>4480</v>
      </c>
      <c r="D583" s="832" t="s">
        <v>4680</v>
      </c>
      <c r="E583" s="832" t="s">
        <v>4690</v>
      </c>
      <c r="F583" s="849">
        <v>1</v>
      </c>
      <c r="G583" s="849">
        <v>1379</v>
      </c>
      <c r="H583" s="849"/>
      <c r="I583" s="849">
        <v>1379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" customHeight="1" x14ac:dyDescent="0.3">
      <c r="A584" s="831" t="s">
        <v>577</v>
      </c>
      <c r="B584" s="832" t="s">
        <v>4484</v>
      </c>
      <c r="C584" s="832" t="s">
        <v>4480</v>
      </c>
      <c r="D584" s="832" t="s">
        <v>4682</v>
      </c>
      <c r="E584" s="832" t="s">
        <v>4657</v>
      </c>
      <c r="F584" s="849"/>
      <c r="G584" s="849"/>
      <c r="H584" s="849"/>
      <c r="I584" s="849"/>
      <c r="J584" s="849">
        <v>10</v>
      </c>
      <c r="K584" s="849">
        <v>8740</v>
      </c>
      <c r="L584" s="849">
        <v>1</v>
      </c>
      <c r="M584" s="849">
        <v>874</v>
      </c>
      <c r="N584" s="849">
        <v>19</v>
      </c>
      <c r="O584" s="849">
        <v>16625</v>
      </c>
      <c r="P584" s="837">
        <v>1.9021739130434783</v>
      </c>
      <c r="Q584" s="850">
        <v>875</v>
      </c>
    </row>
    <row r="585" spans="1:17" ht="14.4" customHeight="1" x14ac:dyDescent="0.3">
      <c r="A585" s="831" t="s">
        <v>577</v>
      </c>
      <c r="B585" s="832" t="s">
        <v>5004</v>
      </c>
      <c r="C585" s="832" t="s">
        <v>4480</v>
      </c>
      <c r="D585" s="832" t="s">
        <v>4719</v>
      </c>
      <c r="E585" s="832" t="s">
        <v>4720</v>
      </c>
      <c r="F585" s="849">
        <v>1</v>
      </c>
      <c r="G585" s="849">
        <v>836</v>
      </c>
      <c r="H585" s="849">
        <v>0.49940262843488648</v>
      </c>
      <c r="I585" s="849">
        <v>836</v>
      </c>
      <c r="J585" s="849">
        <v>2</v>
      </c>
      <c r="K585" s="849">
        <v>1674</v>
      </c>
      <c r="L585" s="849">
        <v>1</v>
      </c>
      <c r="M585" s="849">
        <v>837</v>
      </c>
      <c r="N585" s="849"/>
      <c r="O585" s="849"/>
      <c r="P585" s="837"/>
      <c r="Q585" s="850"/>
    </row>
    <row r="586" spans="1:17" ht="14.4" customHeight="1" x14ac:dyDescent="0.3">
      <c r="A586" s="831" t="s">
        <v>577</v>
      </c>
      <c r="B586" s="832" t="s">
        <v>5004</v>
      </c>
      <c r="C586" s="832" t="s">
        <v>4480</v>
      </c>
      <c r="D586" s="832" t="s">
        <v>4719</v>
      </c>
      <c r="E586" s="832" t="s">
        <v>4721</v>
      </c>
      <c r="F586" s="849"/>
      <c r="G586" s="849"/>
      <c r="H586" s="849"/>
      <c r="I586" s="849"/>
      <c r="J586" s="849">
        <v>14</v>
      </c>
      <c r="K586" s="849">
        <v>11718</v>
      </c>
      <c r="L586" s="849">
        <v>1</v>
      </c>
      <c r="M586" s="849">
        <v>837</v>
      </c>
      <c r="N586" s="849">
        <v>15</v>
      </c>
      <c r="O586" s="849">
        <v>12585</v>
      </c>
      <c r="P586" s="837">
        <v>1.0739887352790578</v>
      </c>
      <c r="Q586" s="850">
        <v>839</v>
      </c>
    </row>
    <row r="587" spans="1:17" ht="14.4" customHeight="1" x14ac:dyDescent="0.3">
      <c r="A587" s="831" t="s">
        <v>577</v>
      </c>
      <c r="B587" s="832" t="s">
        <v>5004</v>
      </c>
      <c r="C587" s="832" t="s">
        <v>4480</v>
      </c>
      <c r="D587" s="832" t="s">
        <v>5005</v>
      </c>
      <c r="E587" s="832" t="s">
        <v>5006</v>
      </c>
      <c r="F587" s="849"/>
      <c r="G587" s="849"/>
      <c r="H587" s="849"/>
      <c r="I587" s="849"/>
      <c r="J587" s="849">
        <v>1</v>
      </c>
      <c r="K587" s="849">
        <v>2501</v>
      </c>
      <c r="L587" s="849">
        <v>1</v>
      </c>
      <c r="M587" s="849">
        <v>2501</v>
      </c>
      <c r="N587" s="849">
        <v>1</v>
      </c>
      <c r="O587" s="849">
        <v>2506</v>
      </c>
      <c r="P587" s="837">
        <v>1.0019992003198721</v>
      </c>
      <c r="Q587" s="850">
        <v>2506</v>
      </c>
    </row>
    <row r="588" spans="1:17" ht="14.4" customHeight="1" x14ac:dyDescent="0.3">
      <c r="A588" s="831" t="s">
        <v>577</v>
      </c>
      <c r="B588" s="832" t="s">
        <v>5004</v>
      </c>
      <c r="C588" s="832" t="s">
        <v>4480</v>
      </c>
      <c r="D588" s="832" t="s">
        <v>5007</v>
      </c>
      <c r="E588" s="832" t="s">
        <v>5008</v>
      </c>
      <c r="F588" s="849"/>
      <c r="G588" s="849"/>
      <c r="H588" s="849"/>
      <c r="I588" s="849"/>
      <c r="J588" s="849">
        <v>1</v>
      </c>
      <c r="K588" s="849">
        <v>395</v>
      </c>
      <c r="L588" s="849">
        <v>1</v>
      </c>
      <c r="M588" s="849">
        <v>395</v>
      </c>
      <c r="N588" s="849"/>
      <c r="O588" s="849"/>
      <c r="P588" s="837"/>
      <c r="Q588" s="850"/>
    </row>
    <row r="589" spans="1:17" ht="14.4" customHeight="1" x14ac:dyDescent="0.3">
      <c r="A589" s="831" t="s">
        <v>577</v>
      </c>
      <c r="B589" s="832" t="s">
        <v>5009</v>
      </c>
      <c r="C589" s="832" t="s">
        <v>4480</v>
      </c>
      <c r="D589" s="832" t="s">
        <v>5010</v>
      </c>
      <c r="E589" s="832" t="s">
        <v>5011</v>
      </c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680</v>
      </c>
      <c r="P589" s="837"/>
      <c r="Q589" s="850">
        <v>680</v>
      </c>
    </row>
    <row r="590" spans="1:17" ht="14.4" customHeight="1" x14ac:dyDescent="0.3">
      <c r="A590" s="831" t="s">
        <v>577</v>
      </c>
      <c r="B590" s="832" t="s">
        <v>5012</v>
      </c>
      <c r="C590" s="832" t="s">
        <v>4480</v>
      </c>
      <c r="D590" s="832" t="s">
        <v>5013</v>
      </c>
      <c r="E590" s="832" t="s">
        <v>5014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261</v>
      </c>
      <c r="P590" s="837"/>
      <c r="Q590" s="850">
        <v>261</v>
      </c>
    </row>
    <row r="591" spans="1:17" ht="14.4" customHeight="1" x14ac:dyDescent="0.3">
      <c r="A591" s="831" t="s">
        <v>577</v>
      </c>
      <c r="B591" s="832" t="s">
        <v>5012</v>
      </c>
      <c r="C591" s="832" t="s">
        <v>4480</v>
      </c>
      <c r="D591" s="832" t="s">
        <v>5015</v>
      </c>
      <c r="E591" s="832" t="s">
        <v>5016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593</v>
      </c>
      <c r="P591" s="837"/>
      <c r="Q591" s="850">
        <v>593</v>
      </c>
    </row>
    <row r="592" spans="1:17" ht="14.4" customHeight="1" x14ac:dyDescent="0.3">
      <c r="A592" s="831" t="s">
        <v>577</v>
      </c>
      <c r="B592" s="832" t="s">
        <v>5012</v>
      </c>
      <c r="C592" s="832" t="s">
        <v>4480</v>
      </c>
      <c r="D592" s="832" t="s">
        <v>5017</v>
      </c>
      <c r="E592" s="832" t="s">
        <v>5018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768</v>
      </c>
      <c r="P592" s="837"/>
      <c r="Q592" s="850">
        <v>768</v>
      </c>
    </row>
    <row r="593" spans="1:17" ht="14.4" customHeight="1" x14ac:dyDescent="0.3">
      <c r="A593" s="831" t="s">
        <v>577</v>
      </c>
      <c r="B593" s="832" t="s">
        <v>4479</v>
      </c>
      <c r="C593" s="832" t="s">
        <v>4485</v>
      </c>
      <c r="D593" s="832" t="s">
        <v>5019</v>
      </c>
      <c r="E593" s="832" t="s">
        <v>5020</v>
      </c>
      <c r="F593" s="849"/>
      <c r="G593" s="849"/>
      <c r="H593" s="849"/>
      <c r="I593" s="849"/>
      <c r="J593" s="849">
        <v>4.4000000000000004</v>
      </c>
      <c r="K593" s="849">
        <v>49692.94</v>
      </c>
      <c r="L593" s="849">
        <v>1</v>
      </c>
      <c r="M593" s="849">
        <v>11293.85</v>
      </c>
      <c r="N593" s="849"/>
      <c r="O593" s="849"/>
      <c r="P593" s="837"/>
      <c r="Q593" s="850"/>
    </row>
    <row r="594" spans="1:17" ht="14.4" customHeight="1" x14ac:dyDescent="0.3">
      <c r="A594" s="831" t="s">
        <v>577</v>
      </c>
      <c r="B594" s="832" t="s">
        <v>4479</v>
      </c>
      <c r="C594" s="832" t="s">
        <v>4485</v>
      </c>
      <c r="D594" s="832" t="s">
        <v>5021</v>
      </c>
      <c r="E594" s="832"/>
      <c r="F594" s="849">
        <v>52</v>
      </c>
      <c r="G594" s="849">
        <v>2596.3599999999997</v>
      </c>
      <c r="H594" s="849">
        <v>0.58427097773057035</v>
      </c>
      <c r="I594" s="849">
        <v>49.929999999999993</v>
      </c>
      <c r="J594" s="849">
        <v>89</v>
      </c>
      <c r="K594" s="849">
        <v>4443.76</v>
      </c>
      <c r="L594" s="849">
        <v>1</v>
      </c>
      <c r="M594" s="849">
        <v>49.929887640449444</v>
      </c>
      <c r="N594" s="849"/>
      <c r="O594" s="849"/>
      <c r="P594" s="837"/>
      <c r="Q594" s="850"/>
    </row>
    <row r="595" spans="1:17" ht="14.4" customHeight="1" x14ac:dyDescent="0.3">
      <c r="A595" s="831" t="s">
        <v>577</v>
      </c>
      <c r="B595" s="832" t="s">
        <v>4479</v>
      </c>
      <c r="C595" s="832" t="s">
        <v>4485</v>
      </c>
      <c r="D595" s="832" t="s">
        <v>5022</v>
      </c>
      <c r="E595" s="832" t="s">
        <v>5023</v>
      </c>
      <c r="F595" s="849">
        <v>51.5</v>
      </c>
      <c r="G595" s="849">
        <v>44432.619999999995</v>
      </c>
      <c r="H595" s="849"/>
      <c r="I595" s="849">
        <v>862.76932038834946</v>
      </c>
      <c r="J595" s="849"/>
      <c r="K595" s="849"/>
      <c r="L595" s="849"/>
      <c r="M595" s="849"/>
      <c r="N595" s="849">
        <v>20</v>
      </c>
      <c r="O595" s="849">
        <v>14794.000000000002</v>
      </c>
      <c r="P595" s="837"/>
      <c r="Q595" s="850">
        <v>739.7</v>
      </c>
    </row>
    <row r="596" spans="1:17" ht="14.4" customHeight="1" x14ac:dyDescent="0.3">
      <c r="A596" s="831" t="s">
        <v>577</v>
      </c>
      <c r="B596" s="832" t="s">
        <v>4479</v>
      </c>
      <c r="C596" s="832" t="s">
        <v>4485</v>
      </c>
      <c r="D596" s="832" t="s">
        <v>5024</v>
      </c>
      <c r="E596" s="832" t="s">
        <v>1337</v>
      </c>
      <c r="F596" s="849">
        <v>35</v>
      </c>
      <c r="G596" s="849">
        <v>174584.19</v>
      </c>
      <c r="H596" s="849">
        <v>0.66037819493973615</v>
      </c>
      <c r="I596" s="849">
        <v>4988.1197142857145</v>
      </c>
      <c r="J596" s="849">
        <v>53</v>
      </c>
      <c r="K596" s="849">
        <v>264370.01</v>
      </c>
      <c r="L596" s="849">
        <v>1</v>
      </c>
      <c r="M596" s="849">
        <v>4988.1133962264157</v>
      </c>
      <c r="N596" s="849">
        <v>41</v>
      </c>
      <c r="O596" s="849">
        <v>210531.97</v>
      </c>
      <c r="P596" s="837">
        <v>0.79635345173985506</v>
      </c>
      <c r="Q596" s="850">
        <v>5134.9260975609759</v>
      </c>
    </row>
    <row r="597" spans="1:17" ht="14.4" customHeight="1" x14ac:dyDescent="0.3">
      <c r="A597" s="831" t="s">
        <v>577</v>
      </c>
      <c r="B597" s="832" t="s">
        <v>4479</v>
      </c>
      <c r="C597" s="832" t="s">
        <v>4485</v>
      </c>
      <c r="D597" s="832" t="s">
        <v>5025</v>
      </c>
      <c r="E597" s="832" t="s">
        <v>5026</v>
      </c>
      <c r="F597" s="849">
        <v>39</v>
      </c>
      <c r="G597" s="849">
        <v>3333.72</v>
      </c>
      <c r="H597" s="849">
        <v>3.4691558441558437</v>
      </c>
      <c r="I597" s="849">
        <v>85.47999999999999</v>
      </c>
      <c r="J597" s="849">
        <v>12</v>
      </c>
      <c r="K597" s="849">
        <v>960.96</v>
      </c>
      <c r="L597" s="849">
        <v>1</v>
      </c>
      <c r="M597" s="849">
        <v>80.08</v>
      </c>
      <c r="N597" s="849">
        <v>38</v>
      </c>
      <c r="O597" s="849">
        <v>3043.04</v>
      </c>
      <c r="P597" s="837">
        <v>3.1666666666666665</v>
      </c>
      <c r="Q597" s="850">
        <v>80.08</v>
      </c>
    </row>
    <row r="598" spans="1:17" ht="14.4" customHeight="1" x14ac:dyDescent="0.3">
      <c r="A598" s="831" t="s">
        <v>577</v>
      </c>
      <c r="B598" s="832" t="s">
        <v>4479</v>
      </c>
      <c r="C598" s="832" t="s">
        <v>4485</v>
      </c>
      <c r="D598" s="832" t="s">
        <v>5027</v>
      </c>
      <c r="E598" s="832" t="s">
        <v>5026</v>
      </c>
      <c r="F598" s="849">
        <v>12</v>
      </c>
      <c r="G598" s="849">
        <v>913.56</v>
      </c>
      <c r="H598" s="849">
        <v>0.66666666666666663</v>
      </c>
      <c r="I598" s="849">
        <v>76.13</v>
      </c>
      <c r="J598" s="849">
        <v>18</v>
      </c>
      <c r="K598" s="849">
        <v>1370.34</v>
      </c>
      <c r="L598" s="849">
        <v>1</v>
      </c>
      <c r="M598" s="849">
        <v>76.13</v>
      </c>
      <c r="N598" s="849"/>
      <c r="O598" s="849"/>
      <c r="P598" s="837"/>
      <c r="Q598" s="850"/>
    </row>
    <row r="599" spans="1:17" ht="14.4" customHeight="1" x14ac:dyDescent="0.3">
      <c r="A599" s="831" t="s">
        <v>577</v>
      </c>
      <c r="B599" s="832" t="s">
        <v>4479</v>
      </c>
      <c r="C599" s="832" t="s">
        <v>4485</v>
      </c>
      <c r="D599" s="832" t="s">
        <v>5028</v>
      </c>
      <c r="E599" s="832"/>
      <c r="F599" s="849">
        <v>83</v>
      </c>
      <c r="G599" s="849">
        <v>6675.67</v>
      </c>
      <c r="H599" s="849"/>
      <c r="I599" s="849">
        <v>80.429759036144574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" customHeight="1" x14ac:dyDescent="0.3">
      <c r="A600" s="831" t="s">
        <v>577</v>
      </c>
      <c r="B600" s="832" t="s">
        <v>4479</v>
      </c>
      <c r="C600" s="832" t="s">
        <v>4485</v>
      </c>
      <c r="D600" s="832" t="s">
        <v>5029</v>
      </c>
      <c r="E600" s="832" t="s">
        <v>831</v>
      </c>
      <c r="F600" s="849">
        <v>21.6</v>
      </c>
      <c r="G600" s="849">
        <v>14913.93</v>
      </c>
      <c r="H600" s="849">
        <v>1.0693066538374121</v>
      </c>
      <c r="I600" s="849">
        <v>690.45972222222224</v>
      </c>
      <c r="J600" s="849">
        <v>20.2</v>
      </c>
      <c r="K600" s="849">
        <v>13947.29</v>
      </c>
      <c r="L600" s="849">
        <v>1</v>
      </c>
      <c r="M600" s="849">
        <v>690.45990099009907</v>
      </c>
      <c r="N600" s="849">
        <v>8</v>
      </c>
      <c r="O600" s="849">
        <v>5443.35</v>
      </c>
      <c r="P600" s="837">
        <v>0.3902801189334989</v>
      </c>
      <c r="Q600" s="850">
        <v>680.41875000000005</v>
      </c>
    </row>
    <row r="601" spans="1:17" ht="14.4" customHeight="1" x14ac:dyDescent="0.3">
      <c r="A601" s="831" t="s">
        <v>577</v>
      </c>
      <c r="B601" s="832" t="s">
        <v>4479</v>
      </c>
      <c r="C601" s="832" t="s">
        <v>4485</v>
      </c>
      <c r="D601" s="832" t="s">
        <v>5030</v>
      </c>
      <c r="E601" s="832" t="s">
        <v>1425</v>
      </c>
      <c r="F601" s="849">
        <v>122.3</v>
      </c>
      <c r="G601" s="849">
        <v>7142.32</v>
      </c>
      <c r="H601" s="849">
        <v>0.43976986695433296</v>
      </c>
      <c r="I601" s="849">
        <v>58.4</v>
      </c>
      <c r="J601" s="849">
        <v>278.10000000000002</v>
      </c>
      <c r="K601" s="849">
        <v>16241.04</v>
      </c>
      <c r="L601" s="849">
        <v>1</v>
      </c>
      <c r="M601" s="849">
        <v>58.4</v>
      </c>
      <c r="N601" s="849">
        <v>280</v>
      </c>
      <c r="O601" s="849">
        <v>14383.17</v>
      </c>
      <c r="P601" s="837">
        <v>0.88560646362548212</v>
      </c>
      <c r="Q601" s="850">
        <v>51.368464285714289</v>
      </c>
    </row>
    <row r="602" spans="1:17" ht="14.4" customHeight="1" x14ac:dyDescent="0.3">
      <c r="A602" s="831" t="s">
        <v>577</v>
      </c>
      <c r="B602" s="832" t="s">
        <v>4479</v>
      </c>
      <c r="C602" s="832" t="s">
        <v>4485</v>
      </c>
      <c r="D602" s="832" t="s">
        <v>5031</v>
      </c>
      <c r="E602" s="832" t="s">
        <v>5032</v>
      </c>
      <c r="F602" s="849">
        <v>55.849999999999994</v>
      </c>
      <c r="G602" s="849">
        <v>38662.61</v>
      </c>
      <c r="H602" s="849">
        <v>1.2808206902514792</v>
      </c>
      <c r="I602" s="849">
        <v>692.25801253357213</v>
      </c>
      <c r="J602" s="849">
        <v>43.61</v>
      </c>
      <c r="K602" s="849">
        <v>30185.809999999998</v>
      </c>
      <c r="L602" s="849">
        <v>1</v>
      </c>
      <c r="M602" s="849">
        <v>692.17633570282044</v>
      </c>
      <c r="N602" s="849">
        <v>21.75</v>
      </c>
      <c r="O602" s="849">
        <v>15047.049999999997</v>
      </c>
      <c r="P602" s="837">
        <v>0.4984809087448705</v>
      </c>
      <c r="Q602" s="850">
        <v>691.81839080459758</v>
      </c>
    </row>
    <row r="603" spans="1:17" ht="14.4" customHeight="1" x14ac:dyDescent="0.3">
      <c r="A603" s="831" t="s">
        <v>577</v>
      </c>
      <c r="B603" s="832" t="s">
        <v>4479</v>
      </c>
      <c r="C603" s="832" t="s">
        <v>4485</v>
      </c>
      <c r="D603" s="832" t="s">
        <v>5033</v>
      </c>
      <c r="E603" s="832" t="s">
        <v>5034</v>
      </c>
      <c r="F603" s="849">
        <v>2</v>
      </c>
      <c r="G603" s="849">
        <v>24754.86</v>
      </c>
      <c r="H603" s="849"/>
      <c r="I603" s="849">
        <v>12377.43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577</v>
      </c>
      <c r="B604" s="832" t="s">
        <v>4479</v>
      </c>
      <c r="C604" s="832" t="s">
        <v>4485</v>
      </c>
      <c r="D604" s="832" t="s">
        <v>5035</v>
      </c>
      <c r="E604" s="832" t="s">
        <v>1748</v>
      </c>
      <c r="F604" s="849">
        <v>30.500000000000004</v>
      </c>
      <c r="G604" s="849">
        <v>366408.7</v>
      </c>
      <c r="H604" s="849">
        <v>0.64755822619067649</v>
      </c>
      <c r="I604" s="849">
        <v>12013.4</v>
      </c>
      <c r="J604" s="849">
        <v>47.1</v>
      </c>
      <c r="K604" s="849">
        <v>565831.28</v>
      </c>
      <c r="L604" s="849">
        <v>1</v>
      </c>
      <c r="M604" s="849">
        <v>12013.402972399152</v>
      </c>
      <c r="N604" s="849">
        <v>44.2</v>
      </c>
      <c r="O604" s="849">
        <v>530992.39</v>
      </c>
      <c r="P604" s="837">
        <v>0.93842883694941714</v>
      </c>
      <c r="Q604" s="850">
        <v>12013.402488687781</v>
      </c>
    </row>
    <row r="605" spans="1:17" ht="14.4" customHeight="1" x14ac:dyDescent="0.3">
      <c r="A605" s="831" t="s">
        <v>577</v>
      </c>
      <c r="B605" s="832" t="s">
        <v>4479</v>
      </c>
      <c r="C605" s="832" t="s">
        <v>4485</v>
      </c>
      <c r="D605" s="832" t="s">
        <v>5036</v>
      </c>
      <c r="E605" s="832" t="s">
        <v>5037</v>
      </c>
      <c r="F605" s="849">
        <v>216.3</v>
      </c>
      <c r="G605" s="849">
        <v>724633.11</v>
      </c>
      <c r="H605" s="849">
        <v>1.4994551428464771</v>
      </c>
      <c r="I605" s="849">
        <v>3350.1299583911232</v>
      </c>
      <c r="J605" s="849">
        <v>148.5</v>
      </c>
      <c r="K605" s="849">
        <v>483264.28</v>
      </c>
      <c r="L605" s="849">
        <v>1</v>
      </c>
      <c r="M605" s="849">
        <v>3254.304915824916</v>
      </c>
      <c r="N605" s="849">
        <v>67</v>
      </c>
      <c r="O605" s="849">
        <v>156357.9</v>
      </c>
      <c r="P605" s="837">
        <v>0.32354532803459007</v>
      </c>
      <c r="Q605" s="850">
        <v>2333.6999999999998</v>
      </c>
    </row>
    <row r="606" spans="1:17" ht="14.4" customHeight="1" x14ac:dyDescent="0.3">
      <c r="A606" s="831" t="s">
        <v>577</v>
      </c>
      <c r="B606" s="832" t="s">
        <v>4479</v>
      </c>
      <c r="C606" s="832" t="s">
        <v>4485</v>
      </c>
      <c r="D606" s="832" t="s">
        <v>5038</v>
      </c>
      <c r="E606" s="832" t="s">
        <v>1331</v>
      </c>
      <c r="F606" s="849">
        <v>6</v>
      </c>
      <c r="G606" s="849">
        <v>34262.58</v>
      </c>
      <c r="H606" s="849">
        <v>1.5</v>
      </c>
      <c r="I606" s="849">
        <v>5710.43</v>
      </c>
      <c r="J606" s="849">
        <v>4</v>
      </c>
      <c r="K606" s="849">
        <v>22841.72</v>
      </c>
      <c r="L606" s="849">
        <v>1</v>
      </c>
      <c r="M606" s="849">
        <v>5710.43</v>
      </c>
      <c r="N606" s="849">
        <v>1</v>
      </c>
      <c r="O606" s="849">
        <v>5710.43</v>
      </c>
      <c r="P606" s="837">
        <v>0.25</v>
      </c>
      <c r="Q606" s="850">
        <v>5710.43</v>
      </c>
    </row>
    <row r="607" spans="1:17" ht="14.4" customHeight="1" x14ac:dyDescent="0.3">
      <c r="A607" s="831" t="s">
        <v>577</v>
      </c>
      <c r="B607" s="832" t="s">
        <v>4479</v>
      </c>
      <c r="C607" s="832" t="s">
        <v>4485</v>
      </c>
      <c r="D607" s="832" t="s">
        <v>5039</v>
      </c>
      <c r="E607" s="832" t="s">
        <v>1331</v>
      </c>
      <c r="F607" s="849">
        <v>9</v>
      </c>
      <c r="G607" s="849">
        <v>102787.83</v>
      </c>
      <c r="H607" s="849">
        <v>1.2857142857142858</v>
      </c>
      <c r="I607" s="849">
        <v>11420.87</v>
      </c>
      <c r="J607" s="849">
        <v>7</v>
      </c>
      <c r="K607" s="849">
        <v>79946.09</v>
      </c>
      <c r="L607" s="849">
        <v>1</v>
      </c>
      <c r="M607" s="849">
        <v>11420.869999999999</v>
      </c>
      <c r="N607" s="849">
        <v>15</v>
      </c>
      <c r="O607" s="849">
        <v>171313.05</v>
      </c>
      <c r="P607" s="837">
        <v>2.1428571428571428</v>
      </c>
      <c r="Q607" s="850">
        <v>11420.869999999999</v>
      </c>
    </row>
    <row r="608" spans="1:17" ht="14.4" customHeight="1" x14ac:dyDescent="0.3">
      <c r="A608" s="831" t="s">
        <v>577</v>
      </c>
      <c r="B608" s="832" t="s">
        <v>4479</v>
      </c>
      <c r="C608" s="832" t="s">
        <v>4485</v>
      </c>
      <c r="D608" s="832" t="s">
        <v>5040</v>
      </c>
      <c r="E608" s="832" t="s">
        <v>5041</v>
      </c>
      <c r="F608" s="849">
        <v>3</v>
      </c>
      <c r="G608" s="849">
        <v>1000.17</v>
      </c>
      <c r="H608" s="849"/>
      <c r="I608" s="849">
        <v>333.39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577</v>
      </c>
      <c r="B609" s="832" t="s">
        <v>4479</v>
      </c>
      <c r="C609" s="832" t="s">
        <v>4485</v>
      </c>
      <c r="D609" s="832" t="s">
        <v>5042</v>
      </c>
      <c r="E609" s="832"/>
      <c r="F609" s="849">
        <v>72</v>
      </c>
      <c r="G609" s="849">
        <v>2779.92</v>
      </c>
      <c r="H609" s="849"/>
      <c r="I609" s="849">
        <v>38.61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577</v>
      </c>
      <c r="B610" s="832" t="s">
        <v>4479</v>
      </c>
      <c r="C610" s="832" t="s">
        <v>4485</v>
      </c>
      <c r="D610" s="832" t="s">
        <v>5043</v>
      </c>
      <c r="E610" s="832" t="s">
        <v>5044</v>
      </c>
      <c r="F610" s="849">
        <v>1</v>
      </c>
      <c r="G610" s="849">
        <v>386.6</v>
      </c>
      <c r="H610" s="849">
        <v>0.45452407825432661</v>
      </c>
      <c r="I610" s="849">
        <v>386.6</v>
      </c>
      <c r="J610" s="849">
        <v>2.2000000000000002</v>
      </c>
      <c r="K610" s="849">
        <v>850.56</v>
      </c>
      <c r="L610" s="849">
        <v>1</v>
      </c>
      <c r="M610" s="849">
        <v>386.61818181818177</v>
      </c>
      <c r="N610" s="849">
        <v>0.5</v>
      </c>
      <c r="O610" s="849">
        <v>193.3</v>
      </c>
      <c r="P610" s="837">
        <v>0.22726203912716331</v>
      </c>
      <c r="Q610" s="850">
        <v>386.6</v>
      </c>
    </row>
    <row r="611" spans="1:17" ht="14.4" customHeight="1" x14ac:dyDescent="0.3">
      <c r="A611" s="831" t="s">
        <v>577</v>
      </c>
      <c r="B611" s="832" t="s">
        <v>4479</v>
      </c>
      <c r="C611" s="832" t="s">
        <v>4485</v>
      </c>
      <c r="D611" s="832" t="s">
        <v>5045</v>
      </c>
      <c r="E611" s="832" t="s">
        <v>5046</v>
      </c>
      <c r="F611" s="849"/>
      <c r="G611" s="849"/>
      <c r="H611" s="849"/>
      <c r="I611" s="849"/>
      <c r="J611" s="849"/>
      <c r="K611" s="849"/>
      <c r="L611" s="849"/>
      <c r="M611" s="849"/>
      <c r="N611" s="849">
        <v>22</v>
      </c>
      <c r="O611" s="849">
        <v>849.42</v>
      </c>
      <c r="P611" s="837"/>
      <c r="Q611" s="850">
        <v>38.61</v>
      </c>
    </row>
    <row r="612" spans="1:17" ht="14.4" customHeight="1" x14ac:dyDescent="0.3">
      <c r="A612" s="831" t="s">
        <v>577</v>
      </c>
      <c r="B612" s="832" t="s">
        <v>4479</v>
      </c>
      <c r="C612" s="832" t="s">
        <v>4485</v>
      </c>
      <c r="D612" s="832" t="s">
        <v>5047</v>
      </c>
      <c r="E612" s="832" t="s">
        <v>1335</v>
      </c>
      <c r="F612" s="849">
        <v>42</v>
      </c>
      <c r="G612" s="849">
        <v>361660.77</v>
      </c>
      <c r="H612" s="849">
        <v>0.63693669500969641</v>
      </c>
      <c r="I612" s="849">
        <v>8610.9707142857151</v>
      </c>
      <c r="J612" s="849">
        <v>62</v>
      </c>
      <c r="K612" s="849">
        <v>567812.74</v>
      </c>
      <c r="L612" s="849">
        <v>1</v>
      </c>
      <c r="M612" s="849">
        <v>9158.27</v>
      </c>
      <c r="N612" s="849">
        <v>73</v>
      </c>
      <c r="O612" s="849">
        <v>668553.71</v>
      </c>
      <c r="P612" s="837">
        <v>1.1774193548387097</v>
      </c>
      <c r="Q612" s="850">
        <v>9158.2699999999986</v>
      </c>
    </row>
    <row r="613" spans="1:17" ht="14.4" customHeight="1" x14ac:dyDescent="0.3">
      <c r="A613" s="831" t="s">
        <v>577</v>
      </c>
      <c r="B613" s="832" t="s">
        <v>4479</v>
      </c>
      <c r="C613" s="832" t="s">
        <v>4485</v>
      </c>
      <c r="D613" s="832" t="s">
        <v>5048</v>
      </c>
      <c r="E613" s="832" t="s">
        <v>5049</v>
      </c>
      <c r="F613" s="849">
        <v>1.3</v>
      </c>
      <c r="G613" s="849">
        <v>885.43</v>
      </c>
      <c r="H613" s="849">
        <v>4.519806023481368</v>
      </c>
      <c r="I613" s="849">
        <v>681.09999999999991</v>
      </c>
      <c r="J613" s="849">
        <v>0.5</v>
      </c>
      <c r="K613" s="849">
        <v>195.9</v>
      </c>
      <c r="L613" s="849">
        <v>1</v>
      </c>
      <c r="M613" s="849">
        <v>391.8</v>
      </c>
      <c r="N613" s="849">
        <v>1.9</v>
      </c>
      <c r="O613" s="849">
        <v>425.03</v>
      </c>
      <c r="P613" s="837">
        <v>2.1696273608984176</v>
      </c>
      <c r="Q613" s="850">
        <v>223.7</v>
      </c>
    </row>
    <row r="614" spans="1:17" ht="14.4" customHeight="1" x14ac:dyDescent="0.3">
      <c r="A614" s="831" t="s">
        <v>577</v>
      </c>
      <c r="B614" s="832" t="s">
        <v>4479</v>
      </c>
      <c r="C614" s="832" t="s">
        <v>4485</v>
      </c>
      <c r="D614" s="832" t="s">
        <v>5050</v>
      </c>
      <c r="E614" s="832" t="s">
        <v>5051</v>
      </c>
      <c r="F614" s="849"/>
      <c r="G614" s="849"/>
      <c r="H614" s="849"/>
      <c r="I614" s="849"/>
      <c r="J614" s="849">
        <v>67</v>
      </c>
      <c r="K614" s="849">
        <v>2872.96</v>
      </c>
      <c r="L614" s="849">
        <v>1</v>
      </c>
      <c r="M614" s="849">
        <v>42.88</v>
      </c>
      <c r="N614" s="849">
        <v>14</v>
      </c>
      <c r="O614" s="849">
        <v>600.32000000000005</v>
      </c>
      <c r="P614" s="837">
        <v>0.20895522388059704</v>
      </c>
      <c r="Q614" s="850">
        <v>42.88</v>
      </c>
    </row>
    <row r="615" spans="1:17" ht="14.4" customHeight="1" x14ac:dyDescent="0.3">
      <c r="A615" s="831" t="s">
        <v>577</v>
      </c>
      <c r="B615" s="832" t="s">
        <v>4479</v>
      </c>
      <c r="C615" s="832" t="s">
        <v>4485</v>
      </c>
      <c r="D615" s="832" t="s">
        <v>5050</v>
      </c>
      <c r="E615" s="832" t="s">
        <v>5052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42.88</v>
      </c>
      <c r="P615" s="837"/>
      <c r="Q615" s="850">
        <v>42.88</v>
      </c>
    </row>
    <row r="616" spans="1:17" ht="14.4" customHeight="1" x14ac:dyDescent="0.3">
      <c r="A616" s="831" t="s">
        <v>577</v>
      </c>
      <c r="B616" s="832" t="s">
        <v>4479</v>
      </c>
      <c r="C616" s="832" t="s">
        <v>4485</v>
      </c>
      <c r="D616" s="832" t="s">
        <v>5053</v>
      </c>
      <c r="E616" s="832" t="s">
        <v>5054</v>
      </c>
      <c r="F616" s="849">
        <v>2</v>
      </c>
      <c r="G616" s="849">
        <v>3373.84</v>
      </c>
      <c r="H616" s="849"/>
      <c r="I616" s="849">
        <v>1686.92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577</v>
      </c>
      <c r="B617" s="832" t="s">
        <v>4479</v>
      </c>
      <c r="C617" s="832" t="s">
        <v>4485</v>
      </c>
      <c r="D617" s="832" t="s">
        <v>5055</v>
      </c>
      <c r="E617" s="832" t="s">
        <v>2154</v>
      </c>
      <c r="F617" s="849">
        <v>73</v>
      </c>
      <c r="G617" s="849">
        <v>3130.24</v>
      </c>
      <c r="H617" s="849">
        <v>0.85882352941176465</v>
      </c>
      <c r="I617" s="849">
        <v>42.879999999999995</v>
      </c>
      <c r="J617" s="849">
        <v>85</v>
      </c>
      <c r="K617" s="849">
        <v>3644.8</v>
      </c>
      <c r="L617" s="849">
        <v>1</v>
      </c>
      <c r="M617" s="849">
        <v>42.88</v>
      </c>
      <c r="N617" s="849">
        <v>26.4</v>
      </c>
      <c r="O617" s="849">
        <v>1131.99</v>
      </c>
      <c r="P617" s="837">
        <v>0.31057671202809478</v>
      </c>
      <c r="Q617" s="850">
        <v>42.878409090909095</v>
      </c>
    </row>
    <row r="618" spans="1:17" ht="14.4" customHeight="1" x14ac:dyDescent="0.3">
      <c r="A618" s="831" t="s">
        <v>577</v>
      </c>
      <c r="B618" s="832" t="s">
        <v>4479</v>
      </c>
      <c r="C618" s="832" t="s">
        <v>4485</v>
      </c>
      <c r="D618" s="832" t="s">
        <v>5056</v>
      </c>
      <c r="E618" s="832" t="s">
        <v>5057</v>
      </c>
      <c r="F618" s="849">
        <v>1.4</v>
      </c>
      <c r="G618" s="849">
        <v>760.84999999999991</v>
      </c>
      <c r="H618" s="849">
        <v>1.2727500836400134</v>
      </c>
      <c r="I618" s="849">
        <v>543.46428571428567</v>
      </c>
      <c r="J618" s="849">
        <v>1.1000000000000001</v>
      </c>
      <c r="K618" s="849">
        <v>597.79999999999995</v>
      </c>
      <c r="L618" s="849">
        <v>1</v>
      </c>
      <c r="M618" s="849">
        <v>543.45454545454538</v>
      </c>
      <c r="N618" s="849"/>
      <c r="O618" s="849"/>
      <c r="P618" s="837"/>
      <c r="Q618" s="850"/>
    </row>
    <row r="619" spans="1:17" ht="14.4" customHeight="1" x14ac:dyDescent="0.3">
      <c r="A619" s="831" t="s">
        <v>577</v>
      </c>
      <c r="B619" s="832" t="s">
        <v>4479</v>
      </c>
      <c r="C619" s="832" t="s">
        <v>4485</v>
      </c>
      <c r="D619" s="832" t="s">
        <v>5058</v>
      </c>
      <c r="E619" s="832" t="s">
        <v>1408</v>
      </c>
      <c r="F619" s="849">
        <v>164.6</v>
      </c>
      <c r="G619" s="849">
        <v>12710.380000000001</v>
      </c>
      <c r="H619" s="849">
        <v>1.7145882683041329</v>
      </c>
      <c r="I619" s="849">
        <v>77.219805589307427</v>
      </c>
      <c r="J619" s="849">
        <v>96</v>
      </c>
      <c r="K619" s="849">
        <v>7413.08</v>
      </c>
      <c r="L619" s="849">
        <v>1</v>
      </c>
      <c r="M619" s="849">
        <v>77.219583333333333</v>
      </c>
      <c r="N619" s="849">
        <v>190.3</v>
      </c>
      <c r="O619" s="849">
        <v>14678.050000000001</v>
      </c>
      <c r="P619" s="837">
        <v>1.9800204503391305</v>
      </c>
      <c r="Q619" s="850">
        <v>77.131108775617449</v>
      </c>
    </row>
    <row r="620" spans="1:17" ht="14.4" customHeight="1" x14ac:dyDescent="0.3">
      <c r="A620" s="831" t="s">
        <v>577</v>
      </c>
      <c r="B620" s="832" t="s">
        <v>4479</v>
      </c>
      <c r="C620" s="832" t="s">
        <v>4485</v>
      </c>
      <c r="D620" s="832" t="s">
        <v>5059</v>
      </c>
      <c r="E620" s="832" t="s">
        <v>5060</v>
      </c>
      <c r="F620" s="849">
        <v>107.4</v>
      </c>
      <c r="G620" s="849">
        <v>29182.460000000003</v>
      </c>
      <c r="H620" s="849">
        <v>1.0488165329580244</v>
      </c>
      <c r="I620" s="849">
        <v>271.71750465549349</v>
      </c>
      <c r="J620" s="849">
        <v>102.4</v>
      </c>
      <c r="K620" s="849">
        <v>27824.18</v>
      </c>
      <c r="L620" s="849">
        <v>1</v>
      </c>
      <c r="M620" s="849">
        <v>271.72050781249999</v>
      </c>
      <c r="N620" s="849">
        <v>100.5</v>
      </c>
      <c r="O620" s="849">
        <v>25740.329999999998</v>
      </c>
      <c r="P620" s="837">
        <v>0.92510650808038175</v>
      </c>
      <c r="Q620" s="850">
        <v>256.12268656716418</v>
      </c>
    </row>
    <row r="621" spans="1:17" ht="14.4" customHeight="1" x14ac:dyDescent="0.3">
      <c r="A621" s="831" t="s">
        <v>577</v>
      </c>
      <c r="B621" s="832" t="s">
        <v>4479</v>
      </c>
      <c r="C621" s="832" t="s">
        <v>4485</v>
      </c>
      <c r="D621" s="832" t="s">
        <v>5061</v>
      </c>
      <c r="E621" s="832" t="s">
        <v>5062</v>
      </c>
      <c r="F621" s="849"/>
      <c r="G621" s="849"/>
      <c r="H621" s="849"/>
      <c r="I621" s="849"/>
      <c r="J621" s="849">
        <v>54</v>
      </c>
      <c r="K621" s="849">
        <v>3550.5</v>
      </c>
      <c r="L621" s="849">
        <v>1</v>
      </c>
      <c r="M621" s="849">
        <v>65.75</v>
      </c>
      <c r="N621" s="849"/>
      <c r="O621" s="849"/>
      <c r="P621" s="837"/>
      <c r="Q621" s="850"/>
    </row>
    <row r="622" spans="1:17" ht="14.4" customHeight="1" x14ac:dyDescent="0.3">
      <c r="A622" s="831" t="s">
        <v>577</v>
      </c>
      <c r="B622" s="832" t="s">
        <v>4479</v>
      </c>
      <c r="C622" s="832" t="s">
        <v>4485</v>
      </c>
      <c r="D622" s="832" t="s">
        <v>5063</v>
      </c>
      <c r="E622" s="832" t="s">
        <v>5064</v>
      </c>
      <c r="F622" s="849">
        <v>4.5999999999999996</v>
      </c>
      <c r="G622" s="849">
        <v>15013.2</v>
      </c>
      <c r="H622" s="849">
        <v>1.2777800473894929</v>
      </c>
      <c r="I622" s="849">
        <v>3263.739130434783</v>
      </c>
      <c r="J622" s="849">
        <v>3.5999999999999996</v>
      </c>
      <c r="K622" s="849">
        <v>11749.439999999999</v>
      </c>
      <c r="L622" s="849">
        <v>1</v>
      </c>
      <c r="M622" s="849">
        <v>3263.7333333333331</v>
      </c>
      <c r="N622" s="849">
        <v>0.60000000000000009</v>
      </c>
      <c r="O622" s="849">
        <v>1958.24</v>
      </c>
      <c r="P622" s="837">
        <v>0.16666666666666669</v>
      </c>
      <c r="Q622" s="850">
        <v>3263.7333333333327</v>
      </c>
    </row>
    <row r="623" spans="1:17" ht="14.4" customHeight="1" x14ac:dyDescent="0.3">
      <c r="A623" s="831" t="s">
        <v>577</v>
      </c>
      <c r="B623" s="832" t="s">
        <v>4479</v>
      </c>
      <c r="C623" s="832" t="s">
        <v>4485</v>
      </c>
      <c r="D623" s="832" t="s">
        <v>5065</v>
      </c>
      <c r="E623" s="832" t="s">
        <v>1150</v>
      </c>
      <c r="F623" s="849"/>
      <c r="G623" s="849"/>
      <c r="H623" s="849"/>
      <c r="I623" s="849"/>
      <c r="J623" s="849">
        <v>0.6</v>
      </c>
      <c r="K623" s="849">
        <v>736.62</v>
      </c>
      <c r="L623" s="849">
        <v>1</v>
      </c>
      <c r="M623" s="849">
        <v>1227.7</v>
      </c>
      <c r="N623" s="849"/>
      <c r="O623" s="849"/>
      <c r="P623" s="837"/>
      <c r="Q623" s="850"/>
    </row>
    <row r="624" spans="1:17" ht="14.4" customHeight="1" x14ac:dyDescent="0.3">
      <c r="A624" s="831" t="s">
        <v>577</v>
      </c>
      <c r="B624" s="832" t="s">
        <v>4479</v>
      </c>
      <c r="C624" s="832" t="s">
        <v>4485</v>
      </c>
      <c r="D624" s="832" t="s">
        <v>5066</v>
      </c>
      <c r="E624" s="832" t="s">
        <v>5067</v>
      </c>
      <c r="F624" s="849">
        <v>57</v>
      </c>
      <c r="G624" s="849">
        <v>12494.400000000001</v>
      </c>
      <c r="H624" s="849">
        <v>0.7080745341614908</v>
      </c>
      <c r="I624" s="849">
        <v>219.20000000000002</v>
      </c>
      <c r="J624" s="849">
        <v>80.5</v>
      </c>
      <c r="K624" s="849">
        <v>17645.599999999999</v>
      </c>
      <c r="L624" s="849">
        <v>1</v>
      </c>
      <c r="M624" s="849">
        <v>219.2</v>
      </c>
      <c r="N624" s="849">
        <v>4</v>
      </c>
      <c r="O624" s="849">
        <v>876.8</v>
      </c>
      <c r="P624" s="837">
        <v>4.9689440993788823E-2</v>
      </c>
      <c r="Q624" s="850">
        <v>219.2</v>
      </c>
    </row>
    <row r="625" spans="1:17" ht="14.4" customHeight="1" x14ac:dyDescent="0.3">
      <c r="A625" s="831" t="s">
        <v>577</v>
      </c>
      <c r="B625" s="832" t="s">
        <v>4479</v>
      </c>
      <c r="C625" s="832" t="s">
        <v>4485</v>
      </c>
      <c r="D625" s="832" t="s">
        <v>5068</v>
      </c>
      <c r="E625" s="832" t="s">
        <v>5069</v>
      </c>
      <c r="F625" s="849">
        <v>1</v>
      </c>
      <c r="G625" s="849">
        <v>10542.91</v>
      </c>
      <c r="H625" s="849">
        <v>0.48571766860900106</v>
      </c>
      <c r="I625" s="849">
        <v>10542.91</v>
      </c>
      <c r="J625" s="849">
        <v>2</v>
      </c>
      <c r="K625" s="849">
        <v>21705.84</v>
      </c>
      <c r="L625" s="849">
        <v>1</v>
      </c>
      <c r="M625" s="849">
        <v>10852.92</v>
      </c>
      <c r="N625" s="849">
        <v>3</v>
      </c>
      <c r="O625" s="849">
        <v>32558.760000000002</v>
      </c>
      <c r="P625" s="837">
        <v>1.5</v>
      </c>
      <c r="Q625" s="850">
        <v>10852.92</v>
      </c>
    </row>
    <row r="626" spans="1:17" ht="14.4" customHeight="1" x14ac:dyDescent="0.3">
      <c r="A626" s="831" t="s">
        <v>577</v>
      </c>
      <c r="B626" s="832" t="s">
        <v>4479</v>
      </c>
      <c r="C626" s="832" t="s">
        <v>4485</v>
      </c>
      <c r="D626" s="832" t="s">
        <v>5070</v>
      </c>
      <c r="E626" s="832" t="s">
        <v>1343</v>
      </c>
      <c r="F626" s="849"/>
      <c r="G626" s="849"/>
      <c r="H626" s="849"/>
      <c r="I626" s="849"/>
      <c r="J626" s="849">
        <v>7.8000000000000007</v>
      </c>
      <c r="K626" s="849">
        <v>3347.76</v>
      </c>
      <c r="L626" s="849">
        <v>1</v>
      </c>
      <c r="M626" s="849">
        <v>429.2</v>
      </c>
      <c r="N626" s="849">
        <v>1.5</v>
      </c>
      <c r="O626" s="849">
        <v>643.79999999999995</v>
      </c>
      <c r="P626" s="837">
        <v>0.19230769230769229</v>
      </c>
      <c r="Q626" s="850">
        <v>429.2</v>
      </c>
    </row>
    <row r="627" spans="1:17" ht="14.4" customHeight="1" x14ac:dyDescent="0.3">
      <c r="A627" s="831" t="s">
        <v>577</v>
      </c>
      <c r="B627" s="832" t="s">
        <v>4479</v>
      </c>
      <c r="C627" s="832" t="s">
        <v>4485</v>
      </c>
      <c r="D627" s="832" t="s">
        <v>5071</v>
      </c>
      <c r="E627" s="832" t="s">
        <v>5072</v>
      </c>
      <c r="F627" s="849">
        <v>40</v>
      </c>
      <c r="G627" s="849">
        <v>2630</v>
      </c>
      <c r="H627" s="849">
        <v>0.16208614108027022</v>
      </c>
      <c r="I627" s="849">
        <v>65.75</v>
      </c>
      <c r="J627" s="849">
        <v>270</v>
      </c>
      <c r="K627" s="849">
        <v>16225.94</v>
      </c>
      <c r="L627" s="849">
        <v>1</v>
      </c>
      <c r="M627" s="849">
        <v>60.096074074074075</v>
      </c>
      <c r="N627" s="849">
        <v>21</v>
      </c>
      <c r="O627" s="849">
        <v>1380.75</v>
      </c>
      <c r="P627" s="837">
        <v>8.5095224067141872E-2</v>
      </c>
      <c r="Q627" s="850">
        <v>65.75</v>
      </c>
    </row>
    <row r="628" spans="1:17" ht="14.4" customHeight="1" x14ac:dyDescent="0.3">
      <c r="A628" s="831" t="s">
        <v>577</v>
      </c>
      <c r="B628" s="832" t="s">
        <v>4479</v>
      </c>
      <c r="C628" s="832" t="s">
        <v>4485</v>
      </c>
      <c r="D628" s="832" t="s">
        <v>5073</v>
      </c>
      <c r="E628" s="832" t="s">
        <v>5074</v>
      </c>
      <c r="F628" s="849">
        <v>77.8</v>
      </c>
      <c r="G628" s="849">
        <v>6130.76</v>
      </c>
      <c r="H628" s="849">
        <v>1.3436487046246031</v>
      </c>
      <c r="I628" s="849">
        <v>78.801542416452449</v>
      </c>
      <c r="J628" s="849">
        <v>57.900000000000006</v>
      </c>
      <c r="K628" s="849">
        <v>4562.7700000000004</v>
      </c>
      <c r="L628" s="849">
        <v>1</v>
      </c>
      <c r="M628" s="849">
        <v>78.804317789291886</v>
      </c>
      <c r="N628" s="849">
        <v>82.6</v>
      </c>
      <c r="O628" s="849">
        <v>6407.52</v>
      </c>
      <c r="P628" s="837">
        <v>1.4043048411381682</v>
      </c>
      <c r="Q628" s="850">
        <v>77.572881355932211</v>
      </c>
    </row>
    <row r="629" spans="1:17" ht="14.4" customHeight="1" x14ac:dyDescent="0.3">
      <c r="A629" s="831" t="s">
        <v>577</v>
      </c>
      <c r="B629" s="832" t="s">
        <v>4479</v>
      </c>
      <c r="C629" s="832" t="s">
        <v>4485</v>
      </c>
      <c r="D629" s="832" t="s">
        <v>5075</v>
      </c>
      <c r="E629" s="832" t="s">
        <v>1797</v>
      </c>
      <c r="F629" s="849">
        <v>485</v>
      </c>
      <c r="G629" s="849">
        <v>34022.75</v>
      </c>
      <c r="H629" s="849">
        <v>1.0760437682271413</v>
      </c>
      <c r="I629" s="849">
        <v>70.150000000000006</v>
      </c>
      <c r="J629" s="849">
        <v>633.70000000000005</v>
      </c>
      <c r="K629" s="849">
        <v>31618.37</v>
      </c>
      <c r="L629" s="849">
        <v>1</v>
      </c>
      <c r="M629" s="849">
        <v>49.894855609910046</v>
      </c>
      <c r="N629" s="849">
        <v>416</v>
      </c>
      <c r="O629" s="849">
        <v>18358.080000000002</v>
      </c>
      <c r="P629" s="837">
        <v>0.58061437069652866</v>
      </c>
      <c r="Q629" s="850">
        <v>44.13</v>
      </c>
    </row>
    <row r="630" spans="1:17" ht="14.4" customHeight="1" x14ac:dyDescent="0.3">
      <c r="A630" s="831" t="s">
        <v>577</v>
      </c>
      <c r="B630" s="832" t="s">
        <v>4479</v>
      </c>
      <c r="C630" s="832" t="s">
        <v>4485</v>
      </c>
      <c r="D630" s="832" t="s">
        <v>5076</v>
      </c>
      <c r="E630" s="832" t="s">
        <v>5077</v>
      </c>
      <c r="F630" s="849"/>
      <c r="G630" s="849"/>
      <c r="H630" s="849"/>
      <c r="I630" s="849"/>
      <c r="J630" s="849">
        <v>1</v>
      </c>
      <c r="K630" s="849">
        <v>1287.3599999999999</v>
      </c>
      <c r="L630" s="849">
        <v>1</v>
      </c>
      <c r="M630" s="849">
        <v>1287.3599999999999</v>
      </c>
      <c r="N630" s="849"/>
      <c r="O630" s="849"/>
      <c r="P630" s="837"/>
      <c r="Q630" s="850"/>
    </row>
    <row r="631" spans="1:17" ht="14.4" customHeight="1" x14ac:dyDescent="0.3">
      <c r="A631" s="831" t="s">
        <v>577</v>
      </c>
      <c r="B631" s="832" t="s">
        <v>4479</v>
      </c>
      <c r="C631" s="832" t="s">
        <v>4485</v>
      </c>
      <c r="D631" s="832" t="s">
        <v>5078</v>
      </c>
      <c r="E631" s="832" t="s">
        <v>5079</v>
      </c>
      <c r="F631" s="849"/>
      <c r="G631" s="849"/>
      <c r="H631" s="849"/>
      <c r="I631" s="849"/>
      <c r="J631" s="849">
        <v>27</v>
      </c>
      <c r="K631" s="849">
        <v>34758.720000000001</v>
      </c>
      <c r="L631" s="849">
        <v>1</v>
      </c>
      <c r="M631" s="849">
        <v>1287.3600000000001</v>
      </c>
      <c r="N631" s="849"/>
      <c r="O631" s="849"/>
      <c r="P631" s="837"/>
      <c r="Q631" s="850"/>
    </row>
    <row r="632" spans="1:17" ht="14.4" customHeight="1" x14ac:dyDescent="0.3">
      <c r="A632" s="831" t="s">
        <v>577</v>
      </c>
      <c r="B632" s="832" t="s">
        <v>4479</v>
      </c>
      <c r="C632" s="832" t="s">
        <v>4485</v>
      </c>
      <c r="D632" s="832" t="s">
        <v>5080</v>
      </c>
      <c r="E632" s="832" t="s">
        <v>5081</v>
      </c>
      <c r="F632" s="849">
        <v>0.8</v>
      </c>
      <c r="G632" s="849">
        <v>1484.51</v>
      </c>
      <c r="H632" s="849">
        <v>0.21206982757389178</v>
      </c>
      <c r="I632" s="849">
        <v>1855.6374999999998</v>
      </c>
      <c r="J632" s="849">
        <v>3.9000000000000004</v>
      </c>
      <c r="K632" s="849">
        <v>7000.1</v>
      </c>
      <c r="L632" s="849">
        <v>1</v>
      </c>
      <c r="M632" s="849">
        <v>1794.8974358974358</v>
      </c>
      <c r="N632" s="849">
        <v>1.9</v>
      </c>
      <c r="O632" s="849">
        <v>2340.41</v>
      </c>
      <c r="P632" s="837">
        <v>0.33433950943557944</v>
      </c>
      <c r="Q632" s="850">
        <v>1231.7947368421053</v>
      </c>
    </row>
    <row r="633" spans="1:17" ht="14.4" customHeight="1" x14ac:dyDescent="0.3">
      <c r="A633" s="831" t="s">
        <v>577</v>
      </c>
      <c r="B633" s="832" t="s">
        <v>4479</v>
      </c>
      <c r="C633" s="832" t="s">
        <v>4485</v>
      </c>
      <c r="D633" s="832" t="s">
        <v>5082</v>
      </c>
      <c r="E633" s="832" t="s">
        <v>5083</v>
      </c>
      <c r="F633" s="849">
        <v>31.500000000000004</v>
      </c>
      <c r="G633" s="849">
        <v>18894.259999999998</v>
      </c>
      <c r="H633" s="849">
        <v>0.82460585831324273</v>
      </c>
      <c r="I633" s="849">
        <v>599.81777777777768</v>
      </c>
      <c r="J633" s="849">
        <v>38.200000000000003</v>
      </c>
      <c r="K633" s="849">
        <v>22913.08</v>
      </c>
      <c r="L633" s="849">
        <v>1</v>
      </c>
      <c r="M633" s="849">
        <v>599.81884816753927</v>
      </c>
      <c r="N633" s="849">
        <v>10.3</v>
      </c>
      <c r="O633" s="849">
        <v>5909.4299999999994</v>
      </c>
      <c r="P633" s="837">
        <v>0.25790640106000584</v>
      </c>
      <c r="Q633" s="850">
        <v>573.73106796116497</v>
      </c>
    </row>
    <row r="634" spans="1:17" ht="14.4" customHeight="1" x14ac:dyDescent="0.3">
      <c r="A634" s="831" t="s">
        <v>577</v>
      </c>
      <c r="B634" s="832" t="s">
        <v>4479</v>
      </c>
      <c r="C634" s="832" t="s">
        <v>4485</v>
      </c>
      <c r="D634" s="832" t="s">
        <v>5084</v>
      </c>
      <c r="E634" s="832" t="s">
        <v>1400</v>
      </c>
      <c r="F634" s="849">
        <v>419.7</v>
      </c>
      <c r="G634" s="849">
        <v>38818.04</v>
      </c>
      <c r="H634" s="849">
        <v>1.0753265201873521</v>
      </c>
      <c r="I634" s="849">
        <v>92.489969025494403</v>
      </c>
      <c r="J634" s="849">
        <v>390.3</v>
      </c>
      <c r="K634" s="849">
        <v>36098.840000000004</v>
      </c>
      <c r="L634" s="849">
        <v>1</v>
      </c>
      <c r="M634" s="849">
        <v>92.489982065078152</v>
      </c>
      <c r="N634" s="849">
        <v>569.20000000000005</v>
      </c>
      <c r="O634" s="849">
        <v>52645.3</v>
      </c>
      <c r="P634" s="837">
        <v>1.4583654211603474</v>
      </c>
      <c r="Q634" s="850">
        <v>92.48998594518622</v>
      </c>
    </row>
    <row r="635" spans="1:17" ht="14.4" customHeight="1" x14ac:dyDescent="0.3">
      <c r="A635" s="831" t="s">
        <v>577</v>
      </c>
      <c r="B635" s="832" t="s">
        <v>4479</v>
      </c>
      <c r="C635" s="832" t="s">
        <v>4485</v>
      </c>
      <c r="D635" s="832" t="s">
        <v>5085</v>
      </c>
      <c r="E635" s="832" t="s">
        <v>1326</v>
      </c>
      <c r="F635" s="849">
        <v>87</v>
      </c>
      <c r="G635" s="849">
        <v>112000.32000000001</v>
      </c>
      <c r="H635" s="849">
        <v>0.7767857142857143</v>
      </c>
      <c r="I635" s="849">
        <v>1287.3600000000001</v>
      </c>
      <c r="J635" s="849">
        <v>112</v>
      </c>
      <c r="K635" s="849">
        <v>144184.32000000001</v>
      </c>
      <c r="L635" s="849">
        <v>1</v>
      </c>
      <c r="M635" s="849">
        <v>1287.3600000000001</v>
      </c>
      <c r="N635" s="849">
        <v>83</v>
      </c>
      <c r="O635" s="849">
        <v>106850.88</v>
      </c>
      <c r="P635" s="837">
        <v>0.7410714285714286</v>
      </c>
      <c r="Q635" s="850">
        <v>1287.3600000000001</v>
      </c>
    </row>
    <row r="636" spans="1:17" ht="14.4" customHeight="1" x14ac:dyDescent="0.3">
      <c r="A636" s="831" t="s">
        <v>577</v>
      </c>
      <c r="B636" s="832" t="s">
        <v>4479</v>
      </c>
      <c r="C636" s="832" t="s">
        <v>4485</v>
      </c>
      <c r="D636" s="832" t="s">
        <v>5086</v>
      </c>
      <c r="E636" s="832" t="s">
        <v>1418</v>
      </c>
      <c r="F636" s="849">
        <v>5.6</v>
      </c>
      <c r="G636" s="849">
        <v>9138.5</v>
      </c>
      <c r="H636" s="849">
        <v>7</v>
      </c>
      <c r="I636" s="849">
        <v>1631.875</v>
      </c>
      <c r="J636" s="849">
        <v>0.8</v>
      </c>
      <c r="K636" s="849">
        <v>1305.5</v>
      </c>
      <c r="L636" s="849">
        <v>1</v>
      </c>
      <c r="M636" s="849">
        <v>1631.875</v>
      </c>
      <c r="N636" s="849">
        <v>2.2000000000000002</v>
      </c>
      <c r="O636" s="849">
        <v>3590.09</v>
      </c>
      <c r="P636" s="837">
        <v>2.7499731903485256</v>
      </c>
      <c r="Q636" s="850">
        <v>1631.8590909090908</v>
      </c>
    </row>
    <row r="637" spans="1:17" ht="14.4" customHeight="1" x14ac:dyDescent="0.3">
      <c r="A637" s="831" t="s">
        <v>577</v>
      </c>
      <c r="B637" s="832" t="s">
        <v>4479</v>
      </c>
      <c r="C637" s="832" t="s">
        <v>4485</v>
      </c>
      <c r="D637" s="832" t="s">
        <v>5087</v>
      </c>
      <c r="E637" s="832" t="s">
        <v>5088</v>
      </c>
      <c r="F637" s="849">
        <v>3.1</v>
      </c>
      <c r="G637" s="849">
        <v>1214.58</v>
      </c>
      <c r="H637" s="849">
        <v>0.52542372881355937</v>
      </c>
      <c r="I637" s="849">
        <v>391.79999999999995</v>
      </c>
      <c r="J637" s="849">
        <v>5.8999999999999995</v>
      </c>
      <c r="K637" s="849">
        <v>2311.62</v>
      </c>
      <c r="L637" s="849">
        <v>1</v>
      </c>
      <c r="M637" s="849">
        <v>391.8</v>
      </c>
      <c r="N637" s="849"/>
      <c r="O637" s="849"/>
      <c r="P637" s="837"/>
      <c r="Q637" s="850"/>
    </row>
    <row r="638" spans="1:17" ht="14.4" customHeight="1" x14ac:dyDescent="0.3">
      <c r="A638" s="831" t="s">
        <v>577</v>
      </c>
      <c r="B638" s="832" t="s">
        <v>4479</v>
      </c>
      <c r="C638" s="832" t="s">
        <v>4485</v>
      </c>
      <c r="D638" s="832" t="s">
        <v>5089</v>
      </c>
      <c r="E638" s="832" t="s">
        <v>960</v>
      </c>
      <c r="F638" s="849">
        <v>20.399999999999999</v>
      </c>
      <c r="G638" s="849">
        <v>15618.24</v>
      </c>
      <c r="H638" s="849">
        <v>1.8934459022037733</v>
      </c>
      <c r="I638" s="849">
        <v>765.6</v>
      </c>
      <c r="J638" s="849">
        <v>10.9</v>
      </c>
      <c r="K638" s="849">
        <v>8248.58</v>
      </c>
      <c r="L638" s="849">
        <v>1</v>
      </c>
      <c r="M638" s="849">
        <v>756.75045871559632</v>
      </c>
      <c r="N638" s="849">
        <v>1.7</v>
      </c>
      <c r="O638" s="849">
        <v>1170.55</v>
      </c>
      <c r="P638" s="837">
        <v>0.14190927408111456</v>
      </c>
      <c r="Q638" s="850">
        <v>688.55882352941171</v>
      </c>
    </row>
    <row r="639" spans="1:17" ht="14.4" customHeight="1" x14ac:dyDescent="0.3">
      <c r="A639" s="831" t="s">
        <v>577</v>
      </c>
      <c r="B639" s="832" t="s">
        <v>4479</v>
      </c>
      <c r="C639" s="832" t="s">
        <v>4485</v>
      </c>
      <c r="D639" s="832" t="s">
        <v>5090</v>
      </c>
      <c r="E639" s="832" t="s">
        <v>5091</v>
      </c>
      <c r="F639" s="849">
        <v>19</v>
      </c>
      <c r="G639" s="849">
        <v>2082.4</v>
      </c>
      <c r="H639" s="849">
        <v>0.25000000000000006</v>
      </c>
      <c r="I639" s="849">
        <v>109.60000000000001</v>
      </c>
      <c r="J639" s="849">
        <v>76</v>
      </c>
      <c r="K639" s="849">
        <v>8329.5999999999985</v>
      </c>
      <c r="L639" s="849">
        <v>1</v>
      </c>
      <c r="M639" s="849">
        <v>109.59999999999998</v>
      </c>
      <c r="N639" s="849">
        <v>40.200000000000003</v>
      </c>
      <c r="O639" s="849">
        <v>4405.92</v>
      </c>
      <c r="P639" s="837">
        <v>0.52894736842105272</v>
      </c>
      <c r="Q639" s="850">
        <v>109.6</v>
      </c>
    </row>
    <row r="640" spans="1:17" ht="14.4" customHeight="1" x14ac:dyDescent="0.3">
      <c r="A640" s="831" t="s">
        <v>577</v>
      </c>
      <c r="B640" s="832" t="s">
        <v>4479</v>
      </c>
      <c r="C640" s="832" t="s">
        <v>4485</v>
      </c>
      <c r="D640" s="832" t="s">
        <v>5092</v>
      </c>
      <c r="E640" s="832" t="s">
        <v>5091</v>
      </c>
      <c r="F640" s="849">
        <v>68</v>
      </c>
      <c r="G640" s="849">
        <v>14905.599999999999</v>
      </c>
      <c r="H640" s="849">
        <v>3.0909090909090908</v>
      </c>
      <c r="I640" s="849">
        <v>219.2</v>
      </c>
      <c r="J640" s="849">
        <v>22</v>
      </c>
      <c r="K640" s="849">
        <v>4822.3999999999996</v>
      </c>
      <c r="L640" s="849">
        <v>1</v>
      </c>
      <c r="M640" s="849">
        <v>219.2</v>
      </c>
      <c r="N640" s="849">
        <v>40</v>
      </c>
      <c r="O640" s="849">
        <v>8768</v>
      </c>
      <c r="P640" s="837">
        <v>1.8181818181818183</v>
      </c>
      <c r="Q640" s="850">
        <v>219.2</v>
      </c>
    </row>
    <row r="641" spans="1:17" ht="14.4" customHeight="1" x14ac:dyDescent="0.3">
      <c r="A641" s="831" t="s">
        <v>577</v>
      </c>
      <c r="B641" s="832" t="s">
        <v>4479</v>
      </c>
      <c r="C641" s="832" t="s">
        <v>4485</v>
      </c>
      <c r="D641" s="832" t="s">
        <v>5093</v>
      </c>
      <c r="E641" s="832" t="s">
        <v>5094</v>
      </c>
      <c r="F641" s="849">
        <v>27.65</v>
      </c>
      <c r="G641" s="849">
        <v>21349.97</v>
      </c>
      <c r="H641" s="849">
        <v>1.0593867754603008</v>
      </c>
      <c r="I641" s="849">
        <v>772.15081374321892</v>
      </c>
      <c r="J641" s="849">
        <v>26.1</v>
      </c>
      <c r="K641" s="849">
        <v>20153.139999999996</v>
      </c>
      <c r="L641" s="849">
        <v>1</v>
      </c>
      <c r="M641" s="849">
        <v>772.15095785440587</v>
      </c>
      <c r="N641" s="849">
        <v>43.05</v>
      </c>
      <c r="O641" s="849">
        <v>32755.45</v>
      </c>
      <c r="P641" s="837">
        <v>1.6253273683406162</v>
      </c>
      <c r="Q641" s="850">
        <v>760.86991869918711</v>
      </c>
    </row>
    <row r="642" spans="1:17" ht="14.4" customHeight="1" x14ac:dyDescent="0.3">
      <c r="A642" s="831" t="s">
        <v>577</v>
      </c>
      <c r="B642" s="832" t="s">
        <v>4479</v>
      </c>
      <c r="C642" s="832" t="s">
        <v>4485</v>
      </c>
      <c r="D642" s="832" t="s">
        <v>5095</v>
      </c>
      <c r="E642" s="832" t="s">
        <v>1356</v>
      </c>
      <c r="F642" s="849">
        <v>11</v>
      </c>
      <c r="G642" s="849">
        <v>9494.8700000000008</v>
      </c>
      <c r="H642" s="849"/>
      <c r="I642" s="849">
        <v>863.17000000000007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577</v>
      </c>
      <c r="B643" s="832" t="s">
        <v>4479</v>
      </c>
      <c r="C643" s="832" t="s">
        <v>4485</v>
      </c>
      <c r="D643" s="832" t="s">
        <v>5096</v>
      </c>
      <c r="E643" s="832"/>
      <c r="F643" s="849">
        <v>18.93</v>
      </c>
      <c r="G643" s="849">
        <v>55664.229999999996</v>
      </c>
      <c r="H643" s="849">
        <v>65.466534159737492</v>
      </c>
      <c r="I643" s="849">
        <v>2940.5298468040146</v>
      </c>
      <c r="J643" s="849">
        <v>0.25</v>
      </c>
      <c r="K643" s="849">
        <v>850.27</v>
      </c>
      <c r="L643" s="849">
        <v>1</v>
      </c>
      <c r="M643" s="849">
        <v>3401.08</v>
      </c>
      <c r="N643" s="849"/>
      <c r="O643" s="849"/>
      <c r="P643" s="837"/>
      <c r="Q643" s="850"/>
    </row>
    <row r="644" spans="1:17" ht="14.4" customHeight="1" x14ac:dyDescent="0.3">
      <c r="A644" s="831" t="s">
        <v>577</v>
      </c>
      <c r="B644" s="832" t="s">
        <v>4479</v>
      </c>
      <c r="C644" s="832" t="s">
        <v>4485</v>
      </c>
      <c r="D644" s="832" t="s">
        <v>5097</v>
      </c>
      <c r="E644" s="832" t="s">
        <v>1805</v>
      </c>
      <c r="F644" s="849">
        <v>87.7</v>
      </c>
      <c r="G644" s="849">
        <v>35995.620000000003</v>
      </c>
      <c r="H644" s="849">
        <v>0.73902703874635911</v>
      </c>
      <c r="I644" s="849">
        <v>410.44036488027365</v>
      </c>
      <c r="J644" s="849">
        <v>123.6</v>
      </c>
      <c r="K644" s="849">
        <v>48706.770000000004</v>
      </c>
      <c r="L644" s="849">
        <v>1</v>
      </c>
      <c r="M644" s="849">
        <v>394.06771844660199</v>
      </c>
      <c r="N644" s="849">
        <v>94.499999999999986</v>
      </c>
      <c r="O644" s="849">
        <v>34881.22</v>
      </c>
      <c r="P644" s="837">
        <v>0.7161472624852766</v>
      </c>
      <c r="Q644" s="850">
        <v>369.11343915343923</v>
      </c>
    </row>
    <row r="645" spans="1:17" ht="14.4" customHeight="1" x14ac:dyDescent="0.3">
      <c r="A645" s="831" t="s">
        <v>577</v>
      </c>
      <c r="B645" s="832" t="s">
        <v>4479</v>
      </c>
      <c r="C645" s="832" t="s">
        <v>4485</v>
      </c>
      <c r="D645" s="832" t="s">
        <v>5098</v>
      </c>
      <c r="E645" s="832" t="s">
        <v>1789</v>
      </c>
      <c r="F645" s="849">
        <v>94</v>
      </c>
      <c r="G645" s="849">
        <v>20604.8</v>
      </c>
      <c r="H645" s="849">
        <v>2.8571428571428568</v>
      </c>
      <c r="I645" s="849">
        <v>219.2</v>
      </c>
      <c r="J645" s="849">
        <v>32.9</v>
      </c>
      <c r="K645" s="849">
        <v>7211.68</v>
      </c>
      <c r="L645" s="849">
        <v>1</v>
      </c>
      <c r="M645" s="849">
        <v>219.20000000000002</v>
      </c>
      <c r="N645" s="849">
        <v>79</v>
      </c>
      <c r="O645" s="849">
        <v>16152.56</v>
      </c>
      <c r="P645" s="837">
        <v>2.2397776939631262</v>
      </c>
      <c r="Q645" s="850">
        <v>204.46278481012658</v>
      </c>
    </row>
    <row r="646" spans="1:17" ht="14.4" customHeight="1" x14ac:dyDescent="0.3">
      <c r="A646" s="831" t="s">
        <v>577</v>
      </c>
      <c r="B646" s="832" t="s">
        <v>4479</v>
      </c>
      <c r="C646" s="832" t="s">
        <v>4485</v>
      </c>
      <c r="D646" s="832" t="s">
        <v>5099</v>
      </c>
      <c r="E646" s="832" t="s">
        <v>5100</v>
      </c>
      <c r="F646" s="849">
        <v>8.65</v>
      </c>
      <c r="G646" s="849">
        <v>228624.38999999998</v>
      </c>
      <c r="H646" s="849">
        <v>2.4714271985599363</v>
      </c>
      <c r="I646" s="849">
        <v>26430.565317919074</v>
      </c>
      <c r="J646" s="849">
        <v>3.5</v>
      </c>
      <c r="K646" s="849">
        <v>92507.03</v>
      </c>
      <c r="L646" s="849">
        <v>1</v>
      </c>
      <c r="M646" s="849">
        <v>26430.579999999998</v>
      </c>
      <c r="N646" s="849"/>
      <c r="O646" s="849"/>
      <c r="P646" s="837"/>
      <c r="Q646" s="850"/>
    </row>
    <row r="647" spans="1:17" ht="14.4" customHeight="1" x14ac:dyDescent="0.3">
      <c r="A647" s="831" t="s">
        <v>577</v>
      </c>
      <c r="B647" s="832" t="s">
        <v>4479</v>
      </c>
      <c r="C647" s="832" t="s">
        <v>4485</v>
      </c>
      <c r="D647" s="832" t="s">
        <v>5101</v>
      </c>
      <c r="E647" s="832" t="s">
        <v>1825</v>
      </c>
      <c r="F647" s="849">
        <v>0.4</v>
      </c>
      <c r="G647" s="849">
        <v>2692.58</v>
      </c>
      <c r="H647" s="849"/>
      <c r="I647" s="849">
        <v>6731.45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577</v>
      </c>
      <c r="B648" s="832" t="s">
        <v>4479</v>
      </c>
      <c r="C648" s="832" t="s">
        <v>4485</v>
      </c>
      <c r="D648" s="832" t="s">
        <v>5102</v>
      </c>
      <c r="E648" s="832" t="s">
        <v>5103</v>
      </c>
      <c r="F648" s="849">
        <v>106</v>
      </c>
      <c r="G648" s="849">
        <v>1094925.94</v>
      </c>
      <c r="H648" s="849">
        <v>1.1614561826929732</v>
      </c>
      <c r="I648" s="849">
        <v>10329.49</v>
      </c>
      <c r="J648" s="849">
        <v>94</v>
      </c>
      <c r="K648" s="849">
        <v>942718.25</v>
      </c>
      <c r="L648" s="849">
        <v>1</v>
      </c>
      <c r="M648" s="849">
        <v>10028.91755319149</v>
      </c>
      <c r="N648" s="849">
        <v>58</v>
      </c>
      <c r="O648" s="849">
        <v>473054.96</v>
      </c>
      <c r="P648" s="837">
        <v>0.50179887787257749</v>
      </c>
      <c r="Q648" s="850">
        <v>8156.1200000000008</v>
      </c>
    </row>
    <row r="649" spans="1:17" ht="14.4" customHeight="1" x14ac:dyDescent="0.3">
      <c r="A649" s="831" t="s">
        <v>577</v>
      </c>
      <c r="B649" s="832" t="s">
        <v>4479</v>
      </c>
      <c r="C649" s="832" t="s">
        <v>4485</v>
      </c>
      <c r="D649" s="832" t="s">
        <v>5104</v>
      </c>
      <c r="E649" s="832" t="s">
        <v>1328</v>
      </c>
      <c r="F649" s="849">
        <v>3</v>
      </c>
      <c r="G649" s="849">
        <v>9518.34</v>
      </c>
      <c r="H649" s="849">
        <v>5.1724137931034489E-2</v>
      </c>
      <c r="I649" s="849">
        <v>3172.78</v>
      </c>
      <c r="J649" s="849">
        <v>58</v>
      </c>
      <c r="K649" s="849">
        <v>184021.24</v>
      </c>
      <c r="L649" s="849">
        <v>1</v>
      </c>
      <c r="M649" s="849">
        <v>3172.7799999999997</v>
      </c>
      <c r="N649" s="849">
        <v>17</v>
      </c>
      <c r="O649" s="849">
        <v>53937.26</v>
      </c>
      <c r="P649" s="837">
        <v>0.2931034482758621</v>
      </c>
      <c r="Q649" s="850">
        <v>3172.78</v>
      </c>
    </row>
    <row r="650" spans="1:17" ht="14.4" customHeight="1" x14ac:dyDescent="0.3">
      <c r="A650" s="831" t="s">
        <v>577</v>
      </c>
      <c r="B650" s="832" t="s">
        <v>4479</v>
      </c>
      <c r="C650" s="832" t="s">
        <v>4485</v>
      </c>
      <c r="D650" s="832" t="s">
        <v>5105</v>
      </c>
      <c r="E650" s="832" t="s">
        <v>5106</v>
      </c>
      <c r="F650" s="849"/>
      <c r="G650" s="849"/>
      <c r="H650" s="849"/>
      <c r="I650" s="849"/>
      <c r="J650" s="849"/>
      <c r="K650" s="849"/>
      <c r="L650" s="849"/>
      <c r="M650" s="849"/>
      <c r="N650" s="849">
        <v>0</v>
      </c>
      <c r="O650" s="849">
        <v>0</v>
      </c>
      <c r="P650" s="837"/>
      <c r="Q650" s="850"/>
    </row>
    <row r="651" spans="1:17" ht="14.4" customHeight="1" x14ac:dyDescent="0.3">
      <c r="A651" s="831" t="s">
        <v>577</v>
      </c>
      <c r="B651" s="832" t="s">
        <v>4479</v>
      </c>
      <c r="C651" s="832" t="s">
        <v>4485</v>
      </c>
      <c r="D651" s="832" t="s">
        <v>5107</v>
      </c>
      <c r="E651" s="832"/>
      <c r="F651" s="849">
        <v>49</v>
      </c>
      <c r="G651" s="849">
        <v>3221.75</v>
      </c>
      <c r="H651" s="849"/>
      <c r="I651" s="849">
        <v>65.75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577</v>
      </c>
      <c r="B652" s="832" t="s">
        <v>4479</v>
      </c>
      <c r="C652" s="832" t="s">
        <v>4485</v>
      </c>
      <c r="D652" s="832" t="s">
        <v>5108</v>
      </c>
      <c r="E652" s="832" t="s">
        <v>1328</v>
      </c>
      <c r="F652" s="849"/>
      <c r="G652" s="849"/>
      <c r="H652" s="849"/>
      <c r="I652" s="849"/>
      <c r="J652" s="849">
        <v>4</v>
      </c>
      <c r="K652" s="849">
        <v>25382.28</v>
      </c>
      <c r="L652" s="849">
        <v>1</v>
      </c>
      <c r="M652" s="849">
        <v>6345.57</v>
      </c>
      <c r="N652" s="849">
        <v>6</v>
      </c>
      <c r="O652" s="849">
        <v>38073.42</v>
      </c>
      <c r="P652" s="837">
        <v>1.5</v>
      </c>
      <c r="Q652" s="850">
        <v>6345.57</v>
      </c>
    </row>
    <row r="653" spans="1:17" ht="14.4" customHeight="1" x14ac:dyDescent="0.3">
      <c r="A653" s="831" t="s">
        <v>577</v>
      </c>
      <c r="B653" s="832" t="s">
        <v>4479</v>
      </c>
      <c r="C653" s="832" t="s">
        <v>4485</v>
      </c>
      <c r="D653" s="832" t="s">
        <v>5109</v>
      </c>
      <c r="E653" s="832" t="s">
        <v>5110</v>
      </c>
      <c r="F653" s="849">
        <v>101.3</v>
      </c>
      <c r="G653" s="849">
        <v>59155.139999999992</v>
      </c>
      <c r="H653" s="849"/>
      <c r="I653" s="849">
        <v>583.95992102665343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577</v>
      </c>
      <c r="B654" s="832" t="s">
        <v>4479</v>
      </c>
      <c r="C654" s="832" t="s">
        <v>4485</v>
      </c>
      <c r="D654" s="832" t="s">
        <v>5111</v>
      </c>
      <c r="E654" s="832" t="s">
        <v>1761</v>
      </c>
      <c r="F654" s="849"/>
      <c r="G654" s="849"/>
      <c r="H654" s="849"/>
      <c r="I654" s="849"/>
      <c r="J654" s="849">
        <v>23</v>
      </c>
      <c r="K654" s="849">
        <v>1512.25</v>
      </c>
      <c r="L654" s="849">
        <v>1</v>
      </c>
      <c r="M654" s="849">
        <v>65.75</v>
      </c>
      <c r="N654" s="849">
        <v>222.60000000000002</v>
      </c>
      <c r="O654" s="849">
        <v>14635.95</v>
      </c>
      <c r="P654" s="837">
        <v>9.6782608695652179</v>
      </c>
      <c r="Q654" s="850">
        <v>65.75</v>
      </c>
    </row>
    <row r="655" spans="1:17" ht="14.4" customHeight="1" x14ac:dyDescent="0.3">
      <c r="A655" s="831" t="s">
        <v>577</v>
      </c>
      <c r="B655" s="832" t="s">
        <v>4479</v>
      </c>
      <c r="C655" s="832" t="s">
        <v>4485</v>
      </c>
      <c r="D655" s="832" t="s">
        <v>5112</v>
      </c>
      <c r="E655" s="832" t="s">
        <v>5113</v>
      </c>
      <c r="F655" s="849">
        <v>1.9</v>
      </c>
      <c r="G655" s="849">
        <v>1032.58</v>
      </c>
      <c r="H655" s="849"/>
      <c r="I655" s="849">
        <v>543.46315789473681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577</v>
      </c>
      <c r="B656" s="832" t="s">
        <v>4479</v>
      </c>
      <c r="C656" s="832" t="s">
        <v>4485</v>
      </c>
      <c r="D656" s="832" t="s">
        <v>5114</v>
      </c>
      <c r="E656" s="832" t="s">
        <v>1755</v>
      </c>
      <c r="F656" s="849">
        <v>119.60000000000001</v>
      </c>
      <c r="G656" s="849">
        <v>254221.76</v>
      </c>
      <c r="H656" s="849">
        <v>0.96141479099678451</v>
      </c>
      <c r="I656" s="849">
        <v>2125.6</v>
      </c>
      <c r="J656" s="849">
        <v>124.4</v>
      </c>
      <c r="K656" s="849">
        <v>264424.64</v>
      </c>
      <c r="L656" s="849">
        <v>1</v>
      </c>
      <c r="M656" s="849">
        <v>2125.6</v>
      </c>
      <c r="N656" s="849">
        <v>113.50000000000001</v>
      </c>
      <c r="O656" s="849">
        <v>225086.67</v>
      </c>
      <c r="P656" s="837">
        <v>0.85123182922741236</v>
      </c>
      <c r="Q656" s="850">
        <v>1983.1424669603523</v>
      </c>
    </row>
    <row r="657" spans="1:17" ht="14.4" customHeight="1" x14ac:dyDescent="0.3">
      <c r="A657" s="831" t="s">
        <v>577</v>
      </c>
      <c r="B657" s="832" t="s">
        <v>4479</v>
      </c>
      <c r="C657" s="832" t="s">
        <v>4485</v>
      </c>
      <c r="D657" s="832" t="s">
        <v>5115</v>
      </c>
      <c r="E657" s="832" t="s">
        <v>5116</v>
      </c>
      <c r="F657" s="849">
        <v>14</v>
      </c>
      <c r="G657" s="849">
        <v>145492.9</v>
      </c>
      <c r="H657" s="849">
        <v>6.9999999999999991</v>
      </c>
      <c r="I657" s="849">
        <v>10392.35</v>
      </c>
      <c r="J657" s="849">
        <v>2</v>
      </c>
      <c r="K657" s="849">
        <v>20784.7</v>
      </c>
      <c r="L657" s="849">
        <v>1</v>
      </c>
      <c r="M657" s="849">
        <v>10392.35</v>
      </c>
      <c r="N657" s="849">
        <v>29</v>
      </c>
      <c r="O657" s="849">
        <v>223524.4</v>
      </c>
      <c r="P657" s="837">
        <v>10.754275981852034</v>
      </c>
      <c r="Q657" s="850">
        <v>7707.7379310344822</v>
      </c>
    </row>
    <row r="658" spans="1:17" ht="14.4" customHeight="1" x14ac:dyDescent="0.3">
      <c r="A658" s="831" t="s">
        <v>577</v>
      </c>
      <c r="B658" s="832" t="s">
        <v>4479</v>
      </c>
      <c r="C658" s="832" t="s">
        <v>4485</v>
      </c>
      <c r="D658" s="832" t="s">
        <v>5117</v>
      </c>
      <c r="E658" s="832" t="s">
        <v>5118</v>
      </c>
      <c r="F658" s="849">
        <v>20.8</v>
      </c>
      <c r="G658" s="849">
        <v>67885.97</v>
      </c>
      <c r="H658" s="849">
        <v>1.7190103341722522</v>
      </c>
      <c r="I658" s="849">
        <v>3263.7485576923077</v>
      </c>
      <c r="J658" s="849">
        <v>12.1</v>
      </c>
      <c r="K658" s="849">
        <v>39491.31</v>
      </c>
      <c r="L658" s="849">
        <v>1</v>
      </c>
      <c r="M658" s="849">
        <v>3263.7446280991735</v>
      </c>
      <c r="N658" s="849">
        <v>3.4</v>
      </c>
      <c r="O658" s="849">
        <v>11096.74</v>
      </c>
      <c r="P658" s="837">
        <v>0.28099194481013673</v>
      </c>
      <c r="Q658" s="850">
        <v>3263.7470588235296</v>
      </c>
    </row>
    <row r="659" spans="1:17" ht="14.4" customHeight="1" x14ac:dyDescent="0.3">
      <c r="A659" s="831" t="s">
        <v>577</v>
      </c>
      <c r="B659" s="832" t="s">
        <v>4479</v>
      </c>
      <c r="C659" s="832" t="s">
        <v>4485</v>
      </c>
      <c r="D659" s="832" t="s">
        <v>5119</v>
      </c>
      <c r="E659" s="832" t="s">
        <v>5088</v>
      </c>
      <c r="F659" s="849"/>
      <c r="G659" s="849"/>
      <c r="H659" s="849"/>
      <c r="I659" s="849"/>
      <c r="J659" s="849"/>
      <c r="K659" s="849"/>
      <c r="L659" s="849"/>
      <c r="M659" s="849"/>
      <c r="N659" s="849">
        <v>0.8</v>
      </c>
      <c r="O659" s="849">
        <v>156.72</v>
      </c>
      <c r="P659" s="837"/>
      <c r="Q659" s="850">
        <v>195.89999999999998</v>
      </c>
    </row>
    <row r="660" spans="1:17" ht="14.4" customHeight="1" x14ac:dyDescent="0.3">
      <c r="A660" s="831" t="s">
        <v>577</v>
      </c>
      <c r="B660" s="832" t="s">
        <v>4479</v>
      </c>
      <c r="C660" s="832" t="s">
        <v>4485</v>
      </c>
      <c r="D660" s="832" t="s">
        <v>5120</v>
      </c>
      <c r="E660" s="832" t="s">
        <v>5121</v>
      </c>
      <c r="F660" s="849"/>
      <c r="G660" s="849"/>
      <c r="H660" s="849"/>
      <c r="I660" s="849"/>
      <c r="J660" s="849">
        <v>2</v>
      </c>
      <c r="K660" s="849">
        <v>6345.56</v>
      </c>
      <c r="L660" s="849">
        <v>1</v>
      </c>
      <c r="M660" s="849">
        <v>3172.78</v>
      </c>
      <c r="N660" s="849">
        <v>4</v>
      </c>
      <c r="O660" s="849">
        <v>12691.12</v>
      </c>
      <c r="P660" s="837">
        <v>2</v>
      </c>
      <c r="Q660" s="850">
        <v>3172.78</v>
      </c>
    </row>
    <row r="661" spans="1:17" ht="14.4" customHeight="1" x14ac:dyDescent="0.3">
      <c r="A661" s="831" t="s">
        <v>577</v>
      </c>
      <c r="B661" s="832" t="s">
        <v>4479</v>
      </c>
      <c r="C661" s="832" t="s">
        <v>4485</v>
      </c>
      <c r="D661" s="832" t="s">
        <v>5122</v>
      </c>
      <c r="E661" s="832" t="s">
        <v>1775</v>
      </c>
      <c r="F661" s="849">
        <v>2.5</v>
      </c>
      <c r="G661" s="849">
        <v>2415.09</v>
      </c>
      <c r="H661" s="849">
        <v>0.82625935708127496</v>
      </c>
      <c r="I661" s="849">
        <v>966.03600000000006</v>
      </c>
      <c r="J661" s="849">
        <v>3.65</v>
      </c>
      <c r="K661" s="849">
        <v>2922.92</v>
      </c>
      <c r="L661" s="849">
        <v>1</v>
      </c>
      <c r="M661" s="849">
        <v>800.80000000000007</v>
      </c>
      <c r="N661" s="849">
        <v>1.4</v>
      </c>
      <c r="O661" s="849">
        <v>1121.1199999999999</v>
      </c>
      <c r="P661" s="837">
        <v>0.38356164383561642</v>
      </c>
      <c r="Q661" s="850">
        <v>800.8</v>
      </c>
    </row>
    <row r="662" spans="1:17" ht="14.4" customHeight="1" x14ac:dyDescent="0.3">
      <c r="A662" s="831" t="s">
        <v>577</v>
      </c>
      <c r="B662" s="832" t="s">
        <v>4479</v>
      </c>
      <c r="C662" s="832" t="s">
        <v>4485</v>
      </c>
      <c r="D662" s="832" t="s">
        <v>5123</v>
      </c>
      <c r="E662" s="832"/>
      <c r="F662" s="849">
        <v>0.6</v>
      </c>
      <c r="G662" s="849">
        <v>1958.25</v>
      </c>
      <c r="H662" s="849"/>
      <c r="I662" s="849">
        <v>3263.75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577</v>
      </c>
      <c r="B663" s="832" t="s">
        <v>4479</v>
      </c>
      <c r="C663" s="832" t="s">
        <v>4485</v>
      </c>
      <c r="D663" s="832" t="s">
        <v>5124</v>
      </c>
      <c r="E663" s="832" t="s">
        <v>1789</v>
      </c>
      <c r="F663" s="849">
        <v>39.200000000000003</v>
      </c>
      <c r="G663" s="849">
        <v>4296.32</v>
      </c>
      <c r="H663" s="849">
        <v>7.1258541763418028</v>
      </c>
      <c r="I663" s="849">
        <v>109.59999999999998</v>
      </c>
      <c r="J663" s="849">
        <v>4</v>
      </c>
      <c r="K663" s="849">
        <v>602.91999999999996</v>
      </c>
      <c r="L663" s="849">
        <v>1</v>
      </c>
      <c r="M663" s="849">
        <v>150.72999999999999</v>
      </c>
      <c r="N663" s="849">
        <v>0</v>
      </c>
      <c r="O663" s="849">
        <v>0</v>
      </c>
      <c r="P663" s="837">
        <v>0</v>
      </c>
      <c r="Q663" s="850"/>
    </row>
    <row r="664" spans="1:17" ht="14.4" customHeight="1" x14ac:dyDescent="0.3">
      <c r="A664" s="831" t="s">
        <v>577</v>
      </c>
      <c r="B664" s="832" t="s">
        <v>4479</v>
      </c>
      <c r="C664" s="832" t="s">
        <v>4485</v>
      </c>
      <c r="D664" s="832" t="s">
        <v>5125</v>
      </c>
      <c r="E664" s="832" t="s">
        <v>5126</v>
      </c>
      <c r="F664" s="849">
        <v>2.2999999999999998</v>
      </c>
      <c r="G664" s="849">
        <v>762.22</v>
      </c>
      <c r="H664" s="849">
        <v>3.2857142857142856</v>
      </c>
      <c r="I664" s="849">
        <v>331.40000000000003</v>
      </c>
      <c r="J664" s="849">
        <v>0.7</v>
      </c>
      <c r="K664" s="849">
        <v>231.98000000000002</v>
      </c>
      <c r="L664" s="849">
        <v>1</v>
      </c>
      <c r="M664" s="849">
        <v>331.40000000000003</v>
      </c>
      <c r="N664" s="849">
        <v>3.5999999999999996</v>
      </c>
      <c r="O664" s="849">
        <v>878.86000000000013</v>
      </c>
      <c r="P664" s="837">
        <v>3.7885162514009831</v>
      </c>
      <c r="Q664" s="850">
        <v>244.12777777777785</v>
      </c>
    </row>
    <row r="665" spans="1:17" ht="14.4" customHeight="1" x14ac:dyDescent="0.3">
      <c r="A665" s="831" t="s">
        <v>577</v>
      </c>
      <c r="B665" s="832" t="s">
        <v>4479</v>
      </c>
      <c r="C665" s="832" t="s">
        <v>4485</v>
      </c>
      <c r="D665" s="832" t="s">
        <v>5127</v>
      </c>
      <c r="E665" s="832" t="s">
        <v>1801</v>
      </c>
      <c r="F665" s="849">
        <v>1.7</v>
      </c>
      <c r="G665" s="849">
        <v>19199.54</v>
      </c>
      <c r="H665" s="849"/>
      <c r="I665" s="849">
        <v>11293.84705882353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577</v>
      </c>
      <c r="B666" s="832" t="s">
        <v>4479</v>
      </c>
      <c r="C666" s="832" t="s">
        <v>4485</v>
      </c>
      <c r="D666" s="832" t="s">
        <v>5128</v>
      </c>
      <c r="E666" s="832" t="s">
        <v>5020</v>
      </c>
      <c r="F666" s="849">
        <v>2.4</v>
      </c>
      <c r="G666" s="849">
        <v>27105.24</v>
      </c>
      <c r="H666" s="849"/>
      <c r="I666" s="849">
        <v>11293.85</v>
      </c>
      <c r="J666" s="849"/>
      <c r="K666" s="849"/>
      <c r="L666" s="849"/>
      <c r="M666" s="849"/>
      <c r="N666" s="849">
        <v>1</v>
      </c>
      <c r="O666" s="849">
        <v>7132.1</v>
      </c>
      <c r="P666" s="837"/>
      <c r="Q666" s="850">
        <v>7132.1</v>
      </c>
    </row>
    <row r="667" spans="1:17" ht="14.4" customHeight="1" x14ac:dyDescent="0.3">
      <c r="A667" s="831" t="s">
        <v>577</v>
      </c>
      <c r="B667" s="832" t="s">
        <v>4479</v>
      </c>
      <c r="C667" s="832" t="s">
        <v>4485</v>
      </c>
      <c r="D667" s="832" t="s">
        <v>5129</v>
      </c>
      <c r="E667" s="832" t="s">
        <v>1782</v>
      </c>
      <c r="F667" s="849">
        <v>0.1</v>
      </c>
      <c r="G667" s="849">
        <v>78.98</v>
      </c>
      <c r="H667" s="849">
        <v>6.8488399116189208E-3</v>
      </c>
      <c r="I667" s="849">
        <v>789.8</v>
      </c>
      <c r="J667" s="849">
        <v>14.6</v>
      </c>
      <c r="K667" s="849">
        <v>11531.880000000001</v>
      </c>
      <c r="L667" s="849">
        <v>1</v>
      </c>
      <c r="M667" s="849">
        <v>789.85479452054801</v>
      </c>
      <c r="N667" s="849">
        <v>16.7</v>
      </c>
      <c r="O667" s="849">
        <v>11797.56</v>
      </c>
      <c r="P667" s="837">
        <v>1.0230387412980362</v>
      </c>
      <c r="Q667" s="850">
        <v>706.44071856287428</v>
      </c>
    </row>
    <row r="668" spans="1:17" ht="14.4" customHeight="1" x14ac:dyDescent="0.3">
      <c r="A668" s="831" t="s">
        <v>577</v>
      </c>
      <c r="B668" s="832" t="s">
        <v>4479</v>
      </c>
      <c r="C668" s="832" t="s">
        <v>4485</v>
      </c>
      <c r="D668" s="832" t="s">
        <v>5130</v>
      </c>
      <c r="E668" s="832" t="s">
        <v>1331</v>
      </c>
      <c r="F668" s="849">
        <v>2</v>
      </c>
      <c r="G668" s="849">
        <v>11420.86</v>
      </c>
      <c r="H668" s="849"/>
      <c r="I668" s="849">
        <v>5710.43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577</v>
      </c>
      <c r="B669" s="832" t="s">
        <v>4479</v>
      </c>
      <c r="C669" s="832" t="s">
        <v>4485</v>
      </c>
      <c r="D669" s="832" t="s">
        <v>5131</v>
      </c>
      <c r="E669" s="832" t="s">
        <v>1765</v>
      </c>
      <c r="F669" s="849">
        <v>107.80000000000001</v>
      </c>
      <c r="G669" s="849">
        <v>351831.38</v>
      </c>
      <c r="H669" s="849">
        <v>0.94107388779895795</v>
      </c>
      <c r="I669" s="849">
        <v>3263.7419294990718</v>
      </c>
      <c r="J669" s="849">
        <v>114.55</v>
      </c>
      <c r="K669" s="849">
        <v>373861.58999999997</v>
      </c>
      <c r="L669" s="849">
        <v>1</v>
      </c>
      <c r="M669" s="849">
        <v>3263.7415102575292</v>
      </c>
      <c r="N669" s="849">
        <v>193.2</v>
      </c>
      <c r="O669" s="849">
        <v>586465.21000000008</v>
      </c>
      <c r="P669" s="837">
        <v>1.5686693302727357</v>
      </c>
      <c r="Q669" s="850">
        <v>3035.5342132505184</v>
      </c>
    </row>
    <row r="670" spans="1:17" ht="14.4" customHeight="1" x14ac:dyDescent="0.3">
      <c r="A670" s="831" t="s">
        <v>577</v>
      </c>
      <c r="B670" s="832" t="s">
        <v>4479</v>
      </c>
      <c r="C670" s="832" t="s">
        <v>4485</v>
      </c>
      <c r="D670" s="832" t="s">
        <v>5132</v>
      </c>
      <c r="E670" s="832" t="s">
        <v>1331</v>
      </c>
      <c r="F670" s="849"/>
      <c r="G670" s="849"/>
      <c r="H670" s="849"/>
      <c r="I670" s="849"/>
      <c r="J670" s="849"/>
      <c r="K670" s="849"/>
      <c r="L670" s="849"/>
      <c r="M670" s="849"/>
      <c r="N670" s="849">
        <v>2</v>
      </c>
      <c r="O670" s="849">
        <v>5710.44</v>
      </c>
      <c r="P670" s="837"/>
      <c r="Q670" s="850">
        <v>2855.22</v>
      </c>
    </row>
    <row r="671" spans="1:17" ht="14.4" customHeight="1" x14ac:dyDescent="0.3">
      <c r="A671" s="831" t="s">
        <v>577</v>
      </c>
      <c r="B671" s="832" t="s">
        <v>4479</v>
      </c>
      <c r="C671" s="832" t="s">
        <v>4485</v>
      </c>
      <c r="D671" s="832" t="s">
        <v>5133</v>
      </c>
      <c r="E671" s="832" t="s">
        <v>1811</v>
      </c>
      <c r="F671" s="849"/>
      <c r="G671" s="849"/>
      <c r="H671" s="849"/>
      <c r="I671" s="849"/>
      <c r="J671" s="849">
        <v>21</v>
      </c>
      <c r="K671" s="849">
        <v>49007.7</v>
      </c>
      <c r="L671" s="849">
        <v>1</v>
      </c>
      <c r="M671" s="849">
        <v>2333.6999999999998</v>
      </c>
      <c r="N671" s="849">
        <v>112</v>
      </c>
      <c r="O671" s="849">
        <v>261374.4</v>
      </c>
      <c r="P671" s="837">
        <v>5.3333333333333339</v>
      </c>
      <c r="Q671" s="850">
        <v>2333.6999999999998</v>
      </c>
    </row>
    <row r="672" spans="1:17" ht="14.4" customHeight="1" x14ac:dyDescent="0.3">
      <c r="A672" s="831" t="s">
        <v>577</v>
      </c>
      <c r="B672" s="832" t="s">
        <v>4479</v>
      </c>
      <c r="C672" s="832" t="s">
        <v>4485</v>
      </c>
      <c r="D672" s="832" t="s">
        <v>5134</v>
      </c>
      <c r="E672" s="832" t="s">
        <v>1450</v>
      </c>
      <c r="F672" s="849"/>
      <c r="G672" s="849"/>
      <c r="H672" s="849"/>
      <c r="I672" s="849"/>
      <c r="J672" s="849"/>
      <c r="K672" s="849"/>
      <c r="L672" s="849"/>
      <c r="M672" s="849"/>
      <c r="N672" s="849">
        <v>22</v>
      </c>
      <c r="O672" s="849">
        <v>50878.8</v>
      </c>
      <c r="P672" s="837"/>
      <c r="Q672" s="850">
        <v>2312.6727272727276</v>
      </c>
    </row>
    <row r="673" spans="1:17" ht="14.4" customHeight="1" x14ac:dyDescent="0.3">
      <c r="A673" s="831" t="s">
        <v>577</v>
      </c>
      <c r="B673" s="832" t="s">
        <v>4479</v>
      </c>
      <c r="C673" s="832" t="s">
        <v>4485</v>
      </c>
      <c r="D673" s="832" t="s">
        <v>5135</v>
      </c>
      <c r="E673" s="832" t="s">
        <v>1337</v>
      </c>
      <c r="F673" s="849"/>
      <c r="G673" s="849"/>
      <c r="H673" s="849"/>
      <c r="I673" s="849"/>
      <c r="J673" s="849"/>
      <c r="K673" s="849"/>
      <c r="L673" s="849"/>
      <c r="M673" s="849"/>
      <c r="N673" s="849">
        <v>10</v>
      </c>
      <c r="O673" s="849">
        <v>99240</v>
      </c>
      <c r="P673" s="837"/>
      <c r="Q673" s="850">
        <v>9924</v>
      </c>
    </row>
    <row r="674" spans="1:17" ht="14.4" customHeight="1" x14ac:dyDescent="0.3">
      <c r="A674" s="831" t="s">
        <v>577</v>
      </c>
      <c r="B674" s="832" t="s">
        <v>4479</v>
      </c>
      <c r="C674" s="832" t="s">
        <v>4485</v>
      </c>
      <c r="D674" s="832" t="s">
        <v>5136</v>
      </c>
      <c r="E674" s="832" t="s">
        <v>5137</v>
      </c>
      <c r="F674" s="849"/>
      <c r="G674" s="849"/>
      <c r="H674" s="849"/>
      <c r="I674" s="849"/>
      <c r="J674" s="849"/>
      <c r="K674" s="849"/>
      <c r="L674" s="849"/>
      <c r="M674" s="849"/>
      <c r="N674" s="849">
        <v>4</v>
      </c>
      <c r="O674" s="849">
        <v>842.28</v>
      </c>
      <c r="P674" s="837"/>
      <c r="Q674" s="850">
        <v>210.57</v>
      </c>
    </row>
    <row r="675" spans="1:17" ht="14.4" customHeight="1" x14ac:dyDescent="0.3">
      <c r="A675" s="831" t="s">
        <v>577</v>
      </c>
      <c r="B675" s="832" t="s">
        <v>4479</v>
      </c>
      <c r="C675" s="832" t="s">
        <v>4485</v>
      </c>
      <c r="D675" s="832" t="s">
        <v>5138</v>
      </c>
      <c r="E675" s="832" t="s">
        <v>1340</v>
      </c>
      <c r="F675" s="849"/>
      <c r="G675" s="849"/>
      <c r="H675" s="849"/>
      <c r="I675" s="849"/>
      <c r="J675" s="849"/>
      <c r="K675" s="849"/>
      <c r="L675" s="849"/>
      <c r="M675" s="849"/>
      <c r="N675" s="849">
        <v>7</v>
      </c>
      <c r="O675" s="849">
        <v>15645</v>
      </c>
      <c r="P675" s="837"/>
      <c r="Q675" s="850">
        <v>2235</v>
      </c>
    </row>
    <row r="676" spans="1:17" ht="14.4" customHeight="1" x14ac:dyDescent="0.3">
      <c r="A676" s="831" t="s">
        <v>577</v>
      </c>
      <c r="B676" s="832" t="s">
        <v>4479</v>
      </c>
      <c r="C676" s="832" t="s">
        <v>4485</v>
      </c>
      <c r="D676" s="832" t="s">
        <v>5139</v>
      </c>
      <c r="E676" s="832" t="s">
        <v>5137</v>
      </c>
      <c r="F676" s="849">
        <v>7</v>
      </c>
      <c r="G676" s="849">
        <v>2547.09</v>
      </c>
      <c r="H676" s="849"/>
      <c r="I676" s="849">
        <v>363.87</v>
      </c>
      <c r="J676" s="849"/>
      <c r="K676" s="849"/>
      <c r="L676" s="849"/>
      <c r="M676" s="849"/>
      <c r="N676" s="849">
        <v>31</v>
      </c>
      <c r="O676" s="849">
        <v>13055.96</v>
      </c>
      <c r="P676" s="837"/>
      <c r="Q676" s="850">
        <v>421.15999999999997</v>
      </c>
    </row>
    <row r="677" spans="1:17" ht="14.4" customHeight="1" x14ac:dyDescent="0.3">
      <c r="A677" s="831" t="s">
        <v>577</v>
      </c>
      <c r="B677" s="832" t="s">
        <v>4479</v>
      </c>
      <c r="C677" s="832" t="s">
        <v>5140</v>
      </c>
      <c r="D677" s="832" t="s">
        <v>5141</v>
      </c>
      <c r="E677" s="832" t="s">
        <v>5142</v>
      </c>
      <c r="F677" s="849">
        <v>2</v>
      </c>
      <c r="G677" s="849">
        <v>2610.34</v>
      </c>
      <c r="H677" s="849"/>
      <c r="I677" s="849">
        <v>1305.17</v>
      </c>
      <c r="J677" s="849"/>
      <c r="K677" s="849"/>
      <c r="L677" s="849"/>
      <c r="M677" s="849"/>
      <c r="N677" s="849">
        <v>1</v>
      </c>
      <c r="O677" s="849">
        <v>1406.61</v>
      </c>
      <c r="P677" s="837"/>
      <c r="Q677" s="850">
        <v>1406.61</v>
      </c>
    </row>
    <row r="678" spans="1:17" ht="14.4" customHeight="1" x14ac:dyDescent="0.3">
      <c r="A678" s="831" t="s">
        <v>577</v>
      </c>
      <c r="B678" s="832" t="s">
        <v>4479</v>
      </c>
      <c r="C678" s="832" t="s">
        <v>5140</v>
      </c>
      <c r="D678" s="832" t="s">
        <v>5143</v>
      </c>
      <c r="E678" s="832" t="s">
        <v>5144</v>
      </c>
      <c r="F678" s="849">
        <v>388</v>
      </c>
      <c r="G678" s="849">
        <v>778171.24</v>
      </c>
      <c r="H678" s="849">
        <v>1.233695892996342</v>
      </c>
      <c r="I678" s="849">
        <v>2005.5959793814434</v>
      </c>
      <c r="J678" s="849">
        <v>293</v>
      </c>
      <c r="K678" s="849">
        <v>630764.23</v>
      </c>
      <c r="L678" s="849">
        <v>1</v>
      </c>
      <c r="M678" s="849">
        <v>2152.7789419795222</v>
      </c>
      <c r="N678" s="849">
        <v>178</v>
      </c>
      <c r="O678" s="849">
        <v>384403.45999999996</v>
      </c>
      <c r="P678" s="837">
        <v>0.60942495106293515</v>
      </c>
      <c r="Q678" s="850">
        <v>2159.5699999999997</v>
      </c>
    </row>
    <row r="679" spans="1:17" ht="14.4" customHeight="1" x14ac:dyDescent="0.3">
      <c r="A679" s="831" t="s">
        <v>577</v>
      </c>
      <c r="B679" s="832" t="s">
        <v>4479</v>
      </c>
      <c r="C679" s="832" t="s">
        <v>5140</v>
      </c>
      <c r="D679" s="832" t="s">
        <v>5145</v>
      </c>
      <c r="E679" s="832" t="s">
        <v>5146</v>
      </c>
      <c r="F679" s="849">
        <v>70</v>
      </c>
      <c r="G679" s="849">
        <v>172498.8</v>
      </c>
      <c r="H679" s="849">
        <v>0.61267582897480999</v>
      </c>
      <c r="I679" s="849">
        <v>2464.2685714285712</v>
      </c>
      <c r="J679" s="849">
        <v>107</v>
      </c>
      <c r="K679" s="849">
        <v>281549.87</v>
      </c>
      <c r="L679" s="849">
        <v>1</v>
      </c>
      <c r="M679" s="849">
        <v>2631.3071962616823</v>
      </c>
      <c r="N679" s="849">
        <v>218</v>
      </c>
      <c r="O679" s="849">
        <v>575770.69999999995</v>
      </c>
      <c r="P679" s="837">
        <v>2.0450043184179059</v>
      </c>
      <c r="Q679" s="850">
        <v>2641.1499999999996</v>
      </c>
    </row>
    <row r="680" spans="1:17" ht="14.4" customHeight="1" x14ac:dyDescent="0.3">
      <c r="A680" s="831" t="s">
        <v>577</v>
      </c>
      <c r="B680" s="832" t="s">
        <v>4479</v>
      </c>
      <c r="C680" s="832" t="s">
        <v>5140</v>
      </c>
      <c r="D680" s="832" t="s">
        <v>5147</v>
      </c>
      <c r="E680" s="832" t="s">
        <v>5146</v>
      </c>
      <c r="F680" s="849">
        <v>1</v>
      </c>
      <c r="G680" s="849">
        <v>1471.63</v>
      </c>
      <c r="H680" s="849">
        <v>0.23494279811870786</v>
      </c>
      <c r="I680" s="849">
        <v>1471.63</v>
      </c>
      <c r="J680" s="849">
        <v>4</v>
      </c>
      <c r="K680" s="849">
        <v>6263.7800000000007</v>
      </c>
      <c r="L680" s="849">
        <v>1</v>
      </c>
      <c r="M680" s="849">
        <v>1565.9450000000002</v>
      </c>
      <c r="N680" s="849"/>
      <c r="O680" s="849"/>
      <c r="P680" s="837"/>
      <c r="Q680" s="850"/>
    </row>
    <row r="681" spans="1:17" ht="14.4" customHeight="1" x14ac:dyDescent="0.3">
      <c r="A681" s="831" t="s">
        <v>577</v>
      </c>
      <c r="B681" s="832" t="s">
        <v>4479</v>
      </c>
      <c r="C681" s="832" t="s">
        <v>5140</v>
      </c>
      <c r="D681" s="832" t="s">
        <v>5148</v>
      </c>
      <c r="E681" s="832" t="s">
        <v>5149</v>
      </c>
      <c r="F681" s="849">
        <v>2</v>
      </c>
      <c r="G681" s="849">
        <v>4004.96</v>
      </c>
      <c r="H681" s="849">
        <v>0.20605748160770687</v>
      </c>
      <c r="I681" s="849">
        <v>2002.48</v>
      </c>
      <c r="J681" s="849">
        <v>9</v>
      </c>
      <c r="K681" s="849">
        <v>19436.13</v>
      </c>
      <c r="L681" s="849">
        <v>1</v>
      </c>
      <c r="M681" s="849">
        <v>2159.5700000000002</v>
      </c>
      <c r="N681" s="849"/>
      <c r="O681" s="849"/>
      <c r="P681" s="837"/>
      <c r="Q681" s="850"/>
    </row>
    <row r="682" spans="1:17" ht="14.4" customHeight="1" x14ac:dyDescent="0.3">
      <c r="A682" s="831" t="s">
        <v>577</v>
      </c>
      <c r="B682" s="832" t="s">
        <v>4479</v>
      </c>
      <c r="C682" s="832" t="s">
        <v>5140</v>
      </c>
      <c r="D682" s="832" t="s">
        <v>5150</v>
      </c>
      <c r="E682" s="832" t="s">
        <v>5151</v>
      </c>
      <c r="F682" s="849">
        <v>29</v>
      </c>
      <c r="G682" s="849">
        <v>240360.44999999998</v>
      </c>
      <c r="H682" s="849">
        <v>0.99998639561744185</v>
      </c>
      <c r="I682" s="849">
        <v>8288.2913793103435</v>
      </c>
      <c r="J682" s="849">
        <v>27</v>
      </c>
      <c r="K682" s="849">
        <v>240363.71999999997</v>
      </c>
      <c r="L682" s="849">
        <v>1</v>
      </c>
      <c r="M682" s="849">
        <v>8902.3599999999988</v>
      </c>
      <c r="N682" s="849">
        <v>32</v>
      </c>
      <c r="O682" s="849">
        <v>284875.52000000002</v>
      </c>
      <c r="P682" s="837">
        <v>1.1851851851851853</v>
      </c>
      <c r="Q682" s="850">
        <v>8902.36</v>
      </c>
    </row>
    <row r="683" spans="1:17" ht="14.4" customHeight="1" x14ac:dyDescent="0.3">
      <c r="A683" s="831" t="s">
        <v>577</v>
      </c>
      <c r="B683" s="832" t="s">
        <v>4479</v>
      </c>
      <c r="C683" s="832" t="s">
        <v>5140</v>
      </c>
      <c r="D683" s="832" t="s">
        <v>5152</v>
      </c>
      <c r="E683" s="832" t="s">
        <v>5153</v>
      </c>
      <c r="F683" s="849">
        <v>49</v>
      </c>
      <c r="G683" s="849">
        <v>485557.37000000005</v>
      </c>
      <c r="H683" s="849">
        <v>1.0484570921102272</v>
      </c>
      <c r="I683" s="849">
        <v>9909.3340816326545</v>
      </c>
      <c r="J683" s="849">
        <v>45</v>
      </c>
      <c r="K683" s="849">
        <v>463116.11</v>
      </c>
      <c r="L683" s="849">
        <v>1</v>
      </c>
      <c r="M683" s="849">
        <v>10291.469111111111</v>
      </c>
      <c r="N683" s="849">
        <v>46</v>
      </c>
      <c r="O683" s="849">
        <v>474220.9</v>
      </c>
      <c r="P683" s="837">
        <v>1.0239784143980655</v>
      </c>
      <c r="Q683" s="850">
        <v>10309.15</v>
      </c>
    </row>
    <row r="684" spans="1:17" ht="14.4" customHeight="1" x14ac:dyDescent="0.3">
      <c r="A684" s="831" t="s">
        <v>577</v>
      </c>
      <c r="B684" s="832" t="s">
        <v>4479</v>
      </c>
      <c r="C684" s="832" t="s">
        <v>5140</v>
      </c>
      <c r="D684" s="832" t="s">
        <v>5154</v>
      </c>
      <c r="E684" s="832" t="s">
        <v>5155</v>
      </c>
      <c r="F684" s="849">
        <v>304</v>
      </c>
      <c r="G684" s="849">
        <v>323070.90999999997</v>
      </c>
      <c r="H684" s="849">
        <v>0.645380980362251</v>
      </c>
      <c r="I684" s="849">
        <v>1062.7332565789472</v>
      </c>
      <c r="J684" s="849">
        <v>415</v>
      </c>
      <c r="K684" s="849">
        <v>500589.44999999995</v>
      </c>
      <c r="L684" s="849">
        <v>1</v>
      </c>
      <c r="M684" s="849">
        <v>1206.2396385542168</v>
      </c>
      <c r="N684" s="849">
        <v>181</v>
      </c>
      <c r="O684" s="849">
        <v>219301.41</v>
      </c>
      <c r="P684" s="837">
        <v>0.43808635999020762</v>
      </c>
      <c r="Q684" s="850">
        <v>1211.6100000000001</v>
      </c>
    </row>
    <row r="685" spans="1:17" ht="14.4" customHeight="1" x14ac:dyDescent="0.3">
      <c r="A685" s="831" t="s">
        <v>577</v>
      </c>
      <c r="B685" s="832" t="s">
        <v>4479</v>
      </c>
      <c r="C685" s="832" t="s">
        <v>5140</v>
      </c>
      <c r="D685" s="832" t="s">
        <v>5156</v>
      </c>
      <c r="E685" s="832" t="s">
        <v>5157</v>
      </c>
      <c r="F685" s="849">
        <v>9</v>
      </c>
      <c r="G685" s="849">
        <v>133107.21</v>
      </c>
      <c r="H685" s="849"/>
      <c r="I685" s="849">
        <v>14789.689999999999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577</v>
      </c>
      <c r="B686" s="832" t="s">
        <v>4479</v>
      </c>
      <c r="C686" s="832" t="s">
        <v>5140</v>
      </c>
      <c r="D686" s="832" t="s">
        <v>5158</v>
      </c>
      <c r="E686" s="832" t="s">
        <v>5159</v>
      </c>
      <c r="F686" s="849">
        <v>64</v>
      </c>
      <c r="G686" s="849">
        <v>15450.76</v>
      </c>
      <c r="H686" s="849">
        <v>0.67642687309586447</v>
      </c>
      <c r="I686" s="849">
        <v>241.418125</v>
      </c>
      <c r="J686" s="849">
        <v>93</v>
      </c>
      <c r="K686" s="849">
        <v>22841.73</v>
      </c>
      <c r="L686" s="849">
        <v>1</v>
      </c>
      <c r="M686" s="849">
        <v>245.60999999999999</v>
      </c>
      <c r="N686" s="849">
        <v>72</v>
      </c>
      <c r="O686" s="849">
        <v>17683.919999999998</v>
      </c>
      <c r="P686" s="837">
        <v>0.77419354838709675</v>
      </c>
      <c r="Q686" s="850">
        <v>245.60999999999999</v>
      </c>
    </row>
    <row r="687" spans="1:17" ht="14.4" customHeight="1" x14ac:dyDescent="0.3">
      <c r="A687" s="831" t="s">
        <v>577</v>
      </c>
      <c r="B687" s="832" t="s">
        <v>4479</v>
      </c>
      <c r="C687" s="832" t="s">
        <v>5140</v>
      </c>
      <c r="D687" s="832" t="s">
        <v>5160</v>
      </c>
      <c r="E687" s="832" t="s">
        <v>5161</v>
      </c>
      <c r="F687" s="849"/>
      <c r="G687" s="849"/>
      <c r="H687" s="849"/>
      <c r="I687" s="849"/>
      <c r="J687" s="849">
        <v>1</v>
      </c>
      <c r="K687" s="849">
        <v>2641.15</v>
      </c>
      <c r="L687" s="849">
        <v>1</v>
      </c>
      <c r="M687" s="849">
        <v>2641.15</v>
      </c>
      <c r="N687" s="849">
        <v>3</v>
      </c>
      <c r="O687" s="849">
        <v>7923.4500000000007</v>
      </c>
      <c r="P687" s="837">
        <v>3</v>
      </c>
      <c r="Q687" s="850">
        <v>2641.15</v>
      </c>
    </row>
    <row r="688" spans="1:17" ht="14.4" customHeight="1" x14ac:dyDescent="0.3">
      <c r="A688" s="831" t="s">
        <v>577</v>
      </c>
      <c r="B688" s="832" t="s">
        <v>4479</v>
      </c>
      <c r="C688" s="832" t="s">
        <v>4509</v>
      </c>
      <c r="D688" s="832" t="s">
        <v>5162</v>
      </c>
      <c r="E688" s="832" t="s">
        <v>5163</v>
      </c>
      <c r="F688" s="849">
        <v>15</v>
      </c>
      <c r="G688" s="849">
        <v>4949.7</v>
      </c>
      <c r="H688" s="849">
        <v>0.83333333333333326</v>
      </c>
      <c r="I688" s="849">
        <v>329.97999999999996</v>
      </c>
      <c r="J688" s="849">
        <v>18</v>
      </c>
      <c r="K688" s="849">
        <v>5939.64</v>
      </c>
      <c r="L688" s="849">
        <v>1</v>
      </c>
      <c r="M688" s="849">
        <v>329.98</v>
      </c>
      <c r="N688" s="849">
        <v>30</v>
      </c>
      <c r="O688" s="849">
        <v>9899.4</v>
      </c>
      <c r="P688" s="837">
        <v>1.6666666666666665</v>
      </c>
      <c r="Q688" s="850">
        <v>329.97999999999996</v>
      </c>
    </row>
    <row r="689" spans="1:17" ht="14.4" customHeight="1" x14ac:dyDescent="0.3">
      <c r="A689" s="831" t="s">
        <v>577</v>
      </c>
      <c r="B689" s="832" t="s">
        <v>4479</v>
      </c>
      <c r="C689" s="832" t="s">
        <v>4509</v>
      </c>
      <c r="D689" s="832" t="s">
        <v>5164</v>
      </c>
      <c r="E689" s="832" t="s">
        <v>5163</v>
      </c>
      <c r="F689" s="849">
        <v>4</v>
      </c>
      <c r="G689" s="849">
        <v>1733.64</v>
      </c>
      <c r="H689" s="849">
        <v>0.26666666666666672</v>
      </c>
      <c r="I689" s="849">
        <v>433.41</v>
      </c>
      <c r="J689" s="849">
        <v>15</v>
      </c>
      <c r="K689" s="849">
        <v>6501.15</v>
      </c>
      <c r="L689" s="849">
        <v>1</v>
      </c>
      <c r="M689" s="849">
        <v>433.40999999999997</v>
      </c>
      <c r="N689" s="849">
        <v>6</v>
      </c>
      <c r="O689" s="849">
        <v>2600.46</v>
      </c>
      <c r="P689" s="837">
        <v>0.4</v>
      </c>
      <c r="Q689" s="850">
        <v>433.41</v>
      </c>
    </row>
    <row r="690" spans="1:17" ht="14.4" customHeight="1" x14ac:dyDescent="0.3">
      <c r="A690" s="831" t="s">
        <v>577</v>
      </c>
      <c r="B690" s="832" t="s">
        <v>4479</v>
      </c>
      <c r="C690" s="832" t="s">
        <v>4509</v>
      </c>
      <c r="D690" s="832" t="s">
        <v>5165</v>
      </c>
      <c r="E690" s="832" t="s">
        <v>5166</v>
      </c>
      <c r="F690" s="849">
        <v>1</v>
      </c>
      <c r="G690" s="849">
        <v>1435.36</v>
      </c>
      <c r="H690" s="849">
        <v>0.33333333333333331</v>
      </c>
      <c r="I690" s="849">
        <v>1435.36</v>
      </c>
      <c r="J690" s="849">
        <v>3</v>
      </c>
      <c r="K690" s="849">
        <v>4306.08</v>
      </c>
      <c r="L690" s="849">
        <v>1</v>
      </c>
      <c r="M690" s="849">
        <v>1435.36</v>
      </c>
      <c r="N690" s="849">
        <v>2</v>
      </c>
      <c r="O690" s="849">
        <v>2870.72</v>
      </c>
      <c r="P690" s="837">
        <v>0.66666666666666663</v>
      </c>
      <c r="Q690" s="850">
        <v>1435.36</v>
      </c>
    </row>
    <row r="691" spans="1:17" ht="14.4" customHeight="1" x14ac:dyDescent="0.3">
      <c r="A691" s="831" t="s">
        <v>577</v>
      </c>
      <c r="B691" s="832" t="s">
        <v>4479</v>
      </c>
      <c r="C691" s="832" t="s">
        <v>4509</v>
      </c>
      <c r="D691" s="832" t="s">
        <v>5167</v>
      </c>
      <c r="E691" s="832" t="s">
        <v>5166</v>
      </c>
      <c r="F691" s="849">
        <v>1</v>
      </c>
      <c r="G691" s="849">
        <v>1697.77</v>
      </c>
      <c r="H691" s="849"/>
      <c r="I691" s="849">
        <v>1697.77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577</v>
      </c>
      <c r="B692" s="832" t="s">
        <v>4479</v>
      </c>
      <c r="C692" s="832" t="s">
        <v>4509</v>
      </c>
      <c r="D692" s="832" t="s">
        <v>5168</v>
      </c>
      <c r="E692" s="832" t="s">
        <v>5169</v>
      </c>
      <c r="F692" s="849"/>
      <c r="G692" s="849"/>
      <c r="H692" s="849"/>
      <c r="I692" s="849"/>
      <c r="J692" s="849">
        <v>0.1</v>
      </c>
      <c r="K692" s="849">
        <v>126.58</v>
      </c>
      <c r="L692" s="849">
        <v>1</v>
      </c>
      <c r="M692" s="849">
        <v>1265.8</v>
      </c>
      <c r="N692" s="849"/>
      <c r="O692" s="849"/>
      <c r="P692" s="837"/>
      <c r="Q692" s="850"/>
    </row>
    <row r="693" spans="1:17" ht="14.4" customHeight="1" x14ac:dyDescent="0.3">
      <c r="A693" s="831" t="s">
        <v>577</v>
      </c>
      <c r="B693" s="832" t="s">
        <v>4479</v>
      </c>
      <c r="C693" s="832" t="s">
        <v>4509</v>
      </c>
      <c r="D693" s="832" t="s">
        <v>5170</v>
      </c>
      <c r="E693" s="832" t="s">
        <v>5171</v>
      </c>
      <c r="F693" s="849"/>
      <c r="G693" s="849"/>
      <c r="H693" s="849"/>
      <c r="I693" s="849"/>
      <c r="J693" s="849">
        <v>1</v>
      </c>
      <c r="K693" s="849">
        <v>875.93</v>
      </c>
      <c r="L693" s="849">
        <v>1</v>
      </c>
      <c r="M693" s="849">
        <v>875.93</v>
      </c>
      <c r="N693" s="849"/>
      <c r="O693" s="849"/>
      <c r="P693" s="837"/>
      <c r="Q693" s="850"/>
    </row>
    <row r="694" spans="1:17" ht="14.4" customHeight="1" x14ac:dyDescent="0.3">
      <c r="A694" s="831" t="s">
        <v>577</v>
      </c>
      <c r="B694" s="832" t="s">
        <v>4479</v>
      </c>
      <c r="C694" s="832" t="s">
        <v>4509</v>
      </c>
      <c r="D694" s="832" t="s">
        <v>5172</v>
      </c>
      <c r="E694" s="832" t="s">
        <v>5173</v>
      </c>
      <c r="F694" s="849">
        <v>0.1</v>
      </c>
      <c r="G694" s="849">
        <v>11.46</v>
      </c>
      <c r="H694" s="849"/>
      <c r="I694" s="849">
        <v>114.60000000000001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577</v>
      </c>
      <c r="B695" s="832" t="s">
        <v>4479</v>
      </c>
      <c r="C695" s="832" t="s">
        <v>4509</v>
      </c>
      <c r="D695" s="832" t="s">
        <v>5174</v>
      </c>
      <c r="E695" s="832" t="s">
        <v>5173</v>
      </c>
      <c r="F695" s="849">
        <v>0.1</v>
      </c>
      <c r="G695" s="849">
        <v>13.79</v>
      </c>
      <c r="H695" s="849"/>
      <c r="I695" s="849">
        <v>137.89999999999998</v>
      </c>
      <c r="J695" s="849"/>
      <c r="K695" s="849"/>
      <c r="L695" s="849"/>
      <c r="M695" s="849"/>
      <c r="N695" s="849">
        <v>0.2</v>
      </c>
      <c r="O695" s="849">
        <v>27.58</v>
      </c>
      <c r="P695" s="837"/>
      <c r="Q695" s="850">
        <v>137.89999999999998</v>
      </c>
    </row>
    <row r="696" spans="1:17" ht="14.4" customHeight="1" x14ac:dyDescent="0.3">
      <c r="A696" s="831" t="s">
        <v>577</v>
      </c>
      <c r="B696" s="832" t="s">
        <v>4479</v>
      </c>
      <c r="C696" s="832" t="s">
        <v>4509</v>
      </c>
      <c r="D696" s="832" t="s">
        <v>5175</v>
      </c>
      <c r="E696" s="832" t="s">
        <v>5173</v>
      </c>
      <c r="F696" s="849">
        <v>1.4</v>
      </c>
      <c r="G696" s="849">
        <v>881.39</v>
      </c>
      <c r="H696" s="849">
        <v>0.26922043092862857</v>
      </c>
      <c r="I696" s="849">
        <v>629.56428571428569</v>
      </c>
      <c r="J696" s="849">
        <v>5.2</v>
      </c>
      <c r="K696" s="849">
        <v>3273.86</v>
      </c>
      <c r="L696" s="849">
        <v>1</v>
      </c>
      <c r="M696" s="849">
        <v>629.5884615384615</v>
      </c>
      <c r="N696" s="849">
        <v>4.5</v>
      </c>
      <c r="O696" s="849">
        <v>2833.14</v>
      </c>
      <c r="P696" s="837">
        <v>0.86538214828978632</v>
      </c>
      <c r="Q696" s="850">
        <v>629.58666666666659</v>
      </c>
    </row>
    <row r="697" spans="1:17" ht="14.4" customHeight="1" x14ac:dyDescent="0.3">
      <c r="A697" s="831" t="s">
        <v>577</v>
      </c>
      <c r="B697" s="832" t="s">
        <v>4479</v>
      </c>
      <c r="C697" s="832" t="s">
        <v>4509</v>
      </c>
      <c r="D697" s="832" t="s">
        <v>5176</v>
      </c>
      <c r="E697" s="832" t="s">
        <v>5177</v>
      </c>
      <c r="F697" s="849"/>
      <c r="G697" s="849"/>
      <c r="H697" s="849"/>
      <c r="I697" s="849"/>
      <c r="J697" s="849">
        <v>3</v>
      </c>
      <c r="K697" s="849">
        <v>3743.34</v>
      </c>
      <c r="L697" s="849">
        <v>1</v>
      </c>
      <c r="M697" s="849">
        <v>1247.78</v>
      </c>
      <c r="N697" s="849"/>
      <c r="O697" s="849"/>
      <c r="P697" s="837"/>
      <c r="Q697" s="850"/>
    </row>
    <row r="698" spans="1:17" ht="14.4" customHeight="1" x14ac:dyDescent="0.3">
      <c r="A698" s="831" t="s">
        <v>577</v>
      </c>
      <c r="B698" s="832" t="s">
        <v>4479</v>
      </c>
      <c r="C698" s="832" t="s">
        <v>4509</v>
      </c>
      <c r="D698" s="832" t="s">
        <v>5178</v>
      </c>
      <c r="E698" s="832" t="s">
        <v>5179</v>
      </c>
      <c r="F698" s="849">
        <v>2</v>
      </c>
      <c r="G698" s="849">
        <v>1374</v>
      </c>
      <c r="H698" s="849">
        <v>1</v>
      </c>
      <c r="I698" s="849">
        <v>687</v>
      </c>
      <c r="J698" s="849">
        <v>2</v>
      </c>
      <c r="K698" s="849">
        <v>1374</v>
      </c>
      <c r="L698" s="849">
        <v>1</v>
      </c>
      <c r="M698" s="849">
        <v>687</v>
      </c>
      <c r="N698" s="849"/>
      <c r="O698" s="849"/>
      <c r="P698" s="837"/>
      <c r="Q698" s="850"/>
    </row>
    <row r="699" spans="1:17" ht="14.4" customHeight="1" x14ac:dyDescent="0.3">
      <c r="A699" s="831" t="s">
        <v>577</v>
      </c>
      <c r="B699" s="832" t="s">
        <v>4479</v>
      </c>
      <c r="C699" s="832" t="s">
        <v>4509</v>
      </c>
      <c r="D699" s="832" t="s">
        <v>5180</v>
      </c>
      <c r="E699" s="832" t="s">
        <v>5181</v>
      </c>
      <c r="F699" s="849"/>
      <c r="G699" s="849"/>
      <c r="H699" s="849"/>
      <c r="I699" s="849"/>
      <c r="J699" s="849">
        <v>5</v>
      </c>
      <c r="K699" s="849">
        <v>345.1</v>
      </c>
      <c r="L699" s="849">
        <v>1</v>
      </c>
      <c r="M699" s="849">
        <v>69.02000000000001</v>
      </c>
      <c r="N699" s="849">
        <v>1</v>
      </c>
      <c r="O699" s="849">
        <v>69.02</v>
      </c>
      <c r="P699" s="837">
        <v>0.19999999999999998</v>
      </c>
      <c r="Q699" s="850">
        <v>69.02</v>
      </c>
    </row>
    <row r="700" spans="1:17" ht="14.4" customHeight="1" x14ac:dyDescent="0.3">
      <c r="A700" s="831" t="s">
        <v>577</v>
      </c>
      <c r="B700" s="832" t="s">
        <v>4479</v>
      </c>
      <c r="C700" s="832" t="s">
        <v>4509</v>
      </c>
      <c r="D700" s="832" t="s">
        <v>5182</v>
      </c>
      <c r="E700" s="832" t="s">
        <v>5181</v>
      </c>
      <c r="F700" s="849"/>
      <c r="G700" s="849"/>
      <c r="H700" s="849"/>
      <c r="I700" s="849"/>
      <c r="J700" s="849">
        <v>1</v>
      </c>
      <c r="K700" s="849">
        <v>84.98</v>
      </c>
      <c r="L700" s="849">
        <v>1</v>
      </c>
      <c r="M700" s="849">
        <v>84.98</v>
      </c>
      <c r="N700" s="849">
        <v>10</v>
      </c>
      <c r="O700" s="849">
        <v>849.8</v>
      </c>
      <c r="P700" s="837">
        <v>9.9999999999999982</v>
      </c>
      <c r="Q700" s="850">
        <v>84.97999999999999</v>
      </c>
    </row>
    <row r="701" spans="1:17" ht="14.4" customHeight="1" x14ac:dyDescent="0.3">
      <c r="A701" s="831" t="s">
        <v>577</v>
      </c>
      <c r="B701" s="832" t="s">
        <v>4479</v>
      </c>
      <c r="C701" s="832" t="s">
        <v>4509</v>
      </c>
      <c r="D701" s="832" t="s">
        <v>5183</v>
      </c>
      <c r="E701" s="832" t="s">
        <v>5184</v>
      </c>
      <c r="F701" s="849"/>
      <c r="G701" s="849"/>
      <c r="H701" s="849"/>
      <c r="I701" s="849"/>
      <c r="J701" s="849">
        <v>6</v>
      </c>
      <c r="K701" s="849">
        <v>1440</v>
      </c>
      <c r="L701" s="849">
        <v>1</v>
      </c>
      <c r="M701" s="849">
        <v>240</v>
      </c>
      <c r="N701" s="849"/>
      <c r="O701" s="849"/>
      <c r="P701" s="837"/>
      <c r="Q701" s="850"/>
    </row>
    <row r="702" spans="1:17" ht="14.4" customHeight="1" x14ac:dyDescent="0.3">
      <c r="A702" s="831" t="s">
        <v>577</v>
      </c>
      <c r="B702" s="832" t="s">
        <v>4479</v>
      </c>
      <c r="C702" s="832" t="s">
        <v>4509</v>
      </c>
      <c r="D702" s="832" t="s">
        <v>5185</v>
      </c>
      <c r="E702" s="832" t="s">
        <v>5184</v>
      </c>
      <c r="F702" s="849"/>
      <c r="G702" s="849"/>
      <c r="H702" s="849"/>
      <c r="I702" s="849"/>
      <c r="J702" s="849">
        <v>0.34</v>
      </c>
      <c r="K702" s="849">
        <v>413.44</v>
      </c>
      <c r="L702" s="849">
        <v>1</v>
      </c>
      <c r="M702" s="849">
        <v>1216</v>
      </c>
      <c r="N702" s="849"/>
      <c r="O702" s="849"/>
      <c r="P702" s="837"/>
      <c r="Q702" s="850"/>
    </row>
    <row r="703" spans="1:17" ht="14.4" customHeight="1" x14ac:dyDescent="0.3">
      <c r="A703" s="831" t="s">
        <v>577</v>
      </c>
      <c r="B703" s="832" t="s">
        <v>4479</v>
      </c>
      <c r="C703" s="832" t="s">
        <v>4509</v>
      </c>
      <c r="D703" s="832" t="s">
        <v>5186</v>
      </c>
      <c r="E703" s="832" t="s">
        <v>5187</v>
      </c>
      <c r="F703" s="849"/>
      <c r="G703" s="849"/>
      <c r="H703" s="849"/>
      <c r="I703" s="849"/>
      <c r="J703" s="849">
        <v>1</v>
      </c>
      <c r="K703" s="849">
        <v>6559.4</v>
      </c>
      <c r="L703" s="849">
        <v>1</v>
      </c>
      <c r="M703" s="849">
        <v>6559.4</v>
      </c>
      <c r="N703" s="849"/>
      <c r="O703" s="849"/>
      <c r="P703" s="837"/>
      <c r="Q703" s="850"/>
    </row>
    <row r="704" spans="1:17" ht="14.4" customHeight="1" x14ac:dyDescent="0.3">
      <c r="A704" s="831" t="s">
        <v>577</v>
      </c>
      <c r="B704" s="832" t="s">
        <v>4479</v>
      </c>
      <c r="C704" s="832" t="s">
        <v>4509</v>
      </c>
      <c r="D704" s="832" t="s">
        <v>5188</v>
      </c>
      <c r="E704" s="832" t="s">
        <v>5189</v>
      </c>
      <c r="F704" s="849">
        <v>1</v>
      </c>
      <c r="G704" s="849">
        <v>217.64</v>
      </c>
      <c r="H704" s="849">
        <v>1</v>
      </c>
      <c r="I704" s="849">
        <v>217.64</v>
      </c>
      <c r="J704" s="849">
        <v>1</v>
      </c>
      <c r="K704" s="849">
        <v>217.64</v>
      </c>
      <c r="L704" s="849">
        <v>1</v>
      </c>
      <c r="M704" s="849">
        <v>217.64</v>
      </c>
      <c r="N704" s="849"/>
      <c r="O704" s="849"/>
      <c r="P704" s="837"/>
      <c r="Q704" s="850"/>
    </row>
    <row r="705" spans="1:17" ht="14.4" customHeight="1" x14ac:dyDescent="0.3">
      <c r="A705" s="831" t="s">
        <v>577</v>
      </c>
      <c r="B705" s="832" t="s">
        <v>4479</v>
      </c>
      <c r="C705" s="832" t="s">
        <v>4509</v>
      </c>
      <c r="D705" s="832" t="s">
        <v>5190</v>
      </c>
      <c r="E705" s="832" t="s">
        <v>5189</v>
      </c>
      <c r="F705" s="849"/>
      <c r="G705" s="849"/>
      <c r="H705" s="849"/>
      <c r="I705" s="849"/>
      <c r="J705" s="849">
        <v>1</v>
      </c>
      <c r="K705" s="849">
        <v>265.31</v>
      </c>
      <c r="L705" s="849">
        <v>1</v>
      </c>
      <c r="M705" s="849">
        <v>265.31</v>
      </c>
      <c r="N705" s="849"/>
      <c r="O705" s="849"/>
      <c r="P705" s="837"/>
      <c r="Q705" s="850"/>
    </row>
    <row r="706" spans="1:17" ht="14.4" customHeight="1" x14ac:dyDescent="0.3">
      <c r="A706" s="831" t="s">
        <v>577</v>
      </c>
      <c r="B706" s="832" t="s">
        <v>4479</v>
      </c>
      <c r="C706" s="832" t="s">
        <v>4509</v>
      </c>
      <c r="D706" s="832" t="s">
        <v>5191</v>
      </c>
      <c r="E706" s="832" t="s">
        <v>5181</v>
      </c>
      <c r="F706" s="849">
        <v>5</v>
      </c>
      <c r="G706" s="849">
        <v>606.25</v>
      </c>
      <c r="H706" s="849">
        <v>1.6666666666666667</v>
      </c>
      <c r="I706" s="849">
        <v>121.25</v>
      </c>
      <c r="J706" s="849">
        <v>3</v>
      </c>
      <c r="K706" s="849">
        <v>363.75</v>
      </c>
      <c r="L706" s="849">
        <v>1</v>
      </c>
      <c r="M706" s="849">
        <v>121.25</v>
      </c>
      <c r="N706" s="849"/>
      <c r="O706" s="849"/>
      <c r="P706" s="837"/>
      <c r="Q706" s="850"/>
    </row>
    <row r="707" spans="1:17" ht="14.4" customHeight="1" x14ac:dyDescent="0.3">
      <c r="A707" s="831" t="s">
        <v>577</v>
      </c>
      <c r="B707" s="832" t="s">
        <v>4479</v>
      </c>
      <c r="C707" s="832" t="s">
        <v>4509</v>
      </c>
      <c r="D707" s="832" t="s">
        <v>5192</v>
      </c>
      <c r="E707" s="832" t="s">
        <v>5181</v>
      </c>
      <c r="F707" s="849"/>
      <c r="G707" s="849"/>
      <c r="H707" s="849"/>
      <c r="I707" s="849"/>
      <c r="J707" s="849"/>
      <c r="K707" s="849"/>
      <c r="L707" s="849"/>
      <c r="M707" s="849"/>
      <c r="N707" s="849">
        <v>1</v>
      </c>
      <c r="O707" s="849">
        <v>114</v>
      </c>
      <c r="P707" s="837"/>
      <c r="Q707" s="850">
        <v>114</v>
      </c>
    </row>
    <row r="708" spans="1:17" ht="14.4" customHeight="1" x14ac:dyDescent="0.3">
      <c r="A708" s="831" t="s">
        <v>577</v>
      </c>
      <c r="B708" s="832" t="s">
        <v>4479</v>
      </c>
      <c r="C708" s="832" t="s">
        <v>4509</v>
      </c>
      <c r="D708" s="832" t="s">
        <v>5193</v>
      </c>
      <c r="E708" s="832" t="s">
        <v>5181</v>
      </c>
      <c r="F708" s="849"/>
      <c r="G708" s="849"/>
      <c r="H708" s="849"/>
      <c r="I708" s="849"/>
      <c r="J708" s="849">
        <v>3</v>
      </c>
      <c r="K708" s="849">
        <v>516.12</v>
      </c>
      <c r="L708" s="849">
        <v>1</v>
      </c>
      <c r="M708" s="849">
        <v>172.04</v>
      </c>
      <c r="N708" s="849"/>
      <c r="O708" s="849"/>
      <c r="P708" s="837"/>
      <c r="Q708" s="850"/>
    </row>
    <row r="709" spans="1:17" ht="14.4" customHeight="1" x14ac:dyDescent="0.3">
      <c r="A709" s="831" t="s">
        <v>577</v>
      </c>
      <c r="B709" s="832" t="s">
        <v>4479</v>
      </c>
      <c r="C709" s="832" t="s">
        <v>4509</v>
      </c>
      <c r="D709" s="832" t="s">
        <v>5194</v>
      </c>
      <c r="E709" s="832" t="s">
        <v>5181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90.16</v>
      </c>
      <c r="P709" s="837"/>
      <c r="Q709" s="850">
        <v>90.16</v>
      </c>
    </row>
    <row r="710" spans="1:17" ht="14.4" customHeight="1" x14ac:dyDescent="0.3">
      <c r="A710" s="831" t="s">
        <v>577</v>
      </c>
      <c r="B710" s="832" t="s">
        <v>4479</v>
      </c>
      <c r="C710" s="832" t="s">
        <v>4509</v>
      </c>
      <c r="D710" s="832" t="s">
        <v>5195</v>
      </c>
      <c r="E710" s="832" t="s">
        <v>5196</v>
      </c>
      <c r="F710" s="849">
        <v>1</v>
      </c>
      <c r="G710" s="849">
        <v>1247.78</v>
      </c>
      <c r="H710" s="849">
        <v>6.666666666666668E-2</v>
      </c>
      <c r="I710" s="849">
        <v>1247.78</v>
      </c>
      <c r="J710" s="849">
        <v>15</v>
      </c>
      <c r="K710" s="849">
        <v>18716.699999999997</v>
      </c>
      <c r="L710" s="849">
        <v>1</v>
      </c>
      <c r="M710" s="849">
        <v>1247.7799999999997</v>
      </c>
      <c r="N710" s="849">
        <v>2</v>
      </c>
      <c r="O710" s="849">
        <v>2495.56</v>
      </c>
      <c r="P710" s="837">
        <v>0.13333333333333336</v>
      </c>
      <c r="Q710" s="850">
        <v>1247.78</v>
      </c>
    </row>
    <row r="711" spans="1:17" ht="14.4" customHeight="1" x14ac:dyDescent="0.3">
      <c r="A711" s="831" t="s">
        <v>577</v>
      </c>
      <c r="B711" s="832" t="s">
        <v>4479</v>
      </c>
      <c r="C711" s="832" t="s">
        <v>4509</v>
      </c>
      <c r="D711" s="832" t="s">
        <v>5197</v>
      </c>
      <c r="E711" s="832" t="s">
        <v>5196</v>
      </c>
      <c r="F711" s="849">
        <v>5</v>
      </c>
      <c r="G711" s="849">
        <v>7109.45</v>
      </c>
      <c r="H711" s="849">
        <v>0.7142857142857143</v>
      </c>
      <c r="I711" s="849">
        <v>1421.8899999999999</v>
      </c>
      <c r="J711" s="849">
        <v>7</v>
      </c>
      <c r="K711" s="849">
        <v>9953.23</v>
      </c>
      <c r="L711" s="849">
        <v>1</v>
      </c>
      <c r="M711" s="849">
        <v>1421.8899999999999</v>
      </c>
      <c r="N711" s="849">
        <v>7</v>
      </c>
      <c r="O711" s="849">
        <v>9953.23</v>
      </c>
      <c r="P711" s="837">
        <v>1</v>
      </c>
      <c r="Q711" s="850">
        <v>1421.8899999999999</v>
      </c>
    </row>
    <row r="712" spans="1:17" ht="14.4" customHeight="1" x14ac:dyDescent="0.3">
      <c r="A712" s="831" t="s">
        <v>577</v>
      </c>
      <c r="B712" s="832" t="s">
        <v>4479</v>
      </c>
      <c r="C712" s="832" t="s">
        <v>4509</v>
      </c>
      <c r="D712" s="832" t="s">
        <v>5198</v>
      </c>
      <c r="E712" s="832" t="s">
        <v>5196</v>
      </c>
      <c r="F712" s="849">
        <v>4</v>
      </c>
      <c r="G712" s="849">
        <v>6624.44</v>
      </c>
      <c r="H712" s="849">
        <v>0.33333333333333331</v>
      </c>
      <c r="I712" s="849">
        <v>1656.11</v>
      </c>
      <c r="J712" s="849">
        <v>12</v>
      </c>
      <c r="K712" s="849">
        <v>19873.32</v>
      </c>
      <c r="L712" s="849">
        <v>1</v>
      </c>
      <c r="M712" s="849">
        <v>1656.11</v>
      </c>
      <c r="N712" s="849">
        <v>4</v>
      </c>
      <c r="O712" s="849">
        <v>6624.44</v>
      </c>
      <c r="P712" s="837">
        <v>0.33333333333333331</v>
      </c>
      <c r="Q712" s="850">
        <v>1656.11</v>
      </c>
    </row>
    <row r="713" spans="1:17" ht="14.4" customHeight="1" x14ac:dyDescent="0.3">
      <c r="A713" s="831" t="s">
        <v>577</v>
      </c>
      <c r="B713" s="832" t="s">
        <v>4479</v>
      </c>
      <c r="C713" s="832" t="s">
        <v>4509</v>
      </c>
      <c r="D713" s="832" t="s">
        <v>5199</v>
      </c>
      <c r="E713" s="832" t="s">
        <v>5196</v>
      </c>
      <c r="F713" s="849">
        <v>3</v>
      </c>
      <c r="G713" s="849">
        <v>5338.32</v>
      </c>
      <c r="H713" s="849">
        <v>1</v>
      </c>
      <c r="I713" s="849">
        <v>1779.4399999999998</v>
      </c>
      <c r="J713" s="849">
        <v>3</v>
      </c>
      <c r="K713" s="849">
        <v>5338.32</v>
      </c>
      <c r="L713" s="849">
        <v>1</v>
      </c>
      <c r="M713" s="849">
        <v>1779.4399999999998</v>
      </c>
      <c r="N713" s="849"/>
      <c r="O713" s="849"/>
      <c r="P713" s="837"/>
      <c r="Q713" s="850"/>
    </row>
    <row r="714" spans="1:17" ht="14.4" customHeight="1" x14ac:dyDescent="0.3">
      <c r="A714" s="831" t="s">
        <v>577</v>
      </c>
      <c r="B714" s="832" t="s">
        <v>4479</v>
      </c>
      <c r="C714" s="832" t="s">
        <v>4509</v>
      </c>
      <c r="D714" s="832" t="s">
        <v>5200</v>
      </c>
      <c r="E714" s="832" t="s">
        <v>5201</v>
      </c>
      <c r="F714" s="849"/>
      <c r="G714" s="849"/>
      <c r="H714" s="849"/>
      <c r="I714" s="849"/>
      <c r="J714" s="849"/>
      <c r="K714" s="849"/>
      <c r="L714" s="849"/>
      <c r="M714" s="849"/>
      <c r="N714" s="849">
        <v>2</v>
      </c>
      <c r="O714" s="849">
        <v>2839.64</v>
      </c>
      <c r="P714" s="837"/>
      <c r="Q714" s="850">
        <v>1419.82</v>
      </c>
    </row>
    <row r="715" spans="1:17" ht="14.4" customHeight="1" x14ac:dyDescent="0.3">
      <c r="A715" s="831" t="s">
        <v>577</v>
      </c>
      <c r="B715" s="832" t="s">
        <v>4479</v>
      </c>
      <c r="C715" s="832" t="s">
        <v>4509</v>
      </c>
      <c r="D715" s="832" t="s">
        <v>5202</v>
      </c>
      <c r="E715" s="832" t="s">
        <v>5201</v>
      </c>
      <c r="F715" s="849"/>
      <c r="G715" s="849"/>
      <c r="H715" s="849"/>
      <c r="I715" s="849"/>
      <c r="J715" s="849"/>
      <c r="K715" s="849"/>
      <c r="L715" s="849"/>
      <c r="M715" s="849"/>
      <c r="N715" s="849">
        <v>3</v>
      </c>
      <c r="O715" s="849">
        <v>4641.87</v>
      </c>
      <c r="P715" s="837"/>
      <c r="Q715" s="850">
        <v>1547.29</v>
      </c>
    </row>
    <row r="716" spans="1:17" ht="14.4" customHeight="1" x14ac:dyDescent="0.3">
      <c r="A716" s="831" t="s">
        <v>577</v>
      </c>
      <c r="B716" s="832" t="s">
        <v>4479</v>
      </c>
      <c r="C716" s="832" t="s">
        <v>4509</v>
      </c>
      <c r="D716" s="832" t="s">
        <v>5203</v>
      </c>
      <c r="E716" s="832" t="s">
        <v>5201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1644.71</v>
      </c>
      <c r="P716" s="837"/>
      <c r="Q716" s="850">
        <v>1644.71</v>
      </c>
    </row>
    <row r="717" spans="1:17" ht="14.4" customHeight="1" x14ac:dyDescent="0.3">
      <c r="A717" s="831" t="s">
        <v>577</v>
      </c>
      <c r="B717" s="832" t="s">
        <v>4479</v>
      </c>
      <c r="C717" s="832" t="s">
        <v>4509</v>
      </c>
      <c r="D717" s="832" t="s">
        <v>5204</v>
      </c>
      <c r="E717" s="832" t="s">
        <v>5205</v>
      </c>
      <c r="F717" s="849">
        <v>7</v>
      </c>
      <c r="G717" s="849">
        <v>5525.03</v>
      </c>
      <c r="H717" s="849">
        <v>0.58333333333333337</v>
      </c>
      <c r="I717" s="849">
        <v>789.29</v>
      </c>
      <c r="J717" s="849">
        <v>12</v>
      </c>
      <c r="K717" s="849">
        <v>9471.48</v>
      </c>
      <c r="L717" s="849">
        <v>1</v>
      </c>
      <c r="M717" s="849">
        <v>789.29</v>
      </c>
      <c r="N717" s="849">
        <v>6</v>
      </c>
      <c r="O717" s="849">
        <v>4735.74</v>
      </c>
      <c r="P717" s="837">
        <v>0.5</v>
      </c>
      <c r="Q717" s="850">
        <v>789.29</v>
      </c>
    </row>
    <row r="718" spans="1:17" ht="14.4" customHeight="1" x14ac:dyDescent="0.3">
      <c r="A718" s="831" t="s">
        <v>577</v>
      </c>
      <c r="B718" s="832" t="s">
        <v>4479</v>
      </c>
      <c r="C718" s="832" t="s">
        <v>4509</v>
      </c>
      <c r="D718" s="832" t="s">
        <v>5206</v>
      </c>
      <c r="E718" s="832" t="s">
        <v>5207</v>
      </c>
      <c r="F718" s="849">
        <v>1</v>
      </c>
      <c r="G718" s="849">
        <v>13282.04</v>
      </c>
      <c r="H718" s="849">
        <v>1</v>
      </c>
      <c r="I718" s="849">
        <v>13282.04</v>
      </c>
      <c r="J718" s="849">
        <v>1</v>
      </c>
      <c r="K718" s="849">
        <v>13282.04</v>
      </c>
      <c r="L718" s="849">
        <v>1</v>
      </c>
      <c r="M718" s="849">
        <v>13282.04</v>
      </c>
      <c r="N718" s="849"/>
      <c r="O718" s="849"/>
      <c r="P718" s="837"/>
      <c r="Q718" s="850"/>
    </row>
    <row r="719" spans="1:17" ht="14.4" customHeight="1" x14ac:dyDescent="0.3">
      <c r="A719" s="831" t="s">
        <v>577</v>
      </c>
      <c r="B719" s="832" t="s">
        <v>4479</v>
      </c>
      <c r="C719" s="832" t="s">
        <v>4509</v>
      </c>
      <c r="D719" s="832" t="s">
        <v>5208</v>
      </c>
      <c r="E719" s="832" t="s">
        <v>5209</v>
      </c>
      <c r="F719" s="849"/>
      <c r="G719" s="849"/>
      <c r="H719" s="849"/>
      <c r="I719" s="849"/>
      <c r="J719" s="849">
        <v>1</v>
      </c>
      <c r="K719" s="849">
        <v>10628.95</v>
      </c>
      <c r="L719" s="849">
        <v>1</v>
      </c>
      <c r="M719" s="849">
        <v>10628.95</v>
      </c>
      <c r="N719" s="849"/>
      <c r="O719" s="849"/>
      <c r="P719" s="837"/>
      <c r="Q719" s="850"/>
    </row>
    <row r="720" spans="1:17" ht="14.4" customHeight="1" x14ac:dyDescent="0.3">
      <c r="A720" s="831" t="s">
        <v>577</v>
      </c>
      <c r="B720" s="832" t="s">
        <v>4479</v>
      </c>
      <c r="C720" s="832" t="s">
        <v>4509</v>
      </c>
      <c r="D720" s="832" t="s">
        <v>5210</v>
      </c>
      <c r="E720" s="832" t="s">
        <v>5211</v>
      </c>
      <c r="F720" s="849"/>
      <c r="G720" s="849"/>
      <c r="H720" s="849"/>
      <c r="I720" s="849"/>
      <c r="J720" s="849">
        <v>1</v>
      </c>
      <c r="K720" s="849">
        <v>1095.23</v>
      </c>
      <c r="L720" s="849">
        <v>1</v>
      </c>
      <c r="M720" s="849">
        <v>1095.23</v>
      </c>
      <c r="N720" s="849"/>
      <c r="O720" s="849"/>
      <c r="P720" s="837"/>
      <c r="Q720" s="850"/>
    </row>
    <row r="721" spans="1:17" ht="14.4" customHeight="1" x14ac:dyDescent="0.3">
      <c r="A721" s="831" t="s">
        <v>577</v>
      </c>
      <c r="B721" s="832" t="s">
        <v>4479</v>
      </c>
      <c r="C721" s="832" t="s">
        <v>4509</v>
      </c>
      <c r="D721" s="832" t="s">
        <v>5212</v>
      </c>
      <c r="E721" s="832" t="s">
        <v>5213</v>
      </c>
      <c r="F721" s="849"/>
      <c r="G721" s="849"/>
      <c r="H721" s="849"/>
      <c r="I721" s="849"/>
      <c r="J721" s="849">
        <v>3</v>
      </c>
      <c r="K721" s="849">
        <v>2708.01</v>
      </c>
      <c r="L721" s="849">
        <v>1</v>
      </c>
      <c r="M721" s="849">
        <v>902.67000000000007</v>
      </c>
      <c r="N721" s="849">
        <v>3</v>
      </c>
      <c r="O721" s="849">
        <v>2708.01</v>
      </c>
      <c r="P721" s="837">
        <v>1</v>
      </c>
      <c r="Q721" s="850">
        <v>902.67000000000007</v>
      </c>
    </row>
    <row r="722" spans="1:17" ht="14.4" customHeight="1" x14ac:dyDescent="0.3">
      <c r="A722" s="831" t="s">
        <v>577</v>
      </c>
      <c r="B722" s="832" t="s">
        <v>4479</v>
      </c>
      <c r="C722" s="832" t="s">
        <v>4509</v>
      </c>
      <c r="D722" s="832" t="s">
        <v>5214</v>
      </c>
      <c r="E722" s="832" t="s">
        <v>5213</v>
      </c>
      <c r="F722" s="849">
        <v>3</v>
      </c>
      <c r="G722" s="849">
        <v>3088.26</v>
      </c>
      <c r="H722" s="849">
        <v>1</v>
      </c>
      <c r="I722" s="849">
        <v>1029.42</v>
      </c>
      <c r="J722" s="849">
        <v>3</v>
      </c>
      <c r="K722" s="849">
        <v>3088.26</v>
      </c>
      <c r="L722" s="849">
        <v>1</v>
      </c>
      <c r="M722" s="849">
        <v>1029.42</v>
      </c>
      <c r="N722" s="849">
        <v>8</v>
      </c>
      <c r="O722" s="849">
        <v>8235.36</v>
      </c>
      <c r="P722" s="837">
        <v>2.6666666666666665</v>
      </c>
      <c r="Q722" s="850">
        <v>1029.42</v>
      </c>
    </row>
    <row r="723" spans="1:17" ht="14.4" customHeight="1" x14ac:dyDescent="0.3">
      <c r="A723" s="831" t="s">
        <v>577</v>
      </c>
      <c r="B723" s="832" t="s">
        <v>4479</v>
      </c>
      <c r="C723" s="832" t="s">
        <v>4509</v>
      </c>
      <c r="D723" s="832" t="s">
        <v>5215</v>
      </c>
      <c r="E723" s="832" t="s">
        <v>5216</v>
      </c>
      <c r="F723" s="849"/>
      <c r="G723" s="849"/>
      <c r="H723" s="849"/>
      <c r="I723" s="849"/>
      <c r="J723" s="849">
        <v>1</v>
      </c>
      <c r="K723" s="849">
        <v>9504.49</v>
      </c>
      <c r="L723" s="849">
        <v>1</v>
      </c>
      <c r="M723" s="849">
        <v>9504.49</v>
      </c>
      <c r="N723" s="849">
        <v>1</v>
      </c>
      <c r="O723" s="849">
        <v>9504.49</v>
      </c>
      <c r="P723" s="837">
        <v>1</v>
      </c>
      <c r="Q723" s="850">
        <v>9504.49</v>
      </c>
    </row>
    <row r="724" spans="1:17" ht="14.4" customHeight="1" x14ac:dyDescent="0.3">
      <c r="A724" s="831" t="s">
        <v>577</v>
      </c>
      <c r="B724" s="832" t="s">
        <v>4479</v>
      </c>
      <c r="C724" s="832" t="s">
        <v>4509</v>
      </c>
      <c r="D724" s="832" t="s">
        <v>5217</v>
      </c>
      <c r="E724" s="832" t="s">
        <v>5218</v>
      </c>
      <c r="F724" s="849"/>
      <c r="G724" s="849"/>
      <c r="H724" s="849"/>
      <c r="I724" s="849"/>
      <c r="J724" s="849">
        <v>1</v>
      </c>
      <c r="K724" s="849">
        <v>1707.31</v>
      </c>
      <c r="L724" s="849">
        <v>1</v>
      </c>
      <c r="M724" s="849">
        <v>1707.31</v>
      </c>
      <c r="N724" s="849"/>
      <c r="O724" s="849"/>
      <c r="P724" s="837"/>
      <c r="Q724" s="850"/>
    </row>
    <row r="725" spans="1:17" ht="14.4" customHeight="1" x14ac:dyDescent="0.3">
      <c r="A725" s="831" t="s">
        <v>577</v>
      </c>
      <c r="B725" s="832" t="s">
        <v>4479</v>
      </c>
      <c r="C725" s="832" t="s">
        <v>4509</v>
      </c>
      <c r="D725" s="832" t="s">
        <v>5219</v>
      </c>
      <c r="E725" s="832" t="s">
        <v>5220</v>
      </c>
      <c r="F725" s="849">
        <v>1</v>
      </c>
      <c r="G725" s="849">
        <v>595</v>
      </c>
      <c r="H725" s="849">
        <v>0.5</v>
      </c>
      <c r="I725" s="849">
        <v>595</v>
      </c>
      <c r="J725" s="849">
        <v>2</v>
      </c>
      <c r="K725" s="849">
        <v>1190</v>
      </c>
      <c r="L725" s="849">
        <v>1</v>
      </c>
      <c r="M725" s="849">
        <v>595</v>
      </c>
      <c r="N725" s="849"/>
      <c r="O725" s="849"/>
      <c r="P725" s="837"/>
      <c r="Q725" s="850"/>
    </row>
    <row r="726" spans="1:17" ht="14.4" customHeight="1" x14ac:dyDescent="0.3">
      <c r="A726" s="831" t="s">
        <v>577</v>
      </c>
      <c r="B726" s="832" t="s">
        <v>4479</v>
      </c>
      <c r="C726" s="832" t="s">
        <v>4509</v>
      </c>
      <c r="D726" s="832" t="s">
        <v>5221</v>
      </c>
      <c r="E726" s="832" t="s">
        <v>5222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11201.4</v>
      </c>
      <c r="P726" s="837"/>
      <c r="Q726" s="850">
        <v>11201.4</v>
      </c>
    </row>
    <row r="727" spans="1:17" ht="14.4" customHeight="1" x14ac:dyDescent="0.3">
      <c r="A727" s="831" t="s">
        <v>577</v>
      </c>
      <c r="B727" s="832" t="s">
        <v>4479</v>
      </c>
      <c r="C727" s="832" t="s">
        <v>4509</v>
      </c>
      <c r="D727" s="832" t="s">
        <v>5223</v>
      </c>
      <c r="E727" s="832" t="s">
        <v>5224</v>
      </c>
      <c r="F727" s="849">
        <v>1</v>
      </c>
      <c r="G727" s="849">
        <v>23608.2</v>
      </c>
      <c r="H727" s="849"/>
      <c r="I727" s="849">
        <v>23608.2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577</v>
      </c>
      <c r="B728" s="832" t="s">
        <v>4479</v>
      </c>
      <c r="C728" s="832" t="s">
        <v>4509</v>
      </c>
      <c r="D728" s="832" t="s">
        <v>5225</v>
      </c>
      <c r="E728" s="832" t="s">
        <v>5226</v>
      </c>
      <c r="F728" s="849">
        <v>4</v>
      </c>
      <c r="G728" s="849">
        <v>895.4</v>
      </c>
      <c r="H728" s="849">
        <v>4</v>
      </c>
      <c r="I728" s="849">
        <v>223.85</v>
      </c>
      <c r="J728" s="849">
        <v>1</v>
      </c>
      <c r="K728" s="849">
        <v>223.85</v>
      </c>
      <c r="L728" s="849">
        <v>1</v>
      </c>
      <c r="M728" s="849">
        <v>223.85</v>
      </c>
      <c r="N728" s="849">
        <v>2</v>
      </c>
      <c r="O728" s="849">
        <v>447.7</v>
      </c>
      <c r="P728" s="837">
        <v>2</v>
      </c>
      <c r="Q728" s="850">
        <v>223.85</v>
      </c>
    </row>
    <row r="729" spans="1:17" ht="14.4" customHeight="1" x14ac:dyDescent="0.3">
      <c r="A729" s="831" t="s">
        <v>577</v>
      </c>
      <c r="B729" s="832" t="s">
        <v>4479</v>
      </c>
      <c r="C729" s="832" t="s">
        <v>4509</v>
      </c>
      <c r="D729" s="832" t="s">
        <v>5227</v>
      </c>
      <c r="E729" s="832" t="s">
        <v>5228</v>
      </c>
      <c r="F729" s="849"/>
      <c r="G729" s="849"/>
      <c r="H729" s="849"/>
      <c r="I729" s="849"/>
      <c r="J729" s="849"/>
      <c r="K729" s="849"/>
      <c r="L729" s="849"/>
      <c r="M729" s="849"/>
      <c r="N729" s="849">
        <v>1</v>
      </c>
      <c r="O729" s="849">
        <v>408.74</v>
      </c>
      <c r="P729" s="837"/>
      <c r="Q729" s="850">
        <v>408.74</v>
      </c>
    </row>
    <row r="730" spans="1:17" ht="14.4" customHeight="1" x14ac:dyDescent="0.3">
      <c r="A730" s="831" t="s">
        <v>577</v>
      </c>
      <c r="B730" s="832" t="s">
        <v>4479</v>
      </c>
      <c r="C730" s="832" t="s">
        <v>4509</v>
      </c>
      <c r="D730" s="832" t="s">
        <v>5229</v>
      </c>
      <c r="E730" s="832" t="s">
        <v>5230</v>
      </c>
      <c r="F730" s="849"/>
      <c r="G730" s="849"/>
      <c r="H730" s="849"/>
      <c r="I730" s="849"/>
      <c r="J730" s="849"/>
      <c r="K730" s="849"/>
      <c r="L730" s="849"/>
      <c r="M730" s="849"/>
      <c r="N730" s="849">
        <v>1</v>
      </c>
      <c r="O730" s="849">
        <v>2170.0300000000002</v>
      </c>
      <c r="P730" s="837"/>
      <c r="Q730" s="850">
        <v>2170.0300000000002</v>
      </c>
    </row>
    <row r="731" spans="1:17" ht="14.4" customHeight="1" x14ac:dyDescent="0.3">
      <c r="A731" s="831" t="s">
        <v>577</v>
      </c>
      <c r="B731" s="832" t="s">
        <v>4479</v>
      </c>
      <c r="C731" s="832" t="s">
        <v>4509</v>
      </c>
      <c r="D731" s="832" t="s">
        <v>5231</v>
      </c>
      <c r="E731" s="832" t="s">
        <v>5232</v>
      </c>
      <c r="F731" s="849">
        <v>2</v>
      </c>
      <c r="G731" s="849">
        <v>20248.48</v>
      </c>
      <c r="H731" s="849"/>
      <c r="I731" s="849">
        <v>10124.24</v>
      </c>
      <c r="J731" s="849"/>
      <c r="K731" s="849"/>
      <c r="L731" s="849"/>
      <c r="M731" s="849"/>
      <c r="N731" s="849">
        <v>2</v>
      </c>
      <c r="O731" s="849">
        <v>19438.599999999999</v>
      </c>
      <c r="P731" s="837"/>
      <c r="Q731" s="850">
        <v>9719.2999999999993</v>
      </c>
    </row>
    <row r="732" spans="1:17" ht="14.4" customHeight="1" x14ac:dyDescent="0.3">
      <c r="A732" s="831" t="s">
        <v>577</v>
      </c>
      <c r="B732" s="832" t="s">
        <v>4479</v>
      </c>
      <c r="C732" s="832" t="s">
        <v>4509</v>
      </c>
      <c r="D732" s="832" t="s">
        <v>5233</v>
      </c>
      <c r="E732" s="832" t="s">
        <v>5234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6397.2</v>
      </c>
      <c r="P732" s="837"/>
      <c r="Q732" s="850">
        <v>6397.2</v>
      </c>
    </row>
    <row r="733" spans="1:17" ht="14.4" customHeight="1" x14ac:dyDescent="0.3">
      <c r="A733" s="831" t="s">
        <v>577</v>
      </c>
      <c r="B733" s="832" t="s">
        <v>4479</v>
      </c>
      <c r="C733" s="832" t="s">
        <v>4509</v>
      </c>
      <c r="D733" s="832" t="s">
        <v>5235</v>
      </c>
      <c r="E733" s="832" t="s">
        <v>5236</v>
      </c>
      <c r="F733" s="849">
        <v>1</v>
      </c>
      <c r="G733" s="849">
        <v>69228.990000000005</v>
      </c>
      <c r="H733" s="849">
        <v>0.5</v>
      </c>
      <c r="I733" s="849">
        <v>69228.990000000005</v>
      </c>
      <c r="J733" s="849">
        <v>2</v>
      </c>
      <c r="K733" s="849">
        <v>138457.98000000001</v>
      </c>
      <c r="L733" s="849">
        <v>1</v>
      </c>
      <c r="M733" s="849">
        <v>69228.990000000005</v>
      </c>
      <c r="N733" s="849">
        <v>7</v>
      </c>
      <c r="O733" s="849">
        <v>484602.93000000005</v>
      </c>
      <c r="P733" s="837">
        <v>3.5</v>
      </c>
      <c r="Q733" s="850">
        <v>69228.990000000005</v>
      </c>
    </row>
    <row r="734" spans="1:17" ht="14.4" customHeight="1" x14ac:dyDescent="0.3">
      <c r="A734" s="831" t="s">
        <v>577</v>
      </c>
      <c r="B734" s="832" t="s">
        <v>4479</v>
      </c>
      <c r="C734" s="832" t="s">
        <v>4509</v>
      </c>
      <c r="D734" s="832" t="s">
        <v>5237</v>
      </c>
      <c r="E734" s="832" t="s">
        <v>5238</v>
      </c>
      <c r="F734" s="849"/>
      <c r="G734" s="849"/>
      <c r="H734" s="849"/>
      <c r="I734" s="849"/>
      <c r="J734" s="849"/>
      <c r="K734" s="849"/>
      <c r="L734" s="849"/>
      <c r="M734" s="849"/>
      <c r="N734" s="849">
        <v>1</v>
      </c>
      <c r="O734" s="849">
        <v>2156.67</v>
      </c>
      <c r="P734" s="837"/>
      <c r="Q734" s="850">
        <v>2156.67</v>
      </c>
    </row>
    <row r="735" spans="1:17" ht="14.4" customHeight="1" x14ac:dyDescent="0.3">
      <c r="A735" s="831" t="s">
        <v>577</v>
      </c>
      <c r="B735" s="832" t="s">
        <v>4479</v>
      </c>
      <c r="C735" s="832" t="s">
        <v>4509</v>
      </c>
      <c r="D735" s="832" t="s">
        <v>5239</v>
      </c>
      <c r="E735" s="832" t="s">
        <v>5238</v>
      </c>
      <c r="F735" s="849"/>
      <c r="G735" s="849"/>
      <c r="H735" s="849"/>
      <c r="I735" s="849"/>
      <c r="J735" s="849">
        <v>1</v>
      </c>
      <c r="K735" s="849">
        <v>5708.29</v>
      </c>
      <c r="L735" s="849">
        <v>1</v>
      </c>
      <c r="M735" s="849">
        <v>5708.29</v>
      </c>
      <c r="N735" s="849"/>
      <c r="O735" s="849"/>
      <c r="P735" s="837"/>
      <c r="Q735" s="850"/>
    </row>
    <row r="736" spans="1:17" ht="14.4" customHeight="1" x14ac:dyDescent="0.3">
      <c r="A736" s="831" t="s">
        <v>577</v>
      </c>
      <c r="B736" s="832" t="s">
        <v>4479</v>
      </c>
      <c r="C736" s="832" t="s">
        <v>4509</v>
      </c>
      <c r="D736" s="832" t="s">
        <v>5240</v>
      </c>
      <c r="E736" s="832" t="s">
        <v>5241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3938.18</v>
      </c>
      <c r="P736" s="837"/>
      <c r="Q736" s="850">
        <v>3938.18</v>
      </c>
    </row>
    <row r="737" spans="1:17" ht="14.4" customHeight="1" x14ac:dyDescent="0.3">
      <c r="A737" s="831" t="s">
        <v>577</v>
      </c>
      <c r="B737" s="832" t="s">
        <v>4479</v>
      </c>
      <c r="C737" s="832" t="s">
        <v>4509</v>
      </c>
      <c r="D737" s="832" t="s">
        <v>5242</v>
      </c>
      <c r="E737" s="832" t="s">
        <v>5243</v>
      </c>
      <c r="F737" s="849"/>
      <c r="G737" s="849"/>
      <c r="H737" s="849"/>
      <c r="I737" s="849"/>
      <c r="J737" s="849"/>
      <c r="K737" s="849"/>
      <c r="L737" s="849"/>
      <c r="M737" s="849"/>
      <c r="N737" s="849">
        <v>1</v>
      </c>
      <c r="O737" s="849">
        <v>1796</v>
      </c>
      <c r="P737" s="837"/>
      <c r="Q737" s="850">
        <v>1796</v>
      </c>
    </row>
    <row r="738" spans="1:17" ht="14.4" customHeight="1" x14ac:dyDescent="0.3">
      <c r="A738" s="831" t="s">
        <v>577</v>
      </c>
      <c r="B738" s="832" t="s">
        <v>4479</v>
      </c>
      <c r="C738" s="832" t="s">
        <v>4509</v>
      </c>
      <c r="D738" s="832" t="s">
        <v>5244</v>
      </c>
      <c r="E738" s="832" t="s">
        <v>5245</v>
      </c>
      <c r="F738" s="849"/>
      <c r="G738" s="849"/>
      <c r="H738" s="849"/>
      <c r="I738" s="849"/>
      <c r="J738" s="849"/>
      <c r="K738" s="849"/>
      <c r="L738" s="849"/>
      <c r="M738" s="849"/>
      <c r="N738" s="849">
        <v>1</v>
      </c>
      <c r="O738" s="849">
        <v>5860.64</v>
      </c>
      <c r="P738" s="837"/>
      <c r="Q738" s="850">
        <v>5860.64</v>
      </c>
    </row>
    <row r="739" spans="1:17" ht="14.4" customHeight="1" x14ac:dyDescent="0.3">
      <c r="A739" s="831" t="s">
        <v>577</v>
      </c>
      <c r="B739" s="832" t="s">
        <v>4479</v>
      </c>
      <c r="C739" s="832" t="s">
        <v>4509</v>
      </c>
      <c r="D739" s="832" t="s">
        <v>5246</v>
      </c>
      <c r="E739" s="832" t="s">
        <v>5247</v>
      </c>
      <c r="F739" s="849"/>
      <c r="G739" s="849"/>
      <c r="H739" s="849"/>
      <c r="I739" s="849"/>
      <c r="J739" s="849"/>
      <c r="K739" s="849"/>
      <c r="L739" s="849"/>
      <c r="M739" s="849"/>
      <c r="N739" s="849">
        <v>2</v>
      </c>
      <c r="O739" s="849">
        <v>723.38</v>
      </c>
      <c r="P739" s="837"/>
      <c r="Q739" s="850">
        <v>361.69</v>
      </c>
    </row>
    <row r="740" spans="1:17" ht="14.4" customHeight="1" x14ac:dyDescent="0.3">
      <c r="A740" s="831" t="s">
        <v>577</v>
      </c>
      <c r="B740" s="832" t="s">
        <v>4479</v>
      </c>
      <c r="C740" s="832" t="s">
        <v>4509</v>
      </c>
      <c r="D740" s="832" t="s">
        <v>5248</v>
      </c>
      <c r="E740" s="832" t="s">
        <v>5249</v>
      </c>
      <c r="F740" s="849"/>
      <c r="G740" s="849"/>
      <c r="H740" s="849"/>
      <c r="I740" s="849"/>
      <c r="J740" s="849">
        <v>3</v>
      </c>
      <c r="K740" s="849">
        <v>13854</v>
      </c>
      <c r="L740" s="849">
        <v>1</v>
      </c>
      <c r="M740" s="849">
        <v>4618</v>
      </c>
      <c r="N740" s="849"/>
      <c r="O740" s="849"/>
      <c r="P740" s="837"/>
      <c r="Q740" s="850"/>
    </row>
    <row r="741" spans="1:17" ht="14.4" customHeight="1" x14ac:dyDescent="0.3">
      <c r="A741" s="831" t="s">
        <v>577</v>
      </c>
      <c r="B741" s="832" t="s">
        <v>4479</v>
      </c>
      <c r="C741" s="832" t="s">
        <v>4509</v>
      </c>
      <c r="D741" s="832" t="s">
        <v>5250</v>
      </c>
      <c r="E741" s="832" t="s">
        <v>5251</v>
      </c>
      <c r="F741" s="849"/>
      <c r="G741" s="849"/>
      <c r="H741" s="849"/>
      <c r="I741" s="849"/>
      <c r="J741" s="849">
        <v>2</v>
      </c>
      <c r="K741" s="849">
        <v>9352</v>
      </c>
      <c r="L741" s="849">
        <v>1</v>
      </c>
      <c r="M741" s="849">
        <v>4676</v>
      </c>
      <c r="N741" s="849"/>
      <c r="O741" s="849"/>
      <c r="P741" s="837"/>
      <c r="Q741" s="850"/>
    </row>
    <row r="742" spans="1:17" ht="14.4" customHeight="1" x14ac:dyDescent="0.3">
      <c r="A742" s="831" t="s">
        <v>577</v>
      </c>
      <c r="B742" s="832" t="s">
        <v>4479</v>
      </c>
      <c r="C742" s="832" t="s">
        <v>4509</v>
      </c>
      <c r="D742" s="832" t="s">
        <v>5252</v>
      </c>
      <c r="E742" s="832" t="s">
        <v>5253</v>
      </c>
      <c r="F742" s="849"/>
      <c r="G742" s="849"/>
      <c r="H742" s="849"/>
      <c r="I742" s="849"/>
      <c r="J742" s="849">
        <v>12</v>
      </c>
      <c r="K742" s="849">
        <v>7104</v>
      </c>
      <c r="L742" s="849">
        <v>1</v>
      </c>
      <c r="M742" s="849">
        <v>592</v>
      </c>
      <c r="N742" s="849"/>
      <c r="O742" s="849"/>
      <c r="P742" s="837"/>
      <c r="Q742" s="850"/>
    </row>
    <row r="743" spans="1:17" ht="14.4" customHeight="1" x14ac:dyDescent="0.3">
      <c r="A743" s="831" t="s">
        <v>577</v>
      </c>
      <c r="B743" s="832" t="s">
        <v>4479</v>
      </c>
      <c r="C743" s="832" t="s">
        <v>4509</v>
      </c>
      <c r="D743" s="832" t="s">
        <v>5254</v>
      </c>
      <c r="E743" s="832" t="s">
        <v>5255</v>
      </c>
      <c r="F743" s="849">
        <v>2</v>
      </c>
      <c r="G743" s="849">
        <v>11837.34</v>
      </c>
      <c r="H743" s="849"/>
      <c r="I743" s="849">
        <v>5918.67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577</v>
      </c>
      <c r="B744" s="832" t="s">
        <v>4479</v>
      </c>
      <c r="C744" s="832" t="s">
        <v>4509</v>
      </c>
      <c r="D744" s="832" t="s">
        <v>5256</v>
      </c>
      <c r="E744" s="832" t="s">
        <v>5255</v>
      </c>
      <c r="F744" s="849">
        <v>8</v>
      </c>
      <c r="G744" s="849">
        <v>23098.48</v>
      </c>
      <c r="H744" s="849"/>
      <c r="I744" s="849">
        <v>2887.31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577</v>
      </c>
      <c r="B745" s="832" t="s">
        <v>4479</v>
      </c>
      <c r="C745" s="832" t="s">
        <v>4509</v>
      </c>
      <c r="D745" s="832" t="s">
        <v>5257</v>
      </c>
      <c r="E745" s="832" t="s">
        <v>5258</v>
      </c>
      <c r="F745" s="849">
        <v>1</v>
      </c>
      <c r="G745" s="849">
        <v>556.5</v>
      </c>
      <c r="H745" s="849"/>
      <c r="I745" s="849">
        <v>556.5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577</v>
      </c>
      <c r="B746" s="832" t="s">
        <v>4479</v>
      </c>
      <c r="C746" s="832" t="s">
        <v>4509</v>
      </c>
      <c r="D746" s="832" t="s">
        <v>5259</v>
      </c>
      <c r="E746" s="832" t="s">
        <v>5260</v>
      </c>
      <c r="F746" s="849"/>
      <c r="G746" s="849"/>
      <c r="H746" s="849"/>
      <c r="I746" s="849"/>
      <c r="J746" s="849">
        <v>2</v>
      </c>
      <c r="K746" s="849">
        <v>1704.62</v>
      </c>
      <c r="L746" s="849">
        <v>1</v>
      </c>
      <c r="M746" s="849">
        <v>852.31</v>
      </c>
      <c r="N746" s="849"/>
      <c r="O746" s="849"/>
      <c r="P746" s="837"/>
      <c r="Q746" s="850"/>
    </row>
    <row r="747" spans="1:17" ht="14.4" customHeight="1" x14ac:dyDescent="0.3">
      <c r="A747" s="831" t="s">
        <v>577</v>
      </c>
      <c r="B747" s="832" t="s">
        <v>4479</v>
      </c>
      <c r="C747" s="832" t="s">
        <v>4509</v>
      </c>
      <c r="D747" s="832" t="s">
        <v>5261</v>
      </c>
      <c r="E747" s="832" t="s">
        <v>5262</v>
      </c>
      <c r="F747" s="849">
        <v>2</v>
      </c>
      <c r="G747" s="849">
        <v>4907.6000000000004</v>
      </c>
      <c r="H747" s="849"/>
      <c r="I747" s="849">
        <v>2453.8000000000002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577</v>
      </c>
      <c r="B748" s="832" t="s">
        <v>4479</v>
      </c>
      <c r="C748" s="832" t="s">
        <v>4509</v>
      </c>
      <c r="D748" s="832" t="s">
        <v>5263</v>
      </c>
      <c r="E748" s="832" t="s">
        <v>5262</v>
      </c>
      <c r="F748" s="849">
        <v>0.1</v>
      </c>
      <c r="G748" s="849">
        <v>70.36</v>
      </c>
      <c r="H748" s="849"/>
      <c r="I748" s="849">
        <v>703.59999999999991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577</v>
      </c>
      <c r="B749" s="832" t="s">
        <v>4479</v>
      </c>
      <c r="C749" s="832" t="s">
        <v>4509</v>
      </c>
      <c r="D749" s="832" t="s">
        <v>5264</v>
      </c>
      <c r="E749" s="832" t="s">
        <v>5262</v>
      </c>
      <c r="F749" s="849">
        <v>0.4</v>
      </c>
      <c r="G749" s="849">
        <v>615.6</v>
      </c>
      <c r="H749" s="849"/>
      <c r="I749" s="849">
        <v>1539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577</v>
      </c>
      <c r="B750" s="832" t="s">
        <v>4479</v>
      </c>
      <c r="C750" s="832" t="s">
        <v>4509</v>
      </c>
      <c r="D750" s="832" t="s">
        <v>5265</v>
      </c>
      <c r="E750" s="832" t="s">
        <v>5262</v>
      </c>
      <c r="F750" s="849">
        <v>0.2</v>
      </c>
      <c r="G750" s="849">
        <v>354.62</v>
      </c>
      <c r="H750" s="849"/>
      <c r="I750" s="849">
        <v>1773.1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577</v>
      </c>
      <c r="B751" s="832" t="s">
        <v>4479</v>
      </c>
      <c r="C751" s="832" t="s">
        <v>4509</v>
      </c>
      <c r="D751" s="832" t="s">
        <v>5266</v>
      </c>
      <c r="E751" s="832" t="s">
        <v>5267</v>
      </c>
      <c r="F751" s="849">
        <v>1.2</v>
      </c>
      <c r="G751" s="849">
        <v>302.42</v>
      </c>
      <c r="H751" s="849">
        <v>0.35291920971864021</v>
      </c>
      <c r="I751" s="849">
        <v>252.01666666666668</v>
      </c>
      <c r="J751" s="849">
        <v>3.4</v>
      </c>
      <c r="K751" s="849">
        <v>856.91000000000008</v>
      </c>
      <c r="L751" s="849">
        <v>1</v>
      </c>
      <c r="M751" s="849">
        <v>252.0323529411765</v>
      </c>
      <c r="N751" s="849">
        <v>2.8000000000000003</v>
      </c>
      <c r="O751" s="849">
        <v>705.67000000000007</v>
      </c>
      <c r="P751" s="837">
        <v>0.82350538562976272</v>
      </c>
      <c r="Q751" s="850">
        <v>252.02500000000001</v>
      </c>
    </row>
    <row r="752" spans="1:17" ht="14.4" customHeight="1" x14ac:dyDescent="0.3">
      <c r="A752" s="831" t="s">
        <v>577</v>
      </c>
      <c r="B752" s="832" t="s">
        <v>4479</v>
      </c>
      <c r="C752" s="832" t="s">
        <v>4509</v>
      </c>
      <c r="D752" s="832" t="s">
        <v>5059</v>
      </c>
      <c r="E752" s="832" t="s">
        <v>5268</v>
      </c>
      <c r="F752" s="849"/>
      <c r="G752" s="849"/>
      <c r="H752" s="849"/>
      <c r="I752" s="849"/>
      <c r="J752" s="849"/>
      <c r="K752" s="849"/>
      <c r="L752" s="849"/>
      <c r="M752" s="849"/>
      <c r="N752" s="849">
        <v>0.2</v>
      </c>
      <c r="O752" s="849">
        <v>958.12</v>
      </c>
      <c r="P752" s="837"/>
      <c r="Q752" s="850">
        <v>4790.5999999999995</v>
      </c>
    </row>
    <row r="753" spans="1:17" ht="14.4" customHeight="1" x14ac:dyDescent="0.3">
      <c r="A753" s="831" t="s">
        <v>577</v>
      </c>
      <c r="B753" s="832" t="s">
        <v>4479</v>
      </c>
      <c r="C753" s="832" t="s">
        <v>4509</v>
      </c>
      <c r="D753" s="832" t="s">
        <v>5269</v>
      </c>
      <c r="E753" s="832" t="s">
        <v>5267</v>
      </c>
      <c r="F753" s="849"/>
      <c r="G753" s="849"/>
      <c r="H753" s="849"/>
      <c r="I753" s="849"/>
      <c r="J753" s="849"/>
      <c r="K753" s="849"/>
      <c r="L753" s="849"/>
      <c r="M753" s="849"/>
      <c r="N753" s="849">
        <v>8</v>
      </c>
      <c r="O753" s="849">
        <v>4377.6000000000004</v>
      </c>
      <c r="P753" s="837"/>
      <c r="Q753" s="850">
        <v>547.20000000000005</v>
      </c>
    </row>
    <row r="754" spans="1:17" ht="14.4" customHeight="1" x14ac:dyDescent="0.3">
      <c r="A754" s="831" t="s">
        <v>577</v>
      </c>
      <c r="B754" s="832" t="s">
        <v>4479</v>
      </c>
      <c r="C754" s="832" t="s">
        <v>4509</v>
      </c>
      <c r="D754" s="832" t="s">
        <v>5270</v>
      </c>
      <c r="E754" s="832" t="s">
        <v>5267</v>
      </c>
      <c r="F754" s="849">
        <v>14</v>
      </c>
      <c r="G754" s="849">
        <v>25884.18</v>
      </c>
      <c r="H754" s="849">
        <v>0.41176470588235292</v>
      </c>
      <c r="I754" s="849">
        <v>1848.8700000000001</v>
      </c>
      <c r="J754" s="849">
        <v>34</v>
      </c>
      <c r="K754" s="849">
        <v>62861.58</v>
      </c>
      <c r="L754" s="849">
        <v>1</v>
      </c>
      <c r="M754" s="849">
        <v>1848.8700000000001</v>
      </c>
      <c r="N754" s="849">
        <v>30</v>
      </c>
      <c r="O754" s="849">
        <v>55466.100000000006</v>
      </c>
      <c r="P754" s="837">
        <v>0.88235294117647067</v>
      </c>
      <c r="Q754" s="850">
        <v>1848.8700000000001</v>
      </c>
    </row>
    <row r="755" spans="1:17" ht="14.4" customHeight="1" x14ac:dyDescent="0.3">
      <c r="A755" s="831" t="s">
        <v>577</v>
      </c>
      <c r="B755" s="832" t="s">
        <v>4479</v>
      </c>
      <c r="C755" s="832" t="s">
        <v>4509</v>
      </c>
      <c r="D755" s="832" t="s">
        <v>5271</v>
      </c>
      <c r="E755" s="832" t="s">
        <v>5272</v>
      </c>
      <c r="F755" s="849">
        <v>1</v>
      </c>
      <c r="G755" s="849">
        <v>2383.64</v>
      </c>
      <c r="H755" s="849"/>
      <c r="I755" s="849">
        <v>2383.64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" customHeight="1" x14ac:dyDescent="0.3">
      <c r="A756" s="831" t="s">
        <v>577</v>
      </c>
      <c r="B756" s="832" t="s">
        <v>4479</v>
      </c>
      <c r="C756" s="832" t="s">
        <v>4509</v>
      </c>
      <c r="D756" s="832" t="s">
        <v>5273</v>
      </c>
      <c r="E756" s="832" t="s">
        <v>5274</v>
      </c>
      <c r="F756" s="849">
        <v>2</v>
      </c>
      <c r="G756" s="849">
        <v>3025.36</v>
      </c>
      <c r="H756" s="849"/>
      <c r="I756" s="849">
        <v>1512.68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577</v>
      </c>
      <c r="B757" s="832" t="s">
        <v>4479</v>
      </c>
      <c r="C757" s="832" t="s">
        <v>4509</v>
      </c>
      <c r="D757" s="832" t="s">
        <v>5275</v>
      </c>
      <c r="E757" s="832" t="s">
        <v>5276</v>
      </c>
      <c r="F757" s="849">
        <v>1</v>
      </c>
      <c r="G757" s="849">
        <v>22843.53</v>
      </c>
      <c r="H757" s="849"/>
      <c r="I757" s="849">
        <v>22843.53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577</v>
      </c>
      <c r="B758" s="832" t="s">
        <v>4479</v>
      </c>
      <c r="C758" s="832" t="s">
        <v>4509</v>
      </c>
      <c r="D758" s="832" t="s">
        <v>5277</v>
      </c>
      <c r="E758" s="832" t="s">
        <v>5278</v>
      </c>
      <c r="F758" s="849">
        <v>3</v>
      </c>
      <c r="G758" s="849">
        <v>8997.7199999999993</v>
      </c>
      <c r="H758" s="849"/>
      <c r="I758" s="849">
        <v>2999.24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577</v>
      </c>
      <c r="B759" s="832" t="s">
        <v>4479</v>
      </c>
      <c r="C759" s="832" t="s">
        <v>4509</v>
      </c>
      <c r="D759" s="832" t="s">
        <v>5279</v>
      </c>
      <c r="E759" s="832" t="s">
        <v>5280</v>
      </c>
      <c r="F759" s="849"/>
      <c r="G759" s="849"/>
      <c r="H759" s="849"/>
      <c r="I759" s="849"/>
      <c r="J759" s="849">
        <v>3</v>
      </c>
      <c r="K759" s="849">
        <v>3699.81</v>
      </c>
      <c r="L759" s="849">
        <v>1</v>
      </c>
      <c r="M759" s="849">
        <v>1233.27</v>
      </c>
      <c r="N759" s="849"/>
      <c r="O759" s="849"/>
      <c r="P759" s="837"/>
      <c r="Q759" s="850"/>
    </row>
    <row r="760" spans="1:17" ht="14.4" customHeight="1" x14ac:dyDescent="0.3">
      <c r="A760" s="831" t="s">
        <v>577</v>
      </c>
      <c r="B760" s="832" t="s">
        <v>4479</v>
      </c>
      <c r="C760" s="832" t="s">
        <v>4509</v>
      </c>
      <c r="D760" s="832" t="s">
        <v>5281</v>
      </c>
      <c r="E760" s="832" t="s">
        <v>5282</v>
      </c>
      <c r="F760" s="849"/>
      <c r="G760" s="849"/>
      <c r="H760" s="849"/>
      <c r="I760" s="849"/>
      <c r="J760" s="849">
        <v>1</v>
      </c>
      <c r="K760" s="849">
        <v>5774.62</v>
      </c>
      <c r="L760" s="849">
        <v>1</v>
      </c>
      <c r="M760" s="849">
        <v>5774.62</v>
      </c>
      <c r="N760" s="849"/>
      <c r="O760" s="849"/>
      <c r="P760" s="837"/>
      <c r="Q760" s="850"/>
    </row>
    <row r="761" spans="1:17" ht="14.4" customHeight="1" x14ac:dyDescent="0.3">
      <c r="A761" s="831" t="s">
        <v>577</v>
      </c>
      <c r="B761" s="832" t="s">
        <v>4479</v>
      </c>
      <c r="C761" s="832" t="s">
        <v>4509</v>
      </c>
      <c r="D761" s="832" t="s">
        <v>5283</v>
      </c>
      <c r="E761" s="832" t="s">
        <v>5284</v>
      </c>
      <c r="F761" s="849"/>
      <c r="G761" s="849"/>
      <c r="H761" s="849"/>
      <c r="I761" s="849"/>
      <c r="J761" s="849">
        <v>1</v>
      </c>
      <c r="K761" s="849">
        <v>8704.42</v>
      </c>
      <c r="L761" s="849">
        <v>1</v>
      </c>
      <c r="M761" s="849">
        <v>8704.42</v>
      </c>
      <c r="N761" s="849"/>
      <c r="O761" s="849"/>
      <c r="P761" s="837"/>
      <c r="Q761" s="850"/>
    </row>
    <row r="762" spans="1:17" ht="14.4" customHeight="1" x14ac:dyDescent="0.3">
      <c r="A762" s="831" t="s">
        <v>577</v>
      </c>
      <c r="B762" s="832" t="s">
        <v>4479</v>
      </c>
      <c r="C762" s="832" t="s">
        <v>4509</v>
      </c>
      <c r="D762" s="832" t="s">
        <v>5285</v>
      </c>
      <c r="E762" s="832" t="s">
        <v>5284</v>
      </c>
      <c r="F762" s="849"/>
      <c r="G762" s="849"/>
      <c r="H762" s="849"/>
      <c r="I762" s="849"/>
      <c r="J762" s="849">
        <v>1</v>
      </c>
      <c r="K762" s="849">
        <v>9397.75</v>
      </c>
      <c r="L762" s="849">
        <v>1</v>
      </c>
      <c r="M762" s="849">
        <v>9397.75</v>
      </c>
      <c r="N762" s="849"/>
      <c r="O762" s="849"/>
      <c r="P762" s="837"/>
      <c r="Q762" s="850"/>
    </row>
    <row r="763" spans="1:17" ht="14.4" customHeight="1" x14ac:dyDescent="0.3">
      <c r="A763" s="831" t="s">
        <v>577</v>
      </c>
      <c r="B763" s="832" t="s">
        <v>4479</v>
      </c>
      <c r="C763" s="832" t="s">
        <v>4509</v>
      </c>
      <c r="D763" s="832" t="s">
        <v>5286</v>
      </c>
      <c r="E763" s="832" t="s">
        <v>5287</v>
      </c>
      <c r="F763" s="849"/>
      <c r="G763" s="849"/>
      <c r="H763" s="849"/>
      <c r="I763" s="849"/>
      <c r="J763" s="849">
        <v>2</v>
      </c>
      <c r="K763" s="849">
        <v>3328.8</v>
      </c>
      <c r="L763" s="849">
        <v>1</v>
      </c>
      <c r="M763" s="849">
        <v>1664.4</v>
      </c>
      <c r="N763" s="849"/>
      <c r="O763" s="849"/>
      <c r="P763" s="837"/>
      <c r="Q763" s="850"/>
    </row>
    <row r="764" spans="1:17" ht="14.4" customHeight="1" x14ac:dyDescent="0.3">
      <c r="A764" s="831" t="s">
        <v>577</v>
      </c>
      <c r="B764" s="832" t="s">
        <v>4479</v>
      </c>
      <c r="C764" s="832" t="s">
        <v>4509</v>
      </c>
      <c r="D764" s="832" t="s">
        <v>5288</v>
      </c>
      <c r="E764" s="832" t="s">
        <v>5289</v>
      </c>
      <c r="F764" s="849"/>
      <c r="G764" s="849"/>
      <c r="H764" s="849"/>
      <c r="I764" s="849"/>
      <c r="J764" s="849"/>
      <c r="K764" s="849"/>
      <c r="L764" s="849"/>
      <c r="M764" s="849"/>
      <c r="N764" s="849">
        <v>0.1</v>
      </c>
      <c r="O764" s="849">
        <v>2089.3000000000002</v>
      </c>
      <c r="P764" s="837"/>
      <c r="Q764" s="850">
        <v>20893</v>
      </c>
    </row>
    <row r="765" spans="1:17" ht="14.4" customHeight="1" x14ac:dyDescent="0.3">
      <c r="A765" s="831" t="s">
        <v>577</v>
      </c>
      <c r="B765" s="832" t="s">
        <v>4479</v>
      </c>
      <c r="C765" s="832" t="s">
        <v>4509</v>
      </c>
      <c r="D765" s="832" t="s">
        <v>5290</v>
      </c>
      <c r="E765" s="832" t="s">
        <v>5291</v>
      </c>
      <c r="F765" s="849">
        <v>1</v>
      </c>
      <c r="G765" s="849">
        <v>10779.22</v>
      </c>
      <c r="H765" s="849">
        <v>1</v>
      </c>
      <c r="I765" s="849">
        <v>10779.22</v>
      </c>
      <c r="J765" s="849">
        <v>1</v>
      </c>
      <c r="K765" s="849">
        <v>10779.22</v>
      </c>
      <c r="L765" s="849">
        <v>1</v>
      </c>
      <c r="M765" s="849">
        <v>10779.22</v>
      </c>
      <c r="N765" s="849"/>
      <c r="O765" s="849"/>
      <c r="P765" s="837"/>
      <c r="Q765" s="850"/>
    </row>
    <row r="766" spans="1:17" ht="14.4" customHeight="1" x14ac:dyDescent="0.3">
      <c r="A766" s="831" t="s">
        <v>577</v>
      </c>
      <c r="B766" s="832" t="s">
        <v>4479</v>
      </c>
      <c r="C766" s="832" t="s">
        <v>4509</v>
      </c>
      <c r="D766" s="832" t="s">
        <v>5292</v>
      </c>
      <c r="E766" s="832" t="s">
        <v>5293</v>
      </c>
      <c r="F766" s="849">
        <v>2</v>
      </c>
      <c r="G766" s="849">
        <v>2449.96</v>
      </c>
      <c r="H766" s="849">
        <v>1</v>
      </c>
      <c r="I766" s="849">
        <v>1224.98</v>
      </c>
      <c r="J766" s="849">
        <v>2</v>
      </c>
      <c r="K766" s="849">
        <v>2449.96</v>
      </c>
      <c r="L766" s="849">
        <v>1</v>
      </c>
      <c r="M766" s="849">
        <v>1224.98</v>
      </c>
      <c r="N766" s="849"/>
      <c r="O766" s="849"/>
      <c r="P766" s="837"/>
      <c r="Q766" s="850"/>
    </row>
    <row r="767" spans="1:17" ht="14.4" customHeight="1" x14ac:dyDescent="0.3">
      <c r="A767" s="831" t="s">
        <v>577</v>
      </c>
      <c r="B767" s="832" t="s">
        <v>4479</v>
      </c>
      <c r="C767" s="832" t="s">
        <v>4509</v>
      </c>
      <c r="D767" s="832" t="s">
        <v>5294</v>
      </c>
      <c r="E767" s="832" t="s">
        <v>5293</v>
      </c>
      <c r="F767" s="849">
        <v>2</v>
      </c>
      <c r="G767" s="849">
        <v>3803.46</v>
      </c>
      <c r="H767" s="849">
        <v>0.66666666666666674</v>
      </c>
      <c r="I767" s="849">
        <v>1901.73</v>
      </c>
      <c r="J767" s="849">
        <v>3</v>
      </c>
      <c r="K767" s="849">
        <v>5705.19</v>
      </c>
      <c r="L767" s="849">
        <v>1</v>
      </c>
      <c r="M767" s="849">
        <v>1901.7299999999998</v>
      </c>
      <c r="N767" s="849"/>
      <c r="O767" s="849"/>
      <c r="P767" s="837"/>
      <c r="Q767" s="850"/>
    </row>
    <row r="768" spans="1:17" ht="14.4" customHeight="1" x14ac:dyDescent="0.3">
      <c r="A768" s="831" t="s">
        <v>577</v>
      </c>
      <c r="B768" s="832" t="s">
        <v>4479</v>
      </c>
      <c r="C768" s="832" t="s">
        <v>4509</v>
      </c>
      <c r="D768" s="832" t="s">
        <v>5295</v>
      </c>
      <c r="E768" s="832" t="s">
        <v>5296</v>
      </c>
      <c r="F768" s="849"/>
      <c r="G768" s="849"/>
      <c r="H768" s="849"/>
      <c r="I768" s="849"/>
      <c r="J768" s="849"/>
      <c r="K768" s="849"/>
      <c r="L768" s="849"/>
      <c r="M768" s="849"/>
      <c r="N768" s="849">
        <v>2</v>
      </c>
      <c r="O768" s="849">
        <v>3228</v>
      </c>
      <c r="P768" s="837"/>
      <c r="Q768" s="850">
        <v>1614</v>
      </c>
    </row>
    <row r="769" spans="1:17" ht="14.4" customHeight="1" x14ac:dyDescent="0.3">
      <c r="A769" s="831" t="s">
        <v>577</v>
      </c>
      <c r="B769" s="832" t="s">
        <v>4479</v>
      </c>
      <c r="C769" s="832" t="s">
        <v>4509</v>
      </c>
      <c r="D769" s="832" t="s">
        <v>5297</v>
      </c>
      <c r="E769" s="832" t="s">
        <v>5298</v>
      </c>
      <c r="F769" s="849">
        <v>3</v>
      </c>
      <c r="G769" s="849">
        <v>175.8</v>
      </c>
      <c r="H769" s="849"/>
      <c r="I769" s="849">
        <v>58.6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577</v>
      </c>
      <c r="B770" s="832" t="s">
        <v>4479</v>
      </c>
      <c r="C770" s="832" t="s">
        <v>4509</v>
      </c>
      <c r="D770" s="832" t="s">
        <v>5299</v>
      </c>
      <c r="E770" s="832" t="s">
        <v>5298</v>
      </c>
      <c r="F770" s="849">
        <v>3</v>
      </c>
      <c r="G770" s="849">
        <v>289.79999999999995</v>
      </c>
      <c r="H770" s="849">
        <v>1.4999999999999998</v>
      </c>
      <c r="I770" s="849">
        <v>96.59999999999998</v>
      </c>
      <c r="J770" s="849">
        <v>2</v>
      </c>
      <c r="K770" s="849">
        <v>193.2</v>
      </c>
      <c r="L770" s="849">
        <v>1</v>
      </c>
      <c r="M770" s="849">
        <v>96.6</v>
      </c>
      <c r="N770" s="849">
        <v>3</v>
      </c>
      <c r="O770" s="849">
        <v>289.79999999999995</v>
      </c>
      <c r="P770" s="837">
        <v>1.4999999999999998</v>
      </c>
      <c r="Q770" s="850">
        <v>96.59999999999998</v>
      </c>
    </row>
    <row r="771" spans="1:17" ht="14.4" customHeight="1" x14ac:dyDescent="0.3">
      <c r="A771" s="831" t="s">
        <v>577</v>
      </c>
      <c r="B771" s="832" t="s">
        <v>4479</v>
      </c>
      <c r="C771" s="832" t="s">
        <v>4509</v>
      </c>
      <c r="D771" s="832" t="s">
        <v>5300</v>
      </c>
      <c r="E771" s="832" t="s">
        <v>5301</v>
      </c>
      <c r="F771" s="849"/>
      <c r="G771" s="849"/>
      <c r="H771" s="849"/>
      <c r="I771" s="849"/>
      <c r="J771" s="849">
        <v>1</v>
      </c>
      <c r="K771" s="849">
        <v>5808.82</v>
      </c>
      <c r="L771" s="849">
        <v>1</v>
      </c>
      <c r="M771" s="849">
        <v>5808.82</v>
      </c>
      <c r="N771" s="849">
        <v>2</v>
      </c>
      <c r="O771" s="849">
        <v>11617.64</v>
      </c>
      <c r="P771" s="837">
        <v>2</v>
      </c>
      <c r="Q771" s="850">
        <v>5808.82</v>
      </c>
    </row>
    <row r="772" spans="1:17" ht="14.4" customHeight="1" x14ac:dyDescent="0.3">
      <c r="A772" s="831" t="s">
        <v>577</v>
      </c>
      <c r="B772" s="832" t="s">
        <v>4479</v>
      </c>
      <c r="C772" s="832" t="s">
        <v>4509</v>
      </c>
      <c r="D772" s="832" t="s">
        <v>5302</v>
      </c>
      <c r="E772" s="832" t="s">
        <v>5303</v>
      </c>
      <c r="F772" s="849"/>
      <c r="G772" s="849"/>
      <c r="H772" s="849"/>
      <c r="I772" s="849"/>
      <c r="J772" s="849">
        <v>1</v>
      </c>
      <c r="K772" s="849">
        <v>8224.58</v>
      </c>
      <c r="L772" s="849">
        <v>1</v>
      </c>
      <c r="M772" s="849">
        <v>8224.58</v>
      </c>
      <c r="N772" s="849">
        <v>1</v>
      </c>
      <c r="O772" s="849">
        <v>8224.58</v>
      </c>
      <c r="P772" s="837">
        <v>1</v>
      </c>
      <c r="Q772" s="850">
        <v>8224.58</v>
      </c>
    </row>
    <row r="773" spans="1:17" ht="14.4" customHeight="1" x14ac:dyDescent="0.3">
      <c r="A773" s="831" t="s">
        <v>577</v>
      </c>
      <c r="B773" s="832" t="s">
        <v>4479</v>
      </c>
      <c r="C773" s="832" t="s">
        <v>4509</v>
      </c>
      <c r="D773" s="832" t="s">
        <v>5304</v>
      </c>
      <c r="E773" s="832" t="s">
        <v>5305</v>
      </c>
      <c r="F773" s="849"/>
      <c r="G773" s="849"/>
      <c r="H773" s="849"/>
      <c r="I773" s="849"/>
      <c r="J773" s="849"/>
      <c r="K773" s="849"/>
      <c r="L773" s="849"/>
      <c r="M773" s="849"/>
      <c r="N773" s="849">
        <v>4</v>
      </c>
      <c r="O773" s="849">
        <v>11188.6</v>
      </c>
      <c r="P773" s="837"/>
      <c r="Q773" s="850">
        <v>2797.15</v>
      </c>
    </row>
    <row r="774" spans="1:17" ht="14.4" customHeight="1" x14ac:dyDescent="0.3">
      <c r="A774" s="831" t="s">
        <v>577</v>
      </c>
      <c r="B774" s="832" t="s">
        <v>4479</v>
      </c>
      <c r="C774" s="832" t="s">
        <v>4509</v>
      </c>
      <c r="D774" s="832" t="s">
        <v>5306</v>
      </c>
      <c r="E774" s="832" t="s">
        <v>5307</v>
      </c>
      <c r="F774" s="849">
        <v>1</v>
      </c>
      <c r="G774" s="849">
        <v>3278.02</v>
      </c>
      <c r="H774" s="849">
        <v>1</v>
      </c>
      <c r="I774" s="849">
        <v>3278.02</v>
      </c>
      <c r="J774" s="849">
        <v>1</v>
      </c>
      <c r="K774" s="849">
        <v>3278.02</v>
      </c>
      <c r="L774" s="849">
        <v>1</v>
      </c>
      <c r="M774" s="849">
        <v>3278.02</v>
      </c>
      <c r="N774" s="849">
        <v>1</v>
      </c>
      <c r="O774" s="849">
        <v>3278.02</v>
      </c>
      <c r="P774" s="837">
        <v>1</v>
      </c>
      <c r="Q774" s="850">
        <v>3278.02</v>
      </c>
    </row>
    <row r="775" spans="1:17" ht="14.4" customHeight="1" x14ac:dyDescent="0.3">
      <c r="A775" s="831" t="s">
        <v>577</v>
      </c>
      <c r="B775" s="832" t="s">
        <v>4479</v>
      </c>
      <c r="C775" s="832" t="s">
        <v>4509</v>
      </c>
      <c r="D775" s="832" t="s">
        <v>5308</v>
      </c>
      <c r="E775" s="832" t="s">
        <v>5309</v>
      </c>
      <c r="F775" s="849"/>
      <c r="G775" s="849"/>
      <c r="H775" s="849"/>
      <c r="I775" s="849"/>
      <c r="J775" s="849">
        <v>1</v>
      </c>
      <c r="K775" s="849">
        <v>6968.51</v>
      </c>
      <c r="L775" s="849">
        <v>1</v>
      </c>
      <c r="M775" s="849">
        <v>6968.51</v>
      </c>
      <c r="N775" s="849">
        <v>2</v>
      </c>
      <c r="O775" s="849">
        <v>13937.02</v>
      </c>
      <c r="P775" s="837">
        <v>2</v>
      </c>
      <c r="Q775" s="850">
        <v>6968.51</v>
      </c>
    </row>
    <row r="776" spans="1:17" ht="14.4" customHeight="1" x14ac:dyDescent="0.3">
      <c r="A776" s="831" t="s">
        <v>577</v>
      </c>
      <c r="B776" s="832" t="s">
        <v>4479</v>
      </c>
      <c r="C776" s="832" t="s">
        <v>4509</v>
      </c>
      <c r="D776" s="832" t="s">
        <v>5310</v>
      </c>
      <c r="E776" s="832" t="s">
        <v>5309</v>
      </c>
      <c r="F776" s="849"/>
      <c r="G776" s="849"/>
      <c r="H776" s="849"/>
      <c r="I776" s="849"/>
      <c r="J776" s="849">
        <v>1</v>
      </c>
      <c r="K776" s="849">
        <v>8342.73</v>
      </c>
      <c r="L776" s="849">
        <v>1</v>
      </c>
      <c r="M776" s="849">
        <v>8342.73</v>
      </c>
      <c r="N776" s="849"/>
      <c r="O776" s="849"/>
      <c r="P776" s="837"/>
      <c r="Q776" s="850"/>
    </row>
    <row r="777" spans="1:17" ht="14.4" customHeight="1" x14ac:dyDescent="0.3">
      <c r="A777" s="831" t="s">
        <v>577</v>
      </c>
      <c r="B777" s="832" t="s">
        <v>4479</v>
      </c>
      <c r="C777" s="832" t="s">
        <v>4509</v>
      </c>
      <c r="D777" s="832" t="s">
        <v>5311</v>
      </c>
      <c r="E777" s="832" t="s">
        <v>5312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10257.93</v>
      </c>
      <c r="P777" s="837"/>
      <c r="Q777" s="850">
        <v>10257.93</v>
      </c>
    </row>
    <row r="778" spans="1:17" ht="14.4" customHeight="1" x14ac:dyDescent="0.3">
      <c r="A778" s="831" t="s">
        <v>577</v>
      </c>
      <c r="B778" s="832" t="s">
        <v>4479</v>
      </c>
      <c r="C778" s="832" t="s">
        <v>4509</v>
      </c>
      <c r="D778" s="832" t="s">
        <v>5313</v>
      </c>
      <c r="E778" s="832" t="s">
        <v>5314</v>
      </c>
      <c r="F778" s="849">
        <v>1</v>
      </c>
      <c r="G778" s="849">
        <v>16913</v>
      </c>
      <c r="H778" s="849"/>
      <c r="I778" s="849">
        <v>16913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577</v>
      </c>
      <c r="B779" s="832" t="s">
        <v>4479</v>
      </c>
      <c r="C779" s="832" t="s">
        <v>4509</v>
      </c>
      <c r="D779" s="832" t="s">
        <v>5315</v>
      </c>
      <c r="E779" s="832" t="s">
        <v>5316</v>
      </c>
      <c r="F779" s="849"/>
      <c r="G779" s="849"/>
      <c r="H779" s="849"/>
      <c r="I779" s="849"/>
      <c r="J779" s="849">
        <v>1</v>
      </c>
      <c r="K779" s="849">
        <v>11132.62</v>
      </c>
      <c r="L779" s="849">
        <v>1</v>
      </c>
      <c r="M779" s="849">
        <v>11132.62</v>
      </c>
      <c r="N779" s="849"/>
      <c r="O779" s="849"/>
      <c r="P779" s="837"/>
      <c r="Q779" s="850"/>
    </row>
    <row r="780" spans="1:17" ht="14.4" customHeight="1" x14ac:dyDescent="0.3">
      <c r="A780" s="831" t="s">
        <v>577</v>
      </c>
      <c r="B780" s="832" t="s">
        <v>4479</v>
      </c>
      <c r="C780" s="832" t="s">
        <v>4509</v>
      </c>
      <c r="D780" s="832" t="s">
        <v>5317</v>
      </c>
      <c r="E780" s="832" t="s">
        <v>5318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4142.3500000000004</v>
      </c>
      <c r="P780" s="837"/>
      <c r="Q780" s="850">
        <v>4142.3500000000004</v>
      </c>
    </row>
    <row r="781" spans="1:17" ht="14.4" customHeight="1" x14ac:dyDescent="0.3">
      <c r="A781" s="831" t="s">
        <v>577</v>
      </c>
      <c r="B781" s="832" t="s">
        <v>4479</v>
      </c>
      <c r="C781" s="832" t="s">
        <v>4509</v>
      </c>
      <c r="D781" s="832" t="s">
        <v>5319</v>
      </c>
      <c r="E781" s="832" t="s">
        <v>5320</v>
      </c>
      <c r="F781" s="849">
        <v>1</v>
      </c>
      <c r="G781" s="849">
        <v>218.67</v>
      </c>
      <c r="H781" s="849"/>
      <c r="I781" s="849">
        <v>218.67</v>
      </c>
      <c r="J781" s="849"/>
      <c r="K781" s="849"/>
      <c r="L781" s="849"/>
      <c r="M781" s="849"/>
      <c r="N781" s="849">
        <v>4</v>
      </c>
      <c r="O781" s="849">
        <v>874.68</v>
      </c>
      <c r="P781" s="837"/>
      <c r="Q781" s="850">
        <v>218.67</v>
      </c>
    </row>
    <row r="782" spans="1:17" ht="14.4" customHeight="1" x14ac:dyDescent="0.3">
      <c r="A782" s="831" t="s">
        <v>577</v>
      </c>
      <c r="B782" s="832" t="s">
        <v>4479</v>
      </c>
      <c r="C782" s="832" t="s">
        <v>4509</v>
      </c>
      <c r="D782" s="832" t="s">
        <v>5321</v>
      </c>
      <c r="E782" s="832" t="s">
        <v>5322</v>
      </c>
      <c r="F782" s="849">
        <v>1</v>
      </c>
      <c r="G782" s="849">
        <v>1783.48</v>
      </c>
      <c r="H782" s="849"/>
      <c r="I782" s="849">
        <v>1783.48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" customHeight="1" x14ac:dyDescent="0.3">
      <c r="A783" s="831" t="s">
        <v>577</v>
      </c>
      <c r="B783" s="832" t="s">
        <v>4479</v>
      </c>
      <c r="C783" s="832" t="s">
        <v>4509</v>
      </c>
      <c r="D783" s="832" t="s">
        <v>5323</v>
      </c>
      <c r="E783" s="832" t="s">
        <v>5324</v>
      </c>
      <c r="F783" s="849">
        <v>1</v>
      </c>
      <c r="G783" s="849">
        <v>2707</v>
      </c>
      <c r="H783" s="849"/>
      <c r="I783" s="849">
        <v>2707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577</v>
      </c>
      <c r="B784" s="832" t="s">
        <v>4479</v>
      </c>
      <c r="C784" s="832" t="s">
        <v>4509</v>
      </c>
      <c r="D784" s="832" t="s">
        <v>5325</v>
      </c>
      <c r="E784" s="832" t="s">
        <v>5326</v>
      </c>
      <c r="F784" s="849">
        <v>1</v>
      </c>
      <c r="G784" s="849">
        <v>4608</v>
      </c>
      <c r="H784" s="849"/>
      <c r="I784" s="849">
        <v>4608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577</v>
      </c>
      <c r="B785" s="832" t="s">
        <v>4479</v>
      </c>
      <c r="C785" s="832" t="s">
        <v>4509</v>
      </c>
      <c r="D785" s="832" t="s">
        <v>5327</v>
      </c>
      <c r="E785" s="832" t="s">
        <v>5328</v>
      </c>
      <c r="F785" s="849">
        <v>2</v>
      </c>
      <c r="G785" s="849">
        <v>5414</v>
      </c>
      <c r="H785" s="849"/>
      <c r="I785" s="849">
        <v>2707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577</v>
      </c>
      <c r="B786" s="832" t="s">
        <v>4479</v>
      </c>
      <c r="C786" s="832" t="s">
        <v>4509</v>
      </c>
      <c r="D786" s="832" t="s">
        <v>5329</v>
      </c>
      <c r="E786" s="832" t="s">
        <v>5211</v>
      </c>
      <c r="F786" s="849">
        <v>1</v>
      </c>
      <c r="G786" s="849">
        <v>1386.65</v>
      </c>
      <c r="H786" s="849">
        <v>1</v>
      </c>
      <c r="I786" s="849">
        <v>1386.65</v>
      </c>
      <c r="J786" s="849">
        <v>1</v>
      </c>
      <c r="K786" s="849">
        <v>1386.65</v>
      </c>
      <c r="L786" s="849">
        <v>1</v>
      </c>
      <c r="M786" s="849">
        <v>1386.65</v>
      </c>
      <c r="N786" s="849">
        <v>3</v>
      </c>
      <c r="O786" s="849">
        <v>4159.9500000000007</v>
      </c>
      <c r="P786" s="837">
        <v>3.0000000000000004</v>
      </c>
      <c r="Q786" s="850">
        <v>1386.6500000000003</v>
      </c>
    </row>
    <row r="787" spans="1:17" ht="14.4" customHeight="1" x14ac:dyDescent="0.3">
      <c r="A787" s="831" t="s">
        <v>577</v>
      </c>
      <c r="B787" s="832" t="s">
        <v>4479</v>
      </c>
      <c r="C787" s="832" t="s">
        <v>4509</v>
      </c>
      <c r="D787" s="832" t="s">
        <v>5330</v>
      </c>
      <c r="E787" s="832" t="s">
        <v>5331</v>
      </c>
      <c r="F787" s="849">
        <v>1</v>
      </c>
      <c r="G787" s="849">
        <v>9139.69</v>
      </c>
      <c r="H787" s="849">
        <v>1</v>
      </c>
      <c r="I787" s="849">
        <v>9139.69</v>
      </c>
      <c r="J787" s="849">
        <v>1</v>
      </c>
      <c r="K787" s="849">
        <v>9139.69</v>
      </c>
      <c r="L787" s="849">
        <v>1</v>
      </c>
      <c r="M787" s="849">
        <v>9139.69</v>
      </c>
      <c r="N787" s="849">
        <v>3</v>
      </c>
      <c r="O787" s="849">
        <v>27419.07</v>
      </c>
      <c r="P787" s="837">
        <v>3</v>
      </c>
      <c r="Q787" s="850">
        <v>9139.69</v>
      </c>
    </row>
    <row r="788" spans="1:17" ht="14.4" customHeight="1" x14ac:dyDescent="0.3">
      <c r="A788" s="831" t="s">
        <v>577</v>
      </c>
      <c r="B788" s="832" t="s">
        <v>4479</v>
      </c>
      <c r="C788" s="832" t="s">
        <v>4509</v>
      </c>
      <c r="D788" s="832" t="s">
        <v>5332</v>
      </c>
      <c r="E788" s="832" t="s">
        <v>5333</v>
      </c>
      <c r="F788" s="849">
        <v>3</v>
      </c>
      <c r="G788" s="849">
        <v>6389.1900000000005</v>
      </c>
      <c r="H788" s="849"/>
      <c r="I788" s="849">
        <v>2129.73</v>
      </c>
      <c r="J788" s="849"/>
      <c r="K788" s="849"/>
      <c r="L788" s="849"/>
      <c r="M788" s="849"/>
      <c r="N788" s="849">
        <v>4</v>
      </c>
      <c r="O788" s="849">
        <v>8518.92</v>
      </c>
      <c r="P788" s="837"/>
      <c r="Q788" s="850">
        <v>2129.73</v>
      </c>
    </row>
    <row r="789" spans="1:17" ht="14.4" customHeight="1" x14ac:dyDescent="0.3">
      <c r="A789" s="831" t="s">
        <v>577</v>
      </c>
      <c r="B789" s="832" t="s">
        <v>4479</v>
      </c>
      <c r="C789" s="832" t="s">
        <v>4509</v>
      </c>
      <c r="D789" s="832" t="s">
        <v>5334</v>
      </c>
      <c r="E789" s="832" t="s">
        <v>5335</v>
      </c>
      <c r="F789" s="849"/>
      <c r="G789" s="849"/>
      <c r="H789" s="849"/>
      <c r="I789" s="849"/>
      <c r="J789" s="849"/>
      <c r="K789" s="849"/>
      <c r="L789" s="849"/>
      <c r="M789" s="849"/>
      <c r="N789" s="849">
        <v>18</v>
      </c>
      <c r="O789" s="849">
        <v>9905.4</v>
      </c>
      <c r="P789" s="837"/>
      <c r="Q789" s="850">
        <v>550.29999999999995</v>
      </c>
    </row>
    <row r="790" spans="1:17" ht="14.4" customHeight="1" x14ac:dyDescent="0.3">
      <c r="A790" s="831" t="s">
        <v>577</v>
      </c>
      <c r="B790" s="832" t="s">
        <v>4479</v>
      </c>
      <c r="C790" s="832" t="s">
        <v>4509</v>
      </c>
      <c r="D790" s="832" t="s">
        <v>5336</v>
      </c>
      <c r="E790" s="832" t="s">
        <v>5337</v>
      </c>
      <c r="F790" s="849"/>
      <c r="G790" s="849"/>
      <c r="H790" s="849"/>
      <c r="I790" s="849"/>
      <c r="J790" s="849"/>
      <c r="K790" s="849"/>
      <c r="L790" s="849"/>
      <c r="M790" s="849"/>
      <c r="N790" s="849">
        <v>4</v>
      </c>
      <c r="O790" s="849">
        <v>6788.48</v>
      </c>
      <c r="P790" s="837"/>
      <c r="Q790" s="850">
        <v>1697.12</v>
      </c>
    </row>
    <row r="791" spans="1:17" ht="14.4" customHeight="1" x14ac:dyDescent="0.3">
      <c r="A791" s="831" t="s">
        <v>577</v>
      </c>
      <c r="B791" s="832" t="s">
        <v>4479</v>
      </c>
      <c r="C791" s="832" t="s">
        <v>4509</v>
      </c>
      <c r="D791" s="832" t="s">
        <v>5338</v>
      </c>
      <c r="E791" s="832" t="s">
        <v>5220</v>
      </c>
      <c r="F791" s="849">
        <v>6</v>
      </c>
      <c r="G791" s="849">
        <v>103975.2</v>
      </c>
      <c r="H791" s="849">
        <v>3</v>
      </c>
      <c r="I791" s="849">
        <v>17329.2</v>
      </c>
      <c r="J791" s="849">
        <v>2</v>
      </c>
      <c r="K791" s="849">
        <v>34658.400000000001</v>
      </c>
      <c r="L791" s="849">
        <v>1</v>
      </c>
      <c r="M791" s="849">
        <v>17329.2</v>
      </c>
      <c r="N791" s="849"/>
      <c r="O791" s="849"/>
      <c r="P791" s="837"/>
      <c r="Q791" s="850"/>
    </row>
    <row r="792" spans="1:17" ht="14.4" customHeight="1" x14ac:dyDescent="0.3">
      <c r="A792" s="831" t="s">
        <v>577</v>
      </c>
      <c r="B792" s="832" t="s">
        <v>4479</v>
      </c>
      <c r="C792" s="832" t="s">
        <v>4509</v>
      </c>
      <c r="D792" s="832" t="s">
        <v>5339</v>
      </c>
      <c r="E792" s="832" t="s">
        <v>5340</v>
      </c>
      <c r="F792" s="849">
        <v>4</v>
      </c>
      <c r="G792" s="849">
        <v>56660.08</v>
      </c>
      <c r="H792" s="849"/>
      <c r="I792" s="849">
        <v>14165.02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577</v>
      </c>
      <c r="B793" s="832" t="s">
        <v>4479</v>
      </c>
      <c r="C793" s="832" t="s">
        <v>4509</v>
      </c>
      <c r="D793" s="832" t="s">
        <v>5341</v>
      </c>
      <c r="E793" s="832" t="s">
        <v>5342</v>
      </c>
      <c r="F793" s="849"/>
      <c r="G793" s="849"/>
      <c r="H793" s="849"/>
      <c r="I793" s="849"/>
      <c r="J793" s="849">
        <v>5</v>
      </c>
      <c r="K793" s="849">
        <v>782.45</v>
      </c>
      <c r="L793" s="849">
        <v>1</v>
      </c>
      <c r="M793" s="849">
        <v>156.49</v>
      </c>
      <c r="N793" s="849"/>
      <c r="O793" s="849"/>
      <c r="P793" s="837"/>
      <c r="Q793" s="850"/>
    </row>
    <row r="794" spans="1:17" ht="14.4" customHeight="1" x14ac:dyDescent="0.3">
      <c r="A794" s="831" t="s">
        <v>577</v>
      </c>
      <c r="B794" s="832" t="s">
        <v>4479</v>
      </c>
      <c r="C794" s="832" t="s">
        <v>4509</v>
      </c>
      <c r="D794" s="832" t="s">
        <v>5343</v>
      </c>
      <c r="E794" s="832" t="s">
        <v>5344</v>
      </c>
      <c r="F794" s="849"/>
      <c r="G794" s="849"/>
      <c r="H794" s="849"/>
      <c r="I794" s="849"/>
      <c r="J794" s="849">
        <v>4</v>
      </c>
      <c r="K794" s="849">
        <v>625.96</v>
      </c>
      <c r="L794" s="849">
        <v>1</v>
      </c>
      <c r="M794" s="849">
        <v>156.49</v>
      </c>
      <c r="N794" s="849"/>
      <c r="O794" s="849"/>
      <c r="P794" s="837"/>
      <c r="Q794" s="850"/>
    </row>
    <row r="795" spans="1:17" ht="14.4" customHeight="1" x14ac:dyDescent="0.3">
      <c r="A795" s="831" t="s">
        <v>577</v>
      </c>
      <c r="B795" s="832" t="s">
        <v>4479</v>
      </c>
      <c r="C795" s="832" t="s">
        <v>4509</v>
      </c>
      <c r="D795" s="832" t="s">
        <v>5345</v>
      </c>
      <c r="E795" s="832" t="s">
        <v>5344</v>
      </c>
      <c r="F795" s="849"/>
      <c r="G795" s="849"/>
      <c r="H795" s="849"/>
      <c r="I795" s="849"/>
      <c r="J795" s="849">
        <v>1</v>
      </c>
      <c r="K795" s="849">
        <v>172.04</v>
      </c>
      <c r="L795" s="849">
        <v>1</v>
      </c>
      <c r="M795" s="849">
        <v>172.04</v>
      </c>
      <c r="N795" s="849"/>
      <c r="O795" s="849"/>
      <c r="P795" s="837"/>
      <c r="Q795" s="850"/>
    </row>
    <row r="796" spans="1:17" ht="14.4" customHeight="1" x14ac:dyDescent="0.3">
      <c r="A796" s="831" t="s">
        <v>577</v>
      </c>
      <c r="B796" s="832" t="s">
        <v>4479</v>
      </c>
      <c r="C796" s="832" t="s">
        <v>4509</v>
      </c>
      <c r="D796" s="832" t="s">
        <v>5346</v>
      </c>
      <c r="E796" s="832" t="s">
        <v>5344</v>
      </c>
      <c r="F796" s="849"/>
      <c r="G796" s="849"/>
      <c r="H796" s="849"/>
      <c r="I796" s="849"/>
      <c r="J796" s="849">
        <v>1</v>
      </c>
      <c r="K796" s="849">
        <v>519.22</v>
      </c>
      <c r="L796" s="849">
        <v>1</v>
      </c>
      <c r="M796" s="849">
        <v>519.22</v>
      </c>
      <c r="N796" s="849"/>
      <c r="O796" s="849"/>
      <c r="P796" s="837"/>
      <c r="Q796" s="850"/>
    </row>
    <row r="797" spans="1:17" ht="14.4" customHeight="1" x14ac:dyDescent="0.3">
      <c r="A797" s="831" t="s">
        <v>577</v>
      </c>
      <c r="B797" s="832" t="s">
        <v>4479</v>
      </c>
      <c r="C797" s="832" t="s">
        <v>4509</v>
      </c>
      <c r="D797" s="832" t="s">
        <v>5347</v>
      </c>
      <c r="E797" s="832" t="s">
        <v>5348</v>
      </c>
      <c r="F797" s="849">
        <v>4</v>
      </c>
      <c r="G797" s="849">
        <v>2252</v>
      </c>
      <c r="H797" s="849"/>
      <c r="I797" s="849">
        <v>563</v>
      </c>
      <c r="J797" s="849"/>
      <c r="K797" s="849"/>
      <c r="L797" s="849"/>
      <c r="M797" s="849"/>
      <c r="N797" s="849">
        <v>4</v>
      </c>
      <c r="O797" s="849">
        <v>2252</v>
      </c>
      <c r="P797" s="837"/>
      <c r="Q797" s="850">
        <v>563</v>
      </c>
    </row>
    <row r="798" spans="1:17" ht="14.4" customHeight="1" x14ac:dyDescent="0.3">
      <c r="A798" s="831" t="s">
        <v>577</v>
      </c>
      <c r="B798" s="832" t="s">
        <v>4479</v>
      </c>
      <c r="C798" s="832" t="s">
        <v>4509</v>
      </c>
      <c r="D798" s="832" t="s">
        <v>5349</v>
      </c>
      <c r="E798" s="832" t="s">
        <v>5350</v>
      </c>
      <c r="F798" s="849">
        <v>1</v>
      </c>
      <c r="G798" s="849">
        <v>10188.49</v>
      </c>
      <c r="H798" s="849"/>
      <c r="I798" s="849">
        <v>10188.49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577</v>
      </c>
      <c r="B799" s="832" t="s">
        <v>4479</v>
      </c>
      <c r="C799" s="832" t="s">
        <v>4509</v>
      </c>
      <c r="D799" s="832" t="s">
        <v>5351</v>
      </c>
      <c r="E799" s="832" t="s">
        <v>5352</v>
      </c>
      <c r="F799" s="849"/>
      <c r="G799" s="849"/>
      <c r="H799" s="849"/>
      <c r="I799" s="849"/>
      <c r="J799" s="849"/>
      <c r="K799" s="849"/>
      <c r="L799" s="849"/>
      <c r="M799" s="849"/>
      <c r="N799" s="849">
        <v>4</v>
      </c>
      <c r="O799" s="849">
        <v>6795.28</v>
      </c>
      <c r="P799" s="837"/>
      <c r="Q799" s="850">
        <v>1698.82</v>
      </c>
    </row>
    <row r="800" spans="1:17" ht="14.4" customHeight="1" x14ac:dyDescent="0.3">
      <c r="A800" s="831" t="s">
        <v>577</v>
      </c>
      <c r="B800" s="832" t="s">
        <v>4479</v>
      </c>
      <c r="C800" s="832" t="s">
        <v>4509</v>
      </c>
      <c r="D800" s="832" t="s">
        <v>5353</v>
      </c>
      <c r="E800" s="832" t="s">
        <v>5354</v>
      </c>
      <c r="F800" s="849"/>
      <c r="G800" s="849"/>
      <c r="H800" s="849"/>
      <c r="I800" s="849"/>
      <c r="J800" s="849">
        <v>8</v>
      </c>
      <c r="K800" s="849">
        <v>7503.28</v>
      </c>
      <c r="L800" s="849">
        <v>1</v>
      </c>
      <c r="M800" s="849">
        <v>937.91</v>
      </c>
      <c r="N800" s="849">
        <v>4</v>
      </c>
      <c r="O800" s="849">
        <v>3751.64</v>
      </c>
      <c r="P800" s="837">
        <v>0.5</v>
      </c>
      <c r="Q800" s="850">
        <v>937.91</v>
      </c>
    </row>
    <row r="801" spans="1:17" ht="14.4" customHeight="1" x14ac:dyDescent="0.3">
      <c r="A801" s="831" t="s">
        <v>577</v>
      </c>
      <c r="B801" s="832" t="s">
        <v>4479</v>
      </c>
      <c r="C801" s="832" t="s">
        <v>4509</v>
      </c>
      <c r="D801" s="832" t="s">
        <v>5355</v>
      </c>
      <c r="E801" s="832" t="s">
        <v>5356</v>
      </c>
      <c r="F801" s="849"/>
      <c r="G801" s="849"/>
      <c r="H801" s="849"/>
      <c r="I801" s="849"/>
      <c r="J801" s="849">
        <v>2</v>
      </c>
      <c r="K801" s="849">
        <v>2425.1</v>
      </c>
      <c r="L801" s="849">
        <v>1</v>
      </c>
      <c r="M801" s="849">
        <v>1212.55</v>
      </c>
      <c r="N801" s="849"/>
      <c r="O801" s="849"/>
      <c r="P801" s="837"/>
      <c r="Q801" s="850"/>
    </row>
    <row r="802" spans="1:17" ht="14.4" customHeight="1" x14ac:dyDescent="0.3">
      <c r="A802" s="831" t="s">
        <v>577</v>
      </c>
      <c r="B802" s="832" t="s">
        <v>4479</v>
      </c>
      <c r="C802" s="832" t="s">
        <v>4509</v>
      </c>
      <c r="D802" s="832" t="s">
        <v>5357</v>
      </c>
      <c r="E802" s="832" t="s">
        <v>5358</v>
      </c>
      <c r="F802" s="849">
        <v>1</v>
      </c>
      <c r="G802" s="849">
        <v>1430.18</v>
      </c>
      <c r="H802" s="849">
        <v>0.33333333333333337</v>
      </c>
      <c r="I802" s="849">
        <v>1430.18</v>
      </c>
      <c r="J802" s="849">
        <v>3</v>
      </c>
      <c r="K802" s="849">
        <v>4290.54</v>
      </c>
      <c r="L802" s="849">
        <v>1</v>
      </c>
      <c r="M802" s="849">
        <v>1430.18</v>
      </c>
      <c r="N802" s="849">
        <v>11</v>
      </c>
      <c r="O802" s="849">
        <v>15731.98</v>
      </c>
      <c r="P802" s="837">
        <v>3.6666666666666665</v>
      </c>
      <c r="Q802" s="850">
        <v>1430.18</v>
      </c>
    </row>
    <row r="803" spans="1:17" ht="14.4" customHeight="1" x14ac:dyDescent="0.3">
      <c r="A803" s="831" t="s">
        <v>577</v>
      </c>
      <c r="B803" s="832" t="s">
        <v>4479</v>
      </c>
      <c r="C803" s="832" t="s">
        <v>4509</v>
      </c>
      <c r="D803" s="832" t="s">
        <v>5359</v>
      </c>
      <c r="E803" s="832" t="s">
        <v>5360</v>
      </c>
      <c r="F803" s="849">
        <v>2</v>
      </c>
      <c r="G803" s="849">
        <v>2719.42</v>
      </c>
      <c r="H803" s="849">
        <v>0.5</v>
      </c>
      <c r="I803" s="849">
        <v>1359.71</v>
      </c>
      <c r="J803" s="849">
        <v>4</v>
      </c>
      <c r="K803" s="849">
        <v>5438.84</v>
      </c>
      <c r="L803" s="849">
        <v>1</v>
      </c>
      <c r="M803" s="849">
        <v>1359.71</v>
      </c>
      <c r="N803" s="849">
        <v>3</v>
      </c>
      <c r="O803" s="849">
        <v>4079.13</v>
      </c>
      <c r="P803" s="837">
        <v>0.75</v>
      </c>
      <c r="Q803" s="850">
        <v>1359.71</v>
      </c>
    </row>
    <row r="804" spans="1:17" ht="14.4" customHeight="1" x14ac:dyDescent="0.3">
      <c r="A804" s="831" t="s">
        <v>577</v>
      </c>
      <c r="B804" s="832" t="s">
        <v>4479</v>
      </c>
      <c r="C804" s="832" t="s">
        <v>4509</v>
      </c>
      <c r="D804" s="832" t="s">
        <v>5361</v>
      </c>
      <c r="E804" s="832" t="s">
        <v>5362</v>
      </c>
      <c r="F804" s="849">
        <v>4</v>
      </c>
      <c r="G804" s="849">
        <v>28361.119999999999</v>
      </c>
      <c r="H804" s="849">
        <v>2</v>
      </c>
      <c r="I804" s="849">
        <v>7090.28</v>
      </c>
      <c r="J804" s="849">
        <v>2</v>
      </c>
      <c r="K804" s="849">
        <v>14180.56</v>
      </c>
      <c r="L804" s="849">
        <v>1</v>
      </c>
      <c r="M804" s="849">
        <v>7090.28</v>
      </c>
      <c r="N804" s="849">
        <v>14</v>
      </c>
      <c r="O804" s="849">
        <v>99263.92</v>
      </c>
      <c r="P804" s="837">
        <v>7</v>
      </c>
      <c r="Q804" s="850">
        <v>7090.28</v>
      </c>
    </row>
    <row r="805" spans="1:17" ht="14.4" customHeight="1" x14ac:dyDescent="0.3">
      <c r="A805" s="831" t="s">
        <v>577</v>
      </c>
      <c r="B805" s="832" t="s">
        <v>4479</v>
      </c>
      <c r="C805" s="832" t="s">
        <v>4509</v>
      </c>
      <c r="D805" s="832" t="s">
        <v>5363</v>
      </c>
      <c r="E805" s="832" t="s">
        <v>5364</v>
      </c>
      <c r="F805" s="849">
        <v>1</v>
      </c>
      <c r="G805" s="849">
        <v>18507</v>
      </c>
      <c r="H805" s="849"/>
      <c r="I805" s="849">
        <v>18507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577</v>
      </c>
      <c r="B806" s="832" t="s">
        <v>4479</v>
      </c>
      <c r="C806" s="832" t="s">
        <v>4509</v>
      </c>
      <c r="D806" s="832" t="s">
        <v>5365</v>
      </c>
      <c r="E806" s="832" t="s">
        <v>5366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8181.99</v>
      </c>
      <c r="P806" s="837"/>
      <c r="Q806" s="850">
        <v>8181.99</v>
      </c>
    </row>
    <row r="807" spans="1:17" ht="14.4" customHeight="1" x14ac:dyDescent="0.3">
      <c r="A807" s="831" t="s">
        <v>577</v>
      </c>
      <c r="B807" s="832" t="s">
        <v>4479</v>
      </c>
      <c r="C807" s="832" t="s">
        <v>4509</v>
      </c>
      <c r="D807" s="832" t="s">
        <v>5367</v>
      </c>
      <c r="E807" s="832" t="s">
        <v>5342</v>
      </c>
      <c r="F807" s="849"/>
      <c r="G807" s="849"/>
      <c r="H807" s="849"/>
      <c r="I807" s="849"/>
      <c r="J807" s="849">
        <v>12</v>
      </c>
      <c r="K807" s="849">
        <v>2362.92</v>
      </c>
      <c r="L807" s="849">
        <v>1</v>
      </c>
      <c r="M807" s="849">
        <v>196.91</v>
      </c>
      <c r="N807" s="849"/>
      <c r="O807" s="849"/>
      <c r="P807" s="837"/>
      <c r="Q807" s="850"/>
    </row>
    <row r="808" spans="1:17" ht="14.4" customHeight="1" x14ac:dyDescent="0.3">
      <c r="A808" s="831" t="s">
        <v>577</v>
      </c>
      <c r="B808" s="832" t="s">
        <v>4479</v>
      </c>
      <c r="C808" s="832" t="s">
        <v>4509</v>
      </c>
      <c r="D808" s="832" t="s">
        <v>5368</v>
      </c>
      <c r="E808" s="832" t="s">
        <v>5369</v>
      </c>
      <c r="F808" s="849"/>
      <c r="G808" s="849"/>
      <c r="H808" s="849"/>
      <c r="I808" s="849"/>
      <c r="J808" s="849">
        <v>1</v>
      </c>
      <c r="K808" s="849">
        <v>10033.799999999999</v>
      </c>
      <c r="L808" s="849">
        <v>1</v>
      </c>
      <c r="M808" s="849">
        <v>10033.799999999999</v>
      </c>
      <c r="N808" s="849"/>
      <c r="O808" s="849"/>
      <c r="P808" s="837"/>
      <c r="Q808" s="850"/>
    </row>
    <row r="809" spans="1:17" ht="14.4" customHeight="1" x14ac:dyDescent="0.3">
      <c r="A809" s="831" t="s">
        <v>577</v>
      </c>
      <c r="B809" s="832" t="s">
        <v>4479</v>
      </c>
      <c r="C809" s="832" t="s">
        <v>4509</v>
      </c>
      <c r="D809" s="832" t="s">
        <v>5370</v>
      </c>
      <c r="E809" s="832" t="s">
        <v>5371</v>
      </c>
      <c r="F809" s="849">
        <v>1</v>
      </c>
      <c r="G809" s="849">
        <v>1075.75</v>
      </c>
      <c r="H809" s="849">
        <v>0.16666666666666666</v>
      </c>
      <c r="I809" s="849">
        <v>1075.75</v>
      </c>
      <c r="J809" s="849">
        <v>6</v>
      </c>
      <c r="K809" s="849">
        <v>6454.5</v>
      </c>
      <c r="L809" s="849">
        <v>1</v>
      </c>
      <c r="M809" s="849">
        <v>1075.75</v>
      </c>
      <c r="N809" s="849">
        <v>2</v>
      </c>
      <c r="O809" s="849">
        <v>2151.5</v>
      </c>
      <c r="P809" s="837">
        <v>0.33333333333333331</v>
      </c>
      <c r="Q809" s="850">
        <v>1075.75</v>
      </c>
    </row>
    <row r="810" spans="1:17" ht="14.4" customHeight="1" x14ac:dyDescent="0.3">
      <c r="A810" s="831" t="s">
        <v>577</v>
      </c>
      <c r="B810" s="832" t="s">
        <v>4479</v>
      </c>
      <c r="C810" s="832" t="s">
        <v>4509</v>
      </c>
      <c r="D810" s="832" t="s">
        <v>5372</v>
      </c>
      <c r="E810" s="832" t="s">
        <v>5373</v>
      </c>
      <c r="F810" s="849">
        <v>7</v>
      </c>
      <c r="G810" s="849">
        <v>11317.109999999999</v>
      </c>
      <c r="H810" s="849">
        <v>1.1666666666666665</v>
      </c>
      <c r="I810" s="849">
        <v>1616.7299999999998</v>
      </c>
      <c r="J810" s="849">
        <v>6</v>
      </c>
      <c r="K810" s="849">
        <v>9700.380000000001</v>
      </c>
      <c r="L810" s="849">
        <v>1</v>
      </c>
      <c r="M810" s="849">
        <v>1616.7300000000002</v>
      </c>
      <c r="N810" s="849">
        <v>10</v>
      </c>
      <c r="O810" s="849">
        <v>16167.3</v>
      </c>
      <c r="P810" s="837">
        <v>1.6666666666666665</v>
      </c>
      <c r="Q810" s="850">
        <v>1616.73</v>
      </c>
    </row>
    <row r="811" spans="1:17" ht="14.4" customHeight="1" x14ac:dyDescent="0.3">
      <c r="A811" s="831" t="s">
        <v>577</v>
      </c>
      <c r="B811" s="832" t="s">
        <v>4479</v>
      </c>
      <c r="C811" s="832" t="s">
        <v>4509</v>
      </c>
      <c r="D811" s="832" t="s">
        <v>5374</v>
      </c>
      <c r="E811" s="832" t="s">
        <v>5375</v>
      </c>
      <c r="F811" s="849">
        <v>4</v>
      </c>
      <c r="G811" s="849">
        <v>994.92</v>
      </c>
      <c r="H811" s="849"/>
      <c r="I811" s="849">
        <v>248.73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577</v>
      </c>
      <c r="B812" s="832" t="s">
        <v>4479</v>
      </c>
      <c r="C812" s="832" t="s">
        <v>4509</v>
      </c>
      <c r="D812" s="832" t="s">
        <v>5376</v>
      </c>
      <c r="E812" s="832" t="s">
        <v>5377</v>
      </c>
      <c r="F812" s="849"/>
      <c r="G812" s="849"/>
      <c r="H812" s="849"/>
      <c r="I812" s="849"/>
      <c r="J812" s="849">
        <v>1</v>
      </c>
      <c r="K812" s="849">
        <v>1276.8</v>
      </c>
      <c r="L812" s="849">
        <v>1</v>
      </c>
      <c r="M812" s="849">
        <v>1276.8</v>
      </c>
      <c r="N812" s="849"/>
      <c r="O812" s="849"/>
      <c r="P812" s="837"/>
      <c r="Q812" s="850"/>
    </row>
    <row r="813" spans="1:17" ht="14.4" customHeight="1" x14ac:dyDescent="0.3">
      <c r="A813" s="831" t="s">
        <v>577</v>
      </c>
      <c r="B813" s="832" t="s">
        <v>4479</v>
      </c>
      <c r="C813" s="832" t="s">
        <v>4509</v>
      </c>
      <c r="D813" s="832" t="s">
        <v>5378</v>
      </c>
      <c r="E813" s="832" t="s">
        <v>5379</v>
      </c>
      <c r="F813" s="849"/>
      <c r="G813" s="849"/>
      <c r="H813" s="849"/>
      <c r="I813" s="849"/>
      <c r="J813" s="849">
        <v>2</v>
      </c>
      <c r="K813" s="849">
        <v>177.8</v>
      </c>
      <c r="L813" s="849">
        <v>1</v>
      </c>
      <c r="M813" s="849">
        <v>88.9</v>
      </c>
      <c r="N813" s="849">
        <v>9</v>
      </c>
      <c r="O813" s="849">
        <v>800.09999999999991</v>
      </c>
      <c r="P813" s="837">
        <v>4.4999999999999991</v>
      </c>
      <c r="Q813" s="850">
        <v>88.899999999999991</v>
      </c>
    </row>
    <row r="814" spans="1:17" ht="14.4" customHeight="1" x14ac:dyDescent="0.3">
      <c r="A814" s="831" t="s">
        <v>577</v>
      </c>
      <c r="B814" s="832" t="s">
        <v>4479</v>
      </c>
      <c r="C814" s="832" t="s">
        <v>4509</v>
      </c>
      <c r="D814" s="832" t="s">
        <v>5380</v>
      </c>
      <c r="E814" s="832" t="s">
        <v>5381</v>
      </c>
      <c r="F814" s="849">
        <v>2</v>
      </c>
      <c r="G814" s="849">
        <v>36570</v>
      </c>
      <c r="H814" s="849">
        <v>1</v>
      </c>
      <c r="I814" s="849">
        <v>18285</v>
      </c>
      <c r="J814" s="849">
        <v>2</v>
      </c>
      <c r="K814" s="849">
        <v>36570</v>
      </c>
      <c r="L814" s="849">
        <v>1</v>
      </c>
      <c r="M814" s="849">
        <v>18285</v>
      </c>
      <c r="N814" s="849"/>
      <c r="O814" s="849"/>
      <c r="P814" s="837"/>
      <c r="Q814" s="850"/>
    </row>
    <row r="815" spans="1:17" ht="14.4" customHeight="1" x14ac:dyDescent="0.3">
      <c r="A815" s="831" t="s">
        <v>577</v>
      </c>
      <c r="B815" s="832" t="s">
        <v>4479</v>
      </c>
      <c r="C815" s="832" t="s">
        <v>4509</v>
      </c>
      <c r="D815" s="832" t="s">
        <v>5382</v>
      </c>
      <c r="E815" s="832" t="s">
        <v>5383</v>
      </c>
      <c r="F815" s="849">
        <v>0.8</v>
      </c>
      <c r="G815" s="849">
        <v>53.6</v>
      </c>
      <c r="H815" s="849">
        <v>0.36363636363636365</v>
      </c>
      <c r="I815" s="849">
        <v>67</v>
      </c>
      <c r="J815" s="849">
        <v>2.2000000000000002</v>
      </c>
      <c r="K815" s="849">
        <v>147.4</v>
      </c>
      <c r="L815" s="849">
        <v>1</v>
      </c>
      <c r="M815" s="849">
        <v>67</v>
      </c>
      <c r="N815" s="849">
        <v>2.2000000000000002</v>
      </c>
      <c r="O815" s="849">
        <v>147.4</v>
      </c>
      <c r="P815" s="837">
        <v>1</v>
      </c>
      <c r="Q815" s="850">
        <v>67</v>
      </c>
    </row>
    <row r="816" spans="1:17" ht="14.4" customHeight="1" x14ac:dyDescent="0.3">
      <c r="A816" s="831" t="s">
        <v>577</v>
      </c>
      <c r="B816" s="832" t="s">
        <v>4479</v>
      </c>
      <c r="C816" s="832" t="s">
        <v>4509</v>
      </c>
      <c r="D816" s="832" t="s">
        <v>5384</v>
      </c>
      <c r="E816" s="832" t="s">
        <v>5385</v>
      </c>
      <c r="F816" s="849"/>
      <c r="G816" s="849"/>
      <c r="H816" s="849"/>
      <c r="I816" s="849"/>
      <c r="J816" s="849"/>
      <c r="K816" s="849"/>
      <c r="L816" s="849"/>
      <c r="M816" s="849"/>
      <c r="N816" s="849">
        <v>1</v>
      </c>
      <c r="O816" s="849">
        <v>19716.669999999998</v>
      </c>
      <c r="P816" s="837"/>
      <c r="Q816" s="850">
        <v>19716.669999999998</v>
      </c>
    </row>
    <row r="817" spans="1:17" ht="14.4" customHeight="1" x14ac:dyDescent="0.3">
      <c r="A817" s="831" t="s">
        <v>577</v>
      </c>
      <c r="B817" s="832" t="s">
        <v>4479</v>
      </c>
      <c r="C817" s="832" t="s">
        <v>4509</v>
      </c>
      <c r="D817" s="832" t="s">
        <v>5386</v>
      </c>
      <c r="E817" s="832" t="s">
        <v>5387</v>
      </c>
      <c r="F817" s="849"/>
      <c r="G817" s="849"/>
      <c r="H817" s="849"/>
      <c r="I817" s="849"/>
      <c r="J817" s="849"/>
      <c r="K817" s="849"/>
      <c r="L817" s="849"/>
      <c r="M817" s="849"/>
      <c r="N817" s="849">
        <v>1</v>
      </c>
      <c r="O817" s="849">
        <v>5899.74</v>
      </c>
      <c r="P817" s="837"/>
      <c r="Q817" s="850">
        <v>5899.74</v>
      </c>
    </row>
    <row r="818" spans="1:17" ht="14.4" customHeight="1" x14ac:dyDescent="0.3">
      <c r="A818" s="831" t="s">
        <v>577</v>
      </c>
      <c r="B818" s="832" t="s">
        <v>4479</v>
      </c>
      <c r="C818" s="832" t="s">
        <v>4509</v>
      </c>
      <c r="D818" s="832" t="s">
        <v>5388</v>
      </c>
      <c r="E818" s="832" t="s">
        <v>5207</v>
      </c>
      <c r="F818" s="849"/>
      <c r="G818" s="849"/>
      <c r="H818" s="849"/>
      <c r="I818" s="849"/>
      <c r="J818" s="849">
        <v>2</v>
      </c>
      <c r="K818" s="849">
        <v>28386</v>
      </c>
      <c r="L818" s="849">
        <v>1</v>
      </c>
      <c r="M818" s="849">
        <v>14193</v>
      </c>
      <c r="N818" s="849">
        <v>1</v>
      </c>
      <c r="O818" s="849">
        <v>14193</v>
      </c>
      <c r="P818" s="837">
        <v>0.5</v>
      </c>
      <c r="Q818" s="850">
        <v>14193</v>
      </c>
    </row>
    <row r="819" spans="1:17" ht="14.4" customHeight="1" x14ac:dyDescent="0.3">
      <c r="A819" s="831" t="s">
        <v>577</v>
      </c>
      <c r="B819" s="832" t="s">
        <v>4479</v>
      </c>
      <c r="C819" s="832" t="s">
        <v>4509</v>
      </c>
      <c r="D819" s="832" t="s">
        <v>5389</v>
      </c>
      <c r="E819" s="832" t="s">
        <v>5390</v>
      </c>
      <c r="F819" s="849"/>
      <c r="G819" s="849"/>
      <c r="H819" s="849"/>
      <c r="I819" s="849"/>
      <c r="J819" s="849"/>
      <c r="K819" s="849"/>
      <c r="L819" s="849"/>
      <c r="M819" s="849"/>
      <c r="N819" s="849">
        <v>1</v>
      </c>
      <c r="O819" s="849">
        <v>1342.95</v>
      </c>
      <c r="P819" s="837"/>
      <c r="Q819" s="850">
        <v>1342.95</v>
      </c>
    </row>
    <row r="820" spans="1:17" ht="14.4" customHeight="1" x14ac:dyDescent="0.3">
      <c r="A820" s="831" t="s">
        <v>577</v>
      </c>
      <c r="B820" s="832" t="s">
        <v>4479</v>
      </c>
      <c r="C820" s="832" t="s">
        <v>4509</v>
      </c>
      <c r="D820" s="832" t="s">
        <v>5391</v>
      </c>
      <c r="E820" s="832" t="s">
        <v>5392</v>
      </c>
      <c r="F820" s="849"/>
      <c r="G820" s="849"/>
      <c r="H820" s="849"/>
      <c r="I820" s="849"/>
      <c r="J820" s="849">
        <v>1</v>
      </c>
      <c r="K820" s="849">
        <v>5286.49</v>
      </c>
      <c r="L820" s="849">
        <v>1</v>
      </c>
      <c r="M820" s="849">
        <v>5286.49</v>
      </c>
      <c r="N820" s="849"/>
      <c r="O820" s="849"/>
      <c r="P820" s="837"/>
      <c r="Q820" s="850"/>
    </row>
    <row r="821" spans="1:17" ht="14.4" customHeight="1" x14ac:dyDescent="0.3">
      <c r="A821" s="831" t="s">
        <v>577</v>
      </c>
      <c r="B821" s="832" t="s">
        <v>4479</v>
      </c>
      <c r="C821" s="832" t="s">
        <v>4509</v>
      </c>
      <c r="D821" s="832" t="s">
        <v>5393</v>
      </c>
      <c r="E821" s="832" t="s">
        <v>5394</v>
      </c>
      <c r="F821" s="849"/>
      <c r="G821" s="849"/>
      <c r="H821" s="849"/>
      <c r="I821" s="849"/>
      <c r="J821" s="849"/>
      <c r="K821" s="849"/>
      <c r="L821" s="849"/>
      <c r="M821" s="849"/>
      <c r="N821" s="849">
        <v>2</v>
      </c>
      <c r="O821" s="849">
        <v>7797</v>
      </c>
      <c r="P821" s="837"/>
      <c r="Q821" s="850">
        <v>3898.5</v>
      </c>
    </row>
    <row r="822" spans="1:17" ht="14.4" customHeight="1" x14ac:dyDescent="0.3">
      <c r="A822" s="831" t="s">
        <v>577</v>
      </c>
      <c r="B822" s="832" t="s">
        <v>4479</v>
      </c>
      <c r="C822" s="832" t="s">
        <v>4509</v>
      </c>
      <c r="D822" s="832" t="s">
        <v>5395</v>
      </c>
      <c r="E822" s="832" t="s">
        <v>5396</v>
      </c>
      <c r="F822" s="849"/>
      <c r="G822" s="849"/>
      <c r="H822" s="849"/>
      <c r="I822" s="849"/>
      <c r="J822" s="849"/>
      <c r="K822" s="849"/>
      <c r="L822" s="849"/>
      <c r="M822" s="849"/>
      <c r="N822" s="849">
        <v>8</v>
      </c>
      <c r="O822" s="849">
        <v>18632</v>
      </c>
      <c r="P822" s="837"/>
      <c r="Q822" s="850">
        <v>2329</v>
      </c>
    </row>
    <row r="823" spans="1:17" ht="14.4" customHeight="1" x14ac:dyDescent="0.3">
      <c r="A823" s="831" t="s">
        <v>577</v>
      </c>
      <c r="B823" s="832" t="s">
        <v>4479</v>
      </c>
      <c r="C823" s="832" t="s">
        <v>4509</v>
      </c>
      <c r="D823" s="832" t="s">
        <v>5397</v>
      </c>
      <c r="E823" s="832" t="s">
        <v>5396</v>
      </c>
      <c r="F823" s="849"/>
      <c r="G823" s="849"/>
      <c r="H823" s="849"/>
      <c r="I823" s="849"/>
      <c r="J823" s="849"/>
      <c r="K823" s="849"/>
      <c r="L823" s="849"/>
      <c r="M823" s="849"/>
      <c r="N823" s="849">
        <v>9</v>
      </c>
      <c r="O823" s="849">
        <v>84159</v>
      </c>
      <c r="P823" s="837"/>
      <c r="Q823" s="850">
        <v>9351</v>
      </c>
    </row>
    <row r="824" spans="1:17" ht="14.4" customHeight="1" x14ac:dyDescent="0.3">
      <c r="A824" s="831" t="s">
        <v>577</v>
      </c>
      <c r="B824" s="832" t="s">
        <v>4479</v>
      </c>
      <c r="C824" s="832" t="s">
        <v>4509</v>
      </c>
      <c r="D824" s="832" t="s">
        <v>5398</v>
      </c>
      <c r="E824" s="832" t="s">
        <v>5399</v>
      </c>
      <c r="F824" s="849"/>
      <c r="G824" s="849"/>
      <c r="H824" s="849"/>
      <c r="I824" s="849"/>
      <c r="J824" s="849">
        <v>1</v>
      </c>
      <c r="K824" s="849">
        <v>1430.18</v>
      </c>
      <c r="L824" s="849">
        <v>1</v>
      </c>
      <c r="M824" s="849">
        <v>1430.18</v>
      </c>
      <c r="N824" s="849"/>
      <c r="O824" s="849"/>
      <c r="P824" s="837"/>
      <c r="Q824" s="850"/>
    </row>
    <row r="825" spans="1:17" ht="14.4" customHeight="1" x14ac:dyDescent="0.3">
      <c r="A825" s="831" t="s">
        <v>577</v>
      </c>
      <c r="B825" s="832" t="s">
        <v>4479</v>
      </c>
      <c r="C825" s="832" t="s">
        <v>4509</v>
      </c>
      <c r="D825" s="832" t="s">
        <v>5400</v>
      </c>
      <c r="E825" s="832" t="s">
        <v>5344</v>
      </c>
      <c r="F825" s="849"/>
      <c r="G825" s="849"/>
      <c r="H825" s="849"/>
      <c r="I825" s="849"/>
      <c r="J825" s="849"/>
      <c r="K825" s="849"/>
      <c r="L825" s="849"/>
      <c r="M825" s="849"/>
      <c r="N825" s="849">
        <v>37</v>
      </c>
      <c r="O825" s="849">
        <v>10550.55</v>
      </c>
      <c r="P825" s="837"/>
      <c r="Q825" s="850">
        <v>285.14999999999998</v>
      </c>
    </row>
    <row r="826" spans="1:17" ht="14.4" customHeight="1" x14ac:dyDescent="0.3">
      <c r="A826" s="831" t="s">
        <v>577</v>
      </c>
      <c r="B826" s="832" t="s">
        <v>4479</v>
      </c>
      <c r="C826" s="832" t="s">
        <v>4509</v>
      </c>
      <c r="D826" s="832" t="s">
        <v>5401</v>
      </c>
      <c r="E826" s="832" t="s">
        <v>5402</v>
      </c>
      <c r="F826" s="849"/>
      <c r="G826" s="849"/>
      <c r="H826" s="849"/>
      <c r="I826" s="849"/>
      <c r="J826" s="849">
        <v>2</v>
      </c>
      <c r="K826" s="849">
        <v>20491.82</v>
      </c>
      <c r="L826" s="849">
        <v>1</v>
      </c>
      <c r="M826" s="849">
        <v>10245.91</v>
      </c>
      <c r="N826" s="849"/>
      <c r="O826" s="849"/>
      <c r="P826" s="837"/>
      <c r="Q826" s="850"/>
    </row>
    <row r="827" spans="1:17" ht="14.4" customHeight="1" x14ac:dyDescent="0.3">
      <c r="A827" s="831" t="s">
        <v>577</v>
      </c>
      <c r="B827" s="832" t="s">
        <v>4479</v>
      </c>
      <c r="C827" s="832" t="s">
        <v>4509</v>
      </c>
      <c r="D827" s="832" t="s">
        <v>5403</v>
      </c>
      <c r="E827" s="832" t="s">
        <v>5342</v>
      </c>
      <c r="F827" s="849"/>
      <c r="G827" s="849"/>
      <c r="H827" s="849"/>
      <c r="I827" s="849"/>
      <c r="J827" s="849">
        <v>1</v>
      </c>
      <c r="K827" s="849">
        <v>347.18</v>
      </c>
      <c r="L827" s="849">
        <v>1</v>
      </c>
      <c r="M827" s="849">
        <v>347.18</v>
      </c>
      <c r="N827" s="849"/>
      <c r="O827" s="849"/>
      <c r="P827" s="837"/>
      <c r="Q827" s="850"/>
    </row>
    <row r="828" spans="1:17" ht="14.4" customHeight="1" x14ac:dyDescent="0.3">
      <c r="A828" s="831" t="s">
        <v>577</v>
      </c>
      <c r="B828" s="832" t="s">
        <v>4479</v>
      </c>
      <c r="C828" s="832" t="s">
        <v>4509</v>
      </c>
      <c r="D828" s="832" t="s">
        <v>5404</v>
      </c>
      <c r="E828" s="832" t="s">
        <v>5342</v>
      </c>
      <c r="F828" s="849"/>
      <c r="G828" s="849"/>
      <c r="H828" s="849"/>
      <c r="I828" s="849"/>
      <c r="J828" s="849">
        <v>1</v>
      </c>
      <c r="K828" s="849">
        <v>515.07000000000005</v>
      </c>
      <c r="L828" s="849">
        <v>1</v>
      </c>
      <c r="M828" s="849">
        <v>515.07000000000005</v>
      </c>
      <c r="N828" s="849"/>
      <c r="O828" s="849"/>
      <c r="P828" s="837"/>
      <c r="Q828" s="850"/>
    </row>
    <row r="829" spans="1:17" ht="14.4" customHeight="1" x14ac:dyDescent="0.3">
      <c r="A829" s="831" t="s">
        <v>577</v>
      </c>
      <c r="B829" s="832" t="s">
        <v>4479</v>
      </c>
      <c r="C829" s="832" t="s">
        <v>4509</v>
      </c>
      <c r="D829" s="832" t="s">
        <v>5405</v>
      </c>
      <c r="E829" s="832" t="s">
        <v>5342</v>
      </c>
      <c r="F829" s="849"/>
      <c r="G829" s="849"/>
      <c r="H829" s="849"/>
      <c r="I829" s="849"/>
      <c r="J829" s="849">
        <v>2</v>
      </c>
      <c r="K829" s="849">
        <v>395.9</v>
      </c>
      <c r="L829" s="849">
        <v>1</v>
      </c>
      <c r="M829" s="849">
        <v>197.95</v>
      </c>
      <c r="N829" s="849"/>
      <c r="O829" s="849"/>
      <c r="P829" s="837"/>
      <c r="Q829" s="850"/>
    </row>
    <row r="830" spans="1:17" ht="14.4" customHeight="1" x14ac:dyDescent="0.3">
      <c r="A830" s="831" t="s">
        <v>577</v>
      </c>
      <c r="B830" s="832" t="s">
        <v>4479</v>
      </c>
      <c r="C830" s="832" t="s">
        <v>4509</v>
      </c>
      <c r="D830" s="832" t="s">
        <v>5406</v>
      </c>
      <c r="E830" s="832" t="s">
        <v>5396</v>
      </c>
      <c r="F830" s="849"/>
      <c r="G830" s="849"/>
      <c r="H830" s="849"/>
      <c r="I830" s="849"/>
      <c r="J830" s="849"/>
      <c r="K830" s="849"/>
      <c r="L830" s="849"/>
      <c r="M830" s="849"/>
      <c r="N830" s="849">
        <v>2</v>
      </c>
      <c r="O830" s="849">
        <v>11040</v>
      </c>
      <c r="P830" s="837"/>
      <c r="Q830" s="850">
        <v>5520</v>
      </c>
    </row>
    <row r="831" spans="1:17" ht="14.4" customHeight="1" x14ac:dyDescent="0.3">
      <c r="A831" s="831" t="s">
        <v>577</v>
      </c>
      <c r="B831" s="832" t="s">
        <v>4479</v>
      </c>
      <c r="C831" s="832" t="s">
        <v>4509</v>
      </c>
      <c r="D831" s="832" t="s">
        <v>5407</v>
      </c>
      <c r="E831" s="832" t="s">
        <v>5396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1920.5</v>
      </c>
      <c r="P831" s="837"/>
      <c r="Q831" s="850">
        <v>1920.5</v>
      </c>
    </row>
    <row r="832" spans="1:17" ht="14.4" customHeight="1" x14ac:dyDescent="0.3">
      <c r="A832" s="831" t="s">
        <v>577</v>
      </c>
      <c r="B832" s="832" t="s">
        <v>4479</v>
      </c>
      <c r="C832" s="832" t="s">
        <v>4509</v>
      </c>
      <c r="D832" s="832" t="s">
        <v>5408</v>
      </c>
      <c r="E832" s="832" t="s">
        <v>5409</v>
      </c>
      <c r="F832" s="849"/>
      <c r="G832" s="849"/>
      <c r="H832" s="849"/>
      <c r="I832" s="849"/>
      <c r="J832" s="849">
        <v>1</v>
      </c>
      <c r="K832" s="849">
        <v>595.39</v>
      </c>
      <c r="L832" s="849">
        <v>1</v>
      </c>
      <c r="M832" s="849">
        <v>595.39</v>
      </c>
      <c r="N832" s="849">
        <v>1</v>
      </c>
      <c r="O832" s="849">
        <v>595.39</v>
      </c>
      <c r="P832" s="837">
        <v>1</v>
      </c>
      <c r="Q832" s="850">
        <v>595.39</v>
      </c>
    </row>
    <row r="833" spans="1:17" ht="14.4" customHeight="1" x14ac:dyDescent="0.3">
      <c r="A833" s="831" t="s">
        <v>577</v>
      </c>
      <c r="B833" s="832" t="s">
        <v>4479</v>
      </c>
      <c r="C833" s="832" t="s">
        <v>4509</v>
      </c>
      <c r="D833" s="832" t="s">
        <v>5410</v>
      </c>
      <c r="E833" s="832" t="s">
        <v>5377</v>
      </c>
      <c r="F833" s="849"/>
      <c r="G833" s="849"/>
      <c r="H833" s="849"/>
      <c r="I833" s="849"/>
      <c r="J833" s="849">
        <v>1</v>
      </c>
      <c r="K833" s="849">
        <v>951.9</v>
      </c>
      <c r="L833" s="849">
        <v>1</v>
      </c>
      <c r="M833" s="849">
        <v>951.9</v>
      </c>
      <c r="N833" s="849"/>
      <c r="O833" s="849"/>
      <c r="P833" s="837"/>
      <c r="Q833" s="850"/>
    </row>
    <row r="834" spans="1:17" ht="14.4" customHeight="1" x14ac:dyDescent="0.3">
      <c r="A834" s="831" t="s">
        <v>577</v>
      </c>
      <c r="B834" s="832" t="s">
        <v>4479</v>
      </c>
      <c r="C834" s="832" t="s">
        <v>4509</v>
      </c>
      <c r="D834" s="832" t="s">
        <v>5411</v>
      </c>
      <c r="E834" s="832" t="s">
        <v>5344</v>
      </c>
      <c r="F834" s="849"/>
      <c r="G834" s="849"/>
      <c r="H834" s="849"/>
      <c r="I834" s="849"/>
      <c r="J834" s="849"/>
      <c r="K834" s="849"/>
      <c r="L834" s="849"/>
      <c r="M834" s="849"/>
      <c r="N834" s="849">
        <v>1</v>
      </c>
      <c r="O834" s="849">
        <v>325.49</v>
      </c>
      <c r="P834" s="837"/>
      <c r="Q834" s="850">
        <v>325.49</v>
      </c>
    </row>
    <row r="835" spans="1:17" ht="14.4" customHeight="1" x14ac:dyDescent="0.3">
      <c r="A835" s="831" t="s">
        <v>577</v>
      </c>
      <c r="B835" s="832" t="s">
        <v>4479</v>
      </c>
      <c r="C835" s="832" t="s">
        <v>4509</v>
      </c>
      <c r="D835" s="832" t="s">
        <v>5412</v>
      </c>
      <c r="E835" s="832" t="s">
        <v>5344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712.86</v>
      </c>
      <c r="P835" s="837"/>
      <c r="Q835" s="850">
        <v>712.86</v>
      </c>
    </row>
    <row r="836" spans="1:17" ht="14.4" customHeight="1" x14ac:dyDescent="0.3">
      <c r="A836" s="831" t="s">
        <v>577</v>
      </c>
      <c r="B836" s="832" t="s">
        <v>4479</v>
      </c>
      <c r="C836" s="832" t="s">
        <v>4509</v>
      </c>
      <c r="D836" s="832" t="s">
        <v>5413</v>
      </c>
      <c r="E836" s="832" t="s">
        <v>5340</v>
      </c>
      <c r="F836" s="849">
        <v>2</v>
      </c>
      <c r="G836" s="849">
        <v>8570.7199999999993</v>
      </c>
      <c r="H836" s="849"/>
      <c r="I836" s="849">
        <v>4285.3599999999997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577</v>
      </c>
      <c r="B837" s="832" t="s">
        <v>4479</v>
      </c>
      <c r="C837" s="832" t="s">
        <v>4509</v>
      </c>
      <c r="D837" s="832" t="s">
        <v>5414</v>
      </c>
      <c r="E837" s="832" t="s">
        <v>5340</v>
      </c>
      <c r="F837" s="849">
        <v>4</v>
      </c>
      <c r="G837" s="849">
        <v>12855.04</v>
      </c>
      <c r="H837" s="849"/>
      <c r="I837" s="849">
        <v>3213.76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577</v>
      </c>
      <c r="B838" s="832" t="s">
        <v>4479</v>
      </c>
      <c r="C838" s="832" t="s">
        <v>4509</v>
      </c>
      <c r="D838" s="832" t="s">
        <v>5415</v>
      </c>
      <c r="E838" s="832" t="s">
        <v>5340</v>
      </c>
      <c r="F838" s="849">
        <v>4</v>
      </c>
      <c r="G838" s="849">
        <v>13410.56</v>
      </c>
      <c r="H838" s="849"/>
      <c r="I838" s="849">
        <v>3352.64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" customHeight="1" x14ac:dyDescent="0.3">
      <c r="A839" s="831" t="s">
        <v>577</v>
      </c>
      <c r="B839" s="832" t="s">
        <v>4479</v>
      </c>
      <c r="C839" s="832" t="s">
        <v>4509</v>
      </c>
      <c r="D839" s="832" t="s">
        <v>5416</v>
      </c>
      <c r="E839" s="832" t="s">
        <v>5344</v>
      </c>
      <c r="F839" s="849"/>
      <c r="G839" s="849"/>
      <c r="H839" s="849"/>
      <c r="I839" s="849"/>
      <c r="J839" s="849"/>
      <c r="K839" s="849"/>
      <c r="L839" s="849"/>
      <c r="M839" s="849"/>
      <c r="N839" s="849">
        <v>2</v>
      </c>
      <c r="O839" s="849">
        <v>950.48</v>
      </c>
      <c r="P839" s="837"/>
      <c r="Q839" s="850">
        <v>475.24</v>
      </c>
    </row>
    <row r="840" spans="1:17" ht="14.4" customHeight="1" x14ac:dyDescent="0.3">
      <c r="A840" s="831" t="s">
        <v>577</v>
      </c>
      <c r="B840" s="832" t="s">
        <v>4479</v>
      </c>
      <c r="C840" s="832" t="s">
        <v>4509</v>
      </c>
      <c r="D840" s="832" t="s">
        <v>5417</v>
      </c>
      <c r="E840" s="832" t="s">
        <v>5344</v>
      </c>
      <c r="F840" s="849"/>
      <c r="G840" s="849"/>
      <c r="H840" s="849"/>
      <c r="I840" s="849"/>
      <c r="J840" s="849"/>
      <c r="K840" s="849"/>
      <c r="L840" s="849"/>
      <c r="M840" s="849"/>
      <c r="N840" s="849">
        <v>3</v>
      </c>
      <c r="O840" s="849">
        <v>1425.72</v>
      </c>
      <c r="P840" s="837"/>
      <c r="Q840" s="850">
        <v>475.24</v>
      </c>
    </row>
    <row r="841" spans="1:17" ht="14.4" customHeight="1" x14ac:dyDescent="0.3">
      <c r="A841" s="831" t="s">
        <v>577</v>
      </c>
      <c r="B841" s="832" t="s">
        <v>4479</v>
      </c>
      <c r="C841" s="832" t="s">
        <v>4509</v>
      </c>
      <c r="D841" s="832" t="s">
        <v>5418</v>
      </c>
      <c r="E841" s="832" t="s">
        <v>5344</v>
      </c>
      <c r="F841" s="849"/>
      <c r="G841" s="849"/>
      <c r="H841" s="849"/>
      <c r="I841" s="849"/>
      <c r="J841" s="849"/>
      <c r="K841" s="849"/>
      <c r="L841" s="849"/>
      <c r="M841" s="849"/>
      <c r="N841" s="849">
        <v>1</v>
      </c>
      <c r="O841" s="849">
        <v>674.9</v>
      </c>
      <c r="P841" s="837"/>
      <c r="Q841" s="850">
        <v>674.9</v>
      </c>
    </row>
    <row r="842" spans="1:17" ht="14.4" customHeight="1" x14ac:dyDescent="0.3">
      <c r="A842" s="831" t="s">
        <v>577</v>
      </c>
      <c r="B842" s="832" t="s">
        <v>4479</v>
      </c>
      <c r="C842" s="832" t="s">
        <v>4509</v>
      </c>
      <c r="D842" s="832" t="s">
        <v>5419</v>
      </c>
      <c r="E842" s="832" t="s">
        <v>5420</v>
      </c>
      <c r="F842" s="849"/>
      <c r="G842" s="849"/>
      <c r="H842" s="849"/>
      <c r="I842" s="849"/>
      <c r="J842" s="849"/>
      <c r="K842" s="849"/>
      <c r="L842" s="849"/>
      <c r="M842" s="849"/>
      <c r="N842" s="849">
        <v>8</v>
      </c>
      <c r="O842" s="849">
        <v>4692</v>
      </c>
      <c r="P842" s="837"/>
      <c r="Q842" s="850">
        <v>586.5</v>
      </c>
    </row>
    <row r="843" spans="1:17" ht="14.4" customHeight="1" x14ac:dyDescent="0.3">
      <c r="A843" s="831" t="s">
        <v>577</v>
      </c>
      <c r="B843" s="832" t="s">
        <v>4479</v>
      </c>
      <c r="C843" s="832" t="s">
        <v>4509</v>
      </c>
      <c r="D843" s="832" t="s">
        <v>5421</v>
      </c>
      <c r="E843" s="832" t="s">
        <v>5422</v>
      </c>
      <c r="F843" s="849"/>
      <c r="G843" s="849"/>
      <c r="H843" s="849"/>
      <c r="I843" s="849"/>
      <c r="J843" s="849"/>
      <c r="K843" s="849"/>
      <c r="L843" s="849"/>
      <c r="M843" s="849"/>
      <c r="N843" s="849">
        <v>9</v>
      </c>
      <c r="O843" s="849">
        <v>84870</v>
      </c>
      <c r="P843" s="837"/>
      <c r="Q843" s="850">
        <v>9430</v>
      </c>
    </row>
    <row r="844" spans="1:17" ht="14.4" customHeight="1" x14ac:dyDescent="0.3">
      <c r="A844" s="831" t="s">
        <v>577</v>
      </c>
      <c r="B844" s="832" t="s">
        <v>4479</v>
      </c>
      <c r="C844" s="832" t="s">
        <v>4509</v>
      </c>
      <c r="D844" s="832" t="s">
        <v>5423</v>
      </c>
      <c r="E844" s="832" t="s">
        <v>5424</v>
      </c>
      <c r="F844" s="849"/>
      <c r="G844" s="849"/>
      <c r="H844" s="849"/>
      <c r="I844" s="849"/>
      <c r="J844" s="849">
        <v>2</v>
      </c>
      <c r="K844" s="849">
        <v>783.5</v>
      </c>
      <c r="L844" s="849">
        <v>1</v>
      </c>
      <c r="M844" s="849">
        <v>391.75</v>
      </c>
      <c r="N844" s="849"/>
      <c r="O844" s="849"/>
      <c r="P844" s="837"/>
      <c r="Q844" s="850"/>
    </row>
    <row r="845" spans="1:17" ht="14.4" customHeight="1" x14ac:dyDescent="0.3">
      <c r="A845" s="831" t="s">
        <v>577</v>
      </c>
      <c r="B845" s="832" t="s">
        <v>4479</v>
      </c>
      <c r="C845" s="832" t="s">
        <v>4480</v>
      </c>
      <c r="D845" s="832" t="s">
        <v>5425</v>
      </c>
      <c r="E845" s="832" t="s">
        <v>5426</v>
      </c>
      <c r="F845" s="849">
        <v>248</v>
      </c>
      <c r="G845" s="849">
        <v>7927568</v>
      </c>
      <c r="H845" s="849">
        <v>1.1376146788990826</v>
      </c>
      <c r="I845" s="849">
        <v>31966</v>
      </c>
      <c r="J845" s="849">
        <v>218</v>
      </c>
      <c r="K845" s="849">
        <v>6968588</v>
      </c>
      <c r="L845" s="849">
        <v>1</v>
      </c>
      <c r="M845" s="849">
        <v>31966</v>
      </c>
      <c r="N845" s="849">
        <v>218</v>
      </c>
      <c r="O845" s="849">
        <v>6968588</v>
      </c>
      <c r="P845" s="837">
        <v>1</v>
      </c>
      <c r="Q845" s="850">
        <v>31966</v>
      </c>
    </row>
    <row r="846" spans="1:17" ht="14.4" customHeight="1" x14ac:dyDescent="0.3">
      <c r="A846" s="831" t="s">
        <v>577</v>
      </c>
      <c r="B846" s="832" t="s">
        <v>4479</v>
      </c>
      <c r="C846" s="832" t="s">
        <v>4480</v>
      </c>
      <c r="D846" s="832" t="s">
        <v>5427</v>
      </c>
      <c r="E846" s="832" t="s">
        <v>5428</v>
      </c>
      <c r="F846" s="849">
        <v>37</v>
      </c>
      <c r="G846" s="849">
        <v>440189</v>
      </c>
      <c r="H846" s="849">
        <v>0.51388888888888884</v>
      </c>
      <c r="I846" s="849">
        <v>11897</v>
      </c>
      <c r="J846" s="849">
        <v>72</v>
      </c>
      <c r="K846" s="849">
        <v>856584</v>
      </c>
      <c r="L846" s="849">
        <v>1</v>
      </c>
      <c r="M846" s="849">
        <v>11897</v>
      </c>
      <c r="N846" s="849">
        <v>81</v>
      </c>
      <c r="O846" s="849">
        <v>963657</v>
      </c>
      <c r="P846" s="837">
        <v>1.125</v>
      </c>
      <c r="Q846" s="850">
        <v>11897</v>
      </c>
    </row>
    <row r="847" spans="1:17" ht="14.4" customHeight="1" x14ac:dyDescent="0.3">
      <c r="A847" s="831" t="s">
        <v>577</v>
      </c>
      <c r="B847" s="832" t="s">
        <v>4479</v>
      </c>
      <c r="C847" s="832" t="s">
        <v>4480</v>
      </c>
      <c r="D847" s="832" t="s">
        <v>5429</v>
      </c>
      <c r="E847" s="832" t="s">
        <v>5430</v>
      </c>
      <c r="F847" s="849"/>
      <c r="G847" s="849"/>
      <c r="H847" s="849"/>
      <c r="I847" s="849"/>
      <c r="J847" s="849"/>
      <c r="K847" s="849"/>
      <c r="L847" s="849"/>
      <c r="M847" s="849"/>
      <c r="N847" s="849">
        <v>1</v>
      </c>
      <c r="O847" s="849">
        <v>982</v>
      </c>
      <c r="P847" s="837"/>
      <c r="Q847" s="850">
        <v>982</v>
      </c>
    </row>
    <row r="848" spans="1:17" ht="14.4" customHeight="1" x14ac:dyDescent="0.3">
      <c r="A848" s="831" t="s">
        <v>577</v>
      </c>
      <c r="B848" s="832" t="s">
        <v>4479</v>
      </c>
      <c r="C848" s="832" t="s">
        <v>4480</v>
      </c>
      <c r="D848" s="832" t="s">
        <v>4674</v>
      </c>
      <c r="E848" s="832" t="s">
        <v>4675</v>
      </c>
      <c r="F848" s="849"/>
      <c r="G848" s="849"/>
      <c r="H848" s="849"/>
      <c r="I848" s="849"/>
      <c r="J848" s="849">
        <v>1</v>
      </c>
      <c r="K848" s="849">
        <v>838</v>
      </c>
      <c r="L848" s="849">
        <v>1</v>
      </c>
      <c r="M848" s="849">
        <v>838</v>
      </c>
      <c r="N848" s="849">
        <v>3</v>
      </c>
      <c r="O848" s="849">
        <v>2391</v>
      </c>
      <c r="P848" s="837">
        <v>2.8532219570405726</v>
      </c>
      <c r="Q848" s="850">
        <v>797</v>
      </c>
    </row>
    <row r="849" spans="1:17" ht="14.4" customHeight="1" x14ac:dyDescent="0.3">
      <c r="A849" s="831" t="s">
        <v>577</v>
      </c>
      <c r="B849" s="832" t="s">
        <v>4479</v>
      </c>
      <c r="C849" s="832" t="s">
        <v>4480</v>
      </c>
      <c r="D849" s="832" t="s">
        <v>4927</v>
      </c>
      <c r="E849" s="832" t="s">
        <v>4928</v>
      </c>
      <c r="F849" s="849">
        <v>1</v>
      </c>
      <c r="G849" s="849">
        <v>2347</v>
      </c>
      <c r="H849" s="849"/>
      <c r="I849" s="849">
        <v>2347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" customHeight="1" x14ac:dyDescent="0.3">
      <c r="A850" s="831" t="s">
        <v>577</v>
      </c>
      <c r="B850" s="832" t="s">
        <v>4479</v>
      </c>
      <c r="C850" s="832" t="s">
        <v>4480</v>
      </c>
      <c r="D850" s="832" t="s">
        <v>4719</v>
      </c>
      <c r="E850" s="832" t="s">
        <v>4720</v>
      </c>
      <c r="F850" s="849">
        <v>1</v>
      </c>
      <c r="G850" s="849">
        <v>836</v>
      </c>
      <c r="H850" s="849">
        <v>0.99880525686977295</v>
      </c>
      <c r="I850" s="849">
        <v>836</v>
      </c>
      <c r="J850" s="849">
        <v>1</v>
      </c>
      <c r="K850" s="849">
        <v>837</v>
      </c>
      <c r="L850" s="849">
        <v>1</v>
      </c>
      <c r="M850" s="849">
        <v>837</v>
      </c>
      <c r="N850" s="849"/>
      <c r="O850" s="849"/>
      <c r="P850" s="837"/>
      <c r="Q850" s="850"/>
    </row>
    <row r="851" spans="1:17" ht="14.4" customHeight="1" x14ac:dyDescent="0.3">
      <c r="A851" s="831" t="s">
        <v>577</v>
      </c>
      <c r="B851" s="832" t="s">
        <v>4479</v>
      </c>
      <c r="C851" s="832" t="s">
        <v>4480</v>
      </c>
      <c r="D851" s="832" t="s">
        <v>4719</v>
      </c>
      <c r="E851" s="832" t="s">
        <v>4721</v>
      </c>
      <c r="F851" s="849">
        <v>32</v>
      </c>
      <c r="G851" s="849">
        <v>26735</v>
      </c>
      <c r="H851" s="849">
        <v>1.5970728793309439</v>
      </c>
      <c r="I851" s="849">
        <v>835.46875</v>
      </c>
      <c r="J851" s="849">
        <v>20</v>
      </c>
      <c r="K851" s="849">
        <v>16740</v>
      </c>
      <c r="L851" s="849">
        <v>1</v>
      </c>
      <c r="M851" s="849">
        <v>837</v>
      </c>
      <c r="N851" s="849">
        <v>19</v>
      </c>
      <c r="O851" s="849">
        <v>15939</v>
      </c>
      <c r="P851" s="837">
        <v>0.9521505376344086</v>
      </c>
      <c r="Q851" s="850">
        <v>838.89473684210532</v>
      </c>
    </row>
    <row r="852" spans="1:17" ht="14.4" customHeight="1" x14ac:dyDescent="0.3">
      <c r="A852" s="831" t="s">
        <v>577</v>
      </c>
      <c r="B852" s="832" t="s">
        <v>4479</v>
      </c>
      <c r="C852" s="832" t="s">
        <v>4480</v>
      </c>
      <c r="D852" s="832" t="s">
        <v>4534</v>
      </c>
      <c r="E852" s="832" t="s">
        <v>4535</v>
      </c>
      <c r="F852" s="849">
        <v>206</v>
      </c>
      <c r="G852" s="849">
        <v>51690</v>
      </c>
      <c r="H852" s="849">
        <v>1.0782002878538204</v>
      </c>
      <c r="I852" s="849">
        <v>250.92233009708738</v>
      </c>
      <c r="J852" s="849">
        <v>191</v>
      </c>
      <c r="K852" s="849">
        <v>47941</v>
      </c>
      <c r="L852" s="849">
        <v>1</v>
      </c>
      <c r="M852" s="849">
        <v>251</v>
      </c>
      <c r="N852" s="849">
        <v>221</v>
      </c>
      <c r="O852" s="849">
        <v>55692</v>
      </c>
      <c r="P852" s="837">
        <v>1.1616778957468554</v>
      </c>
      <c r="Q852" s="850">
        <v>252</v>
      </c>
    </row>
    <row r="853" spans="1:17" ht="14.4" customHeight="1" x14ac:dyDescent="0.3">
      <c r="A853" s="831" t="s">
        <v>577</v>
      </c>
      <c r="B853" s="832" t="s">
        <v>4479</v>
      </c>
      <c r="C853" s="832" t="s">
        <v>4480</v>
      </c>
      <c r="D853" s="832" t="s">
        <v>4534</v>
      </c>
      <c r="E853" s="832" t="s">
        <v>4536</v>
      </c>
      <c r="F853" s="849"/>
      <c r="G853" s="849"/>
      <c r="H853" s="849"/>
      <c r="I853" s="849"/>
      <c r="J853" s="849"/>
      <c r="K853" s="849"/>
      <c r="L853" s="849"/>
      <c r="M853" s="849"/>
      <c r="N853" s="849">
        <v>1</v>
      </c>
      <c r="O853" s="849">
        <v>252</v>
      </c>
      <c r="P853" s="837"/>
      <c r="Q853" s="850">
        <v>252</v>
      </c>
    </row>
    <row r="854" spans="1:17" ht="14.4" customHeight="1" x14ac:dyDescent="0.3">
      <c r="A854" s="831" t="s">
        <v>577</v>
      </c>
      <c r="B854" s="832" t="s">
        <v>4479</v>
      </c>
      <c r="C854" s="832" t="s">
        <v>4480</v>
      </c>
      <c r="D854" s="832" t="s">
        <v>5431</v>
      </c>
      <c r="E854" s="832" t="s">
        <v>5432</v>
      </c>
      <c r="F854" s="849"/>
      <c r="G854" s="849"/>
      <c r="H854" s="849"/>
      <c r="I854" s="849"/>
      <c r="J854" s="849"/>
      <c r="K854" s="849"/>
      <c r="L854" s="849"/>
      <c r="M854" s="849"/>
      <c r="N854" s="849">
        <v>11</v>
      </c>
      <c r="O854" s="849">
        <v>102520</v>
      </c>
      <c r="P854" s="837"/>
      <c r="Q854" s="850">
        <v>9320</v>
      </c>
    </row>
    <row r="855" spans="1:17" ht="14.4" customHeight="1" x14ac:dyDescent="0.3">
      <c r="A855" s="831" t="s">
        <v>577</v>
      </c>
      <c r="B855" s="832" t="s">
        <v>4479</v>
      </c>
      <c r="C855" s="832" t="s">
        <v>4480</v>
      </c>
      <c r="D855" s="832" t="s">
        <v>5431</v>
      </c>
      <c r="E855" s="832" t="s">
        <v>5433</v>
      </c>
      <c r="F855" s="849">
        <v>182</v>
      </c>
      <c r="G855" s="849">
        <v>1696240</v>
      </c>
      <c r="H855" s="849">
        <v>0.9285714285714286</v>
      </c>
      <c r="I855" s="849">
        <v>9320</v>
      </c>
      <c r="J855" s="849">
        <v>196</v>
      </c>
      <c r="K855" s="849">
        <v>1826720</v>
      </c>
      <c r="L855" s="849">
        <v>1</v>
      </c>
      <c r="M855" s="849">
        <v>9320</v>
      </c>
      <c r="N855" s="849">
        <v>204</v>
      </c>
      <c r="O855" s="849">
        <v>1901280</v>
      </c>
      <c r="P855" s="837">
        <v>1.0408163265306123</v>
      </c>
      <c r="Q855" s="850">
        <v>9320</v>
      </c>
    </row>
    <row r="856" spans="1:17" ht="14.4" customHeight="1" x14ac:dyDescent="0.3">
      <c r="A856" s="831" t="s">
        <v>577</v>
      </c>
      <c r="B856" s="832" t="s">
        <v>4479</v>
      </c>
      <c r="C856" s="832" t="s">
        <v>4480</v>
      </c>
      <c r="D856" s="832" t="s">
        <v>5434</v>
      </c>
      <c r="E856" s="832" t="s">
        <v>5435</v>
      </c>
      <c r="F856" s="849">
        <v>0</v>
      </c>
      <c r="G856" s="849">
        <v>0</v>
      </c>
      <c r="H856" s="849"/>
      <c r="I856" s="849"/>
      <c r="J856" s="849">
        <v>0</v>
      </c>
      <c r="K856" s="849">
        <v>0</v>
      </c>
      <c r="L856" s="849"/>
      <c r="M856" s="849"/>
      <c r="N856" s="849">
        <v>0</v>
      </c>
      <c r="O856" s="849">
        <v>0</v>
      </c>
      <c r="P856" s="837"/>
      <c r="Q856" s="850"/>
    </row>
    <row r="857" spans="1:17" ht="14.4" customHeight="1" x14ac:dyDescent="0.3">
      <c r="A857" s="831" t="s">
        <v>577</v>
      </c>
      <c r="B857" s="832" t="s">
        <v>4479</v>
      </c>
      <c r="C857" s="832" t="s">
        <v>4480</v>
      </c>
      <c r="D857" s="832" t="s">
        <v>5436</v>
      </c>
      <c r="E857" s="832" t="s">
        <v>5437</v>
      </c>
      <c r="F857" s="849">
        <v>333</v>
      </c>
      <c r="G857" s="849">
        <v>0</v>
      </c>
      <c r="H857" s="849"/>
      <c r="I857" s="849">
        <v>0</v>
      </c>
      <c r="J857" s="849">
        <v>192</v>
      </c>
      <c r="K857" s="849">
        <v>0</v>
      </c>
      <c r="L857" s="849"/>
      <c r="M857" s="849">
        <v>0</v>
      </c>
      <c r="N857" s="849">
        <v>147</v>
      </c>
      <c r="O857" s="849">
        <v>0</v>
      </c>
      <c r="P857" s="837"/>
      <c r="Q857" s="850">
        <v>0</v>
      </c>
    </row>
    <row r="858" spans="1:17" ht="14.4" customHeight="1" x14ac:dyDescent="0.3">
      <c r="A858" s="831" t="s">
        <v>577</v>
      </c>
      <c r="B858" s="832" t="s">
        <v>4479</v>
      </c>
      <c r="C858" s="832" t="s">
        <v>4480</v>
      </c>
      <c r="D858" s="832" t="s">
        <v>5438</v>
      </c>
      <c r="E858" s="832" t="s">
        <v>5439</v>
      </c>
      <c r="F858" s="849">
        <v>35</v>
      </c>
      <c r="G858" s="849">
        <v>0</v>
      </c>
      <c r="H858" s="849"/>
      <c r="I858" s="849">
        <v>0</v>
      </c>
      <c r="J858" s="849">
        <v>37</v>
      </c>
      <c r="K858" s="849">
        <v>0</v>
      </c>
      <c r="L858" s="849"/>
      <c r="M858" s="849">
        <v>0</v>
      </c>
      <c r="N858" s="849">
        <v>36</v>
      </c>
      <c r="O858" s="849">
        <v>0</v>
      </c>
      <c r="P858" s="837"/>
      <c r="Q858" s="850">
        <v>0</v>
      </c>
    </row>
    <row r="859" spans="1:17" ht="14.4" customHeight="1" x14ac:dyDescent="0.3">
      <c r="A859" s="831" t="s">
        <v>577</v>
      </c>
      <c r="B859" s="832" t="s">
        <v>4479</v>
      </c>
      <c r="C859" s="832" t="s">
        <v>4480</v>
      </c>
      <c r="D859" s="832" t="s">
        <v>5440</v>
      </c>
      <c r="E859" s="832" t="s">
        <v>5441</v>
      </c>
      <c r="F859" s="849">
        <v>51</v>
      </c>
      <c r="G859" s="849">
        <v>0</v>
      </c>
      <c r="H859" s="849"/>
      <c r="I859" s="849">
        <v>0</v>
      </c>
      <c r="J859" s="849">
        <v>45</v>
      </c>
      <c r="K859" s="849">
        <v>0</v>
      </c>
      <c r="L859" s="849"/>
      <c r="M859" s="849">
        <v>0</v>
      </c>
      <c r="N859" s="849">
        <v>61</v>
      </c>
      <c r="O859" s="849">
        <v>0</v>
      </c>
      <c r="P859" s="837"/>
      <c r="Q859" s="850">
        <v>0</v>
      </c>
    </row>
    <row r="860" spans="1:17" ht="14.4" customHeight="1" x14ac:dyDescent="0.3">
      <c r="A860" s="831" t="s">
        <v>577</v>
      </c>
      <c r="B860" s="832" t="s">
        <v>4479</v>
      </c>
      <c r="C860" s="832" t="s">
        <v>4480</v>
      </c>
      <c r="D860" s="832" t="s">
        <v>5442</v>
      </c>
      <c r="E860" s="832" t="s">
        <v>5443</v>
      </c>
      <c r="F860" s="849">
        <v>2</v>
      </c>
      <c r="G860" s="849">
        <v>0</v>
      </c>
      <c r="H860" s="849"/>
      <c r="I860" s="849">
        <v>0</v>
      </c>
      <c r="J860" s="849">
        <v>4</v>
      </c>
      <c r="K860" s="849">
        <v>0</v>
      </c>
      <c r="L860" s="849"/>
      <c r="M860" s="849">
        <v>0</v>
      </c>
      <c r="N860" s="849"/>
      <c r="O860" s="849"/>
      <c r="P860" s="837"/>
      <c r="Q860" s="850"/>
    </row>
    <row r="861" spans="1:17" ht="14.4" customHeight="1" x14ac:dyDescent="0.3">
      <c r="A861" s="831" t="s">
        <v>577</v>
      </c>
      <c r="B861" s="832" t="s">
        <v>4479</v>
      </c>
      <c r="C861" s="832" t="s">
        <v>4480</v>
      </c>
      <c r="D861" s="832" t="s">
        <v>5444</v>
      </c>
      <c r="E861" s="832" t="s">
        <v>5441</v>
      </c>
      <c r="F861" s="849">
        <v>59</v>
      </c>
      <c r="G861" s="849">
        <v>0</v>
      </c>
      <c r="H861" s="849"/>
      <c r="I861" s="849">
        <v>0</v>
      </c>
      <c r="J861" s="849">
        <v>62</v>
      </c>
      <c r="K861" s="849">
        <v>0</v>
      </c>
      <c r="L861" s="849"/>
      <c r="M861" s="849">
        <v>0</v>
      </c>
      <c r="N861" s="849">
        <v>80</v>
      </c>
      <c r="O861" s="849">
        <v>0</v>
      </c>
      <c r="P861" s="837"/>
      <c r="Q861" s="850">
        <v>0</v>
      </c>
    </row>
    <row r="862" spans="1:17" ht="14.4" customHeight="1" x14ac:dyDescent="0.3">
      <c r="A862" s="831" t="s">
        <v>577</v>
      </c>
      <c r="B862" s="832" t="s">
        <v>4479</v>
      </c>
      <c r="C862" s="832" t="s">
        <v>4480</v>
      </c>
      <c r="D862" s="832" t="s">
        <v>5445</v>
      </c>
      <c r="E862" s="832" t="s">
        <v>5446</v>
      </c>
      <c r="F862" s="849">
        <v>441</v>
      </c>
      <c r="G862" s="849">
        <v>10569006</v>
      </c>
      <c r="H862" s="849">
        <v>0.96498905908096277</v>
      </c>
      <c r="I862" s="849">
        <v>23966</v>
      </c>
      <c r="J862" s="849">
        <v>457</v>
      </c>
      <c r="K862" s="849">
        <v>10952462</v>
      </c>
      <c r="L862" s="849">
        <v>1</v>
      </c>
      <c r="M862" s="849">
        <v>23966</v>
      </c>
      <c r="N862" s="849">
        <v>471</v>
      </c>
      <c r="O862" s="849">
        <v>11287986</v>
      </c>
      <c r="P862" s="837">
        <v>1.0306345733041575</v>
      </c>
      <c r="Q862" s="850">
        <v>23966</v>
      </c>
    </row>
    <row r="863" spans="1:17" ht="14.4" customHeight="1" x14ac:dyDescent="0.3">
      <c r="A863" s="831" t="s">
        <v>577</v>
      </c>
      <c r="B863" s="832" t="s">
        <v>4479</v>
      </c>
      <c r="C863" s="832" t="s">
        <v>4480</v>
      </c>
      <c r="D863" s="832" t="s">
        <v>5447</v>
      </c>
      <c r="E863" s="832" t="s">
        <v>5448</v>
      </c>
      <c r="F863" s="849"/>
      <c r="G863" s="849"/>
      <c r="H863" s="849"/>
      <c r="I863" s="849"/>
      <c r="J863" s="849">
        <v>1</v>
      </c>
      <c r="K863" s="849">
        <v>6676</v>
      </c>
      <c r="L863" s="849">
        <v>1</v>
      </c>
      <c r="M863" s="849">
        <v>6676</v>
      </c>
      <c r="N863" s="849">
        <v>4</v>
      </c>
      <c r="O863" s="849">
        <v>26704</v>
      </c>
      <c r="P863" s="837">
        <v>4</v>
      </c>
      <c r="Q863" s="850">
        <v>6676</v>
      </c>
    </row>
    <row r="864" spans="1:17" ht="14.4" customHeight="1" x14ac:dyDescent="0.3">
      <c r="A864" s="831" t="s">
        <v>577</v>
      </c>
      <c r="B864" s="832" t="s">
        <v>4479</v>
      </c>
      <c r="C864" s="832" t="s">
        <v>4480</v>
      </c>
      <c r="D864" s="832" t="s">
        <v>5449</v>
      </c>
      <c r="E864" s="832" t="s">
        <v>5441</v>
      </c>
      <c r="F864" s="849">
        <v>25</v>
      </c>
      <c r="G864" s="849">
        <v>0</v>
      </c>
      <c r="H864" s="849"/>
      <c r="I864" s="849">
        <v>0</v>
      </c>
      <c r="J864" s="849">
        <v>30</v>
      </c>
      <c r="K864" s="849">
        <v>0</v>
      </c>
      <c r="L864" s="849"/>
      <c r="M864" s="849">
        <v>0</v>
      </c>
      <c r="N864" s="849">
        <v>21</v>
      </c>
      <c r="O864" s="849">
        <v>0</v>
      </c>
      <c r="P864" s="837"/>
      <c r="Q864" s="850">
        <v>0</v>
      </c>
    </row>
    <row r="865" spans="1:17" ht="14.4" customHeight="1" x14ac:dyDescent="0.3">
      <c r="A865" s="831" t="s">
        <v>577</v>
      </c>
      <c r="B865" s="832" t="s">
        <v>4479</v>
      </c>
      <c r="C865" s="832" t="s">
        <v>4480</v>
      </c>
      <c r="D865" s="832" t="s">
        <v>5450</v>
      </c>
      <c r="E865" s="832" t="s">
        <v>5451</v>
      </c>
      <c r="F865" s="849">
        <v>659</v>
      </c>
      <c r="G865" s="849">
        <v>18429594</v>
      </c>
      <c r="H865" s="849">
        <v>1.0361635220125787</v>
      </c>
      <c r="I865" s="849">
        <v>27966</v>
      </c>
      <c r="J865" s="849">
        <v>636</v>
      </c>
      <c r="K865" s="849">
        <v>17786376</v>
      </c>
      <c r="L865" s="849">
        <v>1</v>
      </c>
      <c r="M865" s="849">
        <v>27966</v>
      </c>
      <c r="N865" s="849">
        <v>555</v>
      </c>
      <c r="O865" s="849">
        <v>15521130</v>
      </c>
      <c r="P865" s="837">
        <v>0.87264150943396224</v>
      </c>
      <c r="Q865" s="850">
        <v>27966</v>
      </c>
    </row>
    <row r="866" spans="1:17" ht="14.4" customHeight="1" x14ac:dyDescent="0.3">
      <c r="A866" s="831" t="s">
        <v>577</v>
      </c>
      <c r="B866" s="832" t="s">
        <v>4479</v>
      </c>
      <c r="C866" s="832" t="s">
        <v>4480</v>
      </c>
      <c r="D866" s="832" t="s">
        <v>5452</v>
      </c>
      <c r="E866" s="832" t="s">
        <v>5453</v>
      </c>
      <c r="F866" s="849">
        <v>63</v>
      </c>
      <c r="G866" s="849">
        <v>72576</v>
      </c>
      <c r="H866" s="849">
        <v>1.6578947368421053</v>
      </c>
      <c r="I866" s="849">
        <v>1152</v>
      </c>
      <c r="J866" s="849">
        <v>38</v>
      </c>
      <c r="K866" s="849">
        <v>43776</v>
      </c>
      <c r="L866" s="849">
        <v>1</v>
      </c>
      <c r="M866" s="849">
        <v>1152</v>
      </c>
      <c r="N866" s="849">
        <v>52</v>
      </c>
      <c r="O866" s="849">
        <v>60008</v>
      </c>
      <c r="P866" s="837">
        <v>1.3707967836257311</v>
      </c>
      <c r="Q866" s="850">
        <v>1154</v>
      </c>
    </row>
    <row r="867" spans="1:17" ht="14.4" customHeight="1" x14ac:dyDescent="0.3">
      <c r="A867" s="831" t="s">
        <v>577</v>
      </c>
      <c r="B867" s="832" t="s">
        <v>4479</v>
      </c>
      <c r="C867" s="832" t="s">
        <v>4480</v>
      </c>
      <c r="D867" s="832" t="s">
        <v>5454</v>
      </c>
      <c r="E867" s="832" t="s">
        <v>5455</v>
      </c>
      <c r="F867" s="849">
        <v>19</v>
      </c>
      <c r="G867" s="849">
        <v>0</v>
      </c>
      <c r="H867" s="849"/>
      <c r="I867" s="849">
        <v>0</v>
      </c>
      <c r="J867" s="849">
        <v>8</v>
      </c>
      <c r="K867" s="849">
        <v>0</v>
      </c>
      <c r="L867" s="849"/>
      <c r="M867" s="849">
        <v>0</v>
      </c>
      <c r="N867" s="849">
        <v>16</v>
      </c>
      <c r="O867" s="849">
        <v>0</v>
      </c>
      <c r="P867" s="837"/>
      <c r="Q867" s="850">
        <v>0</v>
      </c>
    </row>
    <row r="868" spans="1:17" ht="14.4" customHeight="1" x14ac:dyDescent="0.3">
      <c r="A868" s="831" t="s">
        <v>577</v>
      </c>
      <c r="B868" s="832" t="s">
        <v>4479</v>
      </c>
      <c r="C868" s="832" t="s">
        <v>4480</v>
      </c>
      <c r="D868" s="832" t="s">
        <v>5456</v>
      </c>
      <c r="E868" s="832" t="s">
        <v>5457</v>
      </c>
      <c r="F868" s="849">
        <v>164</v>
      </c>
      <c r="G868" s="849">
        <v>60939</v>
      </c>
      <c r="H868" s="849">
        <v>0.96684066064827301</v>
      </c>
      <c r="I868" s="849">
        <v>371.57926829268291</v>
      </c>
      <c r="J868" s="849">
        <v>169</v>
      </c>
      <c r="K868" s="849">
        <v>63029</v>
      </c>
      <c r="L868" s="849">
        <v>1</v>
      </c>
      <c r="M868" s="849">
        <v>372.95266272189349</v>
      </c>
      <c r="N868" s="849">
        <v>192</v>
      </c>
      <c r="O868" s="849">
        <v>71802</v>
      </c>
      <c r="P868" s="837">
        <v>1.1391898967142109</v>
      </c>
      <c r="Q868" s="850">
        <v>373.96875</v>
      </c>
    </row>
    <row r="869" spans="1:17" ht="14.4" customHeight="1" x14ac:dyDescent="0.3">
      <c r="A869" s="831" t="s">
        <v>577</v>
      </c>
      <c r="B869" s="832" t="s">
        <v>4479</v>
      </c>
      <c r="C869" s="832" t="s">
        <v>4480</v>
      </c>
      <c r="D869" s="832" t="s">
        <v>4993</v>
      </c>
      <c r="E869" s="832" t="s">
        <v>4994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2571</v>
      </c>
      <c r="P869" s="837"/>
      <c r="Q869" s="850">
        <v>2571</v>
      </c>
    </row>
    <row r="870" spans="1:17" ht="14.4" customHeight="1" x14ac:dyDescent="0.3">
      <c r="A870" s="831" t="s">
        <v>577</v>
      </c>
      <c r="B870" s="832" t="s">
        <v>4479</v>
      </c>
      <c r="C870" s="832" t="s">
        <v>4480</v>
      </c>
      <c r="D870" s="832" t="s">
        <v>4658</v>
      </c>
      <c r="E870" s="832" t="s">
        <v>4659</v>
      </c>
      <c r="F870" s="849">
        <v>4</v>
      </c>
      <c r="G870" s="849">
        <v>2492</v>
      </c>
      <c r="H870" s="849">
        <v>0.79871794871794877</v>
      </c>
      <c r="I870" s="849">
        <v>623</v>
      </c>
      <c r="J870" s="849">
        <v>5</v>
      </c>
      <c r="K870" s="849">
        <v>3120</v>
      </c>
      <c r="L870" s="849">
        <v>1</v>
      </c>
      <c r="M870" s="849">
        <v>624</v>
      </c>
      <c r="N870" s="849">
        <v>6</v>
      </c>
      <c r="O870" s="849">
        <v>3750</v>
      </c>
      <c r="P870" s="837">
        <v>1.2019230769230769</v>
      </c>
      <c r="Q870" s="850">
        <v>625</v>
      </c>
    </row>
    <row r="871" spans="1:17" ht="14.4" customHeight="1" x14ac:dyDescent="0.3">
      <c r="A871" s="831" t="s">
        <v>577</v>
      </c>
      <c r="B871" s="832" t="s">
        <v>4479</v>
      </c>
      <c r="C871" s="832" t="s">
        <v>4480</v>
      </c>
      <c r="D871" s="832" t="s">
        <v>4660</v>
      </c>
      <c r="E871" s="832" t="s">
        <v>4659</v>
      </c>
      <c r="F871" s="849">
        <v>2</v>
      </c>
      <c r="G871" s="849">
        <v>1074</v>
      </c>
      <c r="H871" s="849">
        <v>0.49907063197026025</v>
      </c>
      <c r="I871" s="849">
        <v>537</v>
      </c>
      <c r="J871" s="849">
        <v>4</v>
      </c>
      <c r="K871" s="849">
        <v>2152</v>
      </c>
      <c r="L871" s="849">
        <v>1</v>
      </c>
      <c r="M871" s="849">
        <v>538</v>
      </c>
      <c r="N871" s="849">
        <v>2</v>
      </c>
      <c r="O871" s="849">
        <v>1078</v>
      </c>
      <c r="P871" s="837">
        <v>0.50092936802973975</v>
      </c>
      <c r="Q871" s="850">
        <v>539</v>
      </c>
    </row>
    <row r="872" spans="1:17" ht="14.4" customHeight="1" x14ac:dyDescent="0.3">
      <c r="A872" s="831" t="s">
        <v>577</v>
      </c>
      <c r="B872" s="832" t="s">
        <v>4479</v>
      </c>
      <c r="C872" s="832" t="s">
        <v>4480</v>
      </c>
      <c r="D872" s="832" t="s">
        <v>5458</v>
      </c>
      <c r="E872" s="832" t="s">
        <v>5441</v>
      </c>
      <c r="F872" s="849">
        <v>5</v>
      </c>
      <c r="G872" s="849">
        <v>0</v>
      </c>
      <c r="H872" s="849"/>
      <c r="I872" s="849">
        <v>0</v>
      </c>
      <c r="J872" s="849">
        <v>6</v>
      </c>
      <c r="K872" s="849">
        <v>0</v>
      </c>
      <c r="L872" s="849"/>
      <c r="M872" s="849">
        <v>0</v>
      </c>
      <c r="N872" s="849">
        <v>1</v>
      </c>
      <c r="O872" s="849">
        <v>0</v>
      </c>
      <c r="P872" s="837"/>
      <c r="Q872" s="850">
        <v>0</v>
      </c>
    </row>
    <row r="873" spans="1:17" ht="14.4" customHeight="1" x14ac:dyDescent="0.3">
      <c r="A873" s="831" t="s">
        <v>577</v>
      </c>
      <c r="B873" s="832" t="s">
        <v>4479</v>
      </c>
      <c r="C873" s="832" t="s">
        <v>4480</v>
      </c>
      <c r="D873" s="832" t="s">
        <v>4481</v>
      </c>
      <c r="E873" s="832" t="s">
        <v>4482</v>
      </c>
      <c r="F873" s="849"/>
      <c r="G873" s="849"/>
      <c r="H873" s="849"/>
      <c r="I873" s="849"/>
      <c r="J873" s="849"/>
      <c r="K873" s="849"/>
      <c r="L873" s="849"/>
      <c r="M873" s="849"/>
      <c r="N873" s="849">
        <v>3</v>
      </c>
      <c r="O873" s="849">
        <v>0</v>
      </c>
      <c r="P873" s="837"/>
      <c r="Q873" s="850">
        <v>0</v>
      </c>
    </row>
    <row r="874" spans="1:17" ht="14.4" customHeight="1" x14ac:dyDescent="0.3">
      <c r="A874" s="831" t="s">
        <v>5459</v>
      </c>
      <c r="B874" s="832" t="s">
        <v>4484</v>
      </c>
      <c r="C874" s="832" t="s">
        <v>4509</v>
      </c>
      <c r="D874" s="832" t="s">
        <v>4569</v>
      </c>
      <c r="E874" s="832" t="s">
        <v>4570</v>
      </c>
      <c r="F874" s="849">
        <v>237</v>
      </c>
      <c r="G874" s="849">
        <v>214425.75</v>
      </c>
      <c r="H874" s="849">
        <v>1.196969696969697</v>
      </c>
      <c r="I874" s="849">
        <v>904.75</v>
      </c>
      <c r="J874" s="849">
        <v>198</v>
      </c>
      <c r="K874" s="849">
        <v>179140.5</v>
      </c>
      <c r="L874" s="849">
        <v>1</v>
      </c>
      <c r="M874" s="849">
        <v>904.75</v>
      </c>
      <c r="N874" s="849">
        <v>196</v>
      </c>
      <c r="O874" s="849">
        <v>177331</v>
      </c>
      <c r="P874" s="837">
        <v>0.98989898989898994</v>
      </c>
      <c r="Q874" s="850">
        <v>904.75</v>
      </c>
    </row>
    <row r="875" spans="1:17" ht="14.4" customHeight="1" x14ac:dyDescent="0.3">
      <c r="A875" s="831" t="s">
        <v>5459</v>
      </c>
      <c r="B875" s="832" t="s">
        <v>4484</v>
      </c>
      <c r="C875" s="832" t="s">
        <v>4509</v>
      </c>
      <c r="D875" s="832" t="s">
        <v>4512</v>
      </c>
      <c r="E875" s="832" t="s">
        <v>4513</v>
      </c>
      <c r="F875" s="849"/>
      <c r="G875" s="849"/>
      <c r="H875" s="849"/>
      <c r="I875" s="849"/>
      <c r="J875" s="849"/>
      <c r="K875" s="849"/>
      <c r="L875" s="849"/>
      <c r="M875" s="849"/>
      <c r="N875" s="849">
        <v>1</v>
      </c>
      <c r="O875" s="849">
        <v>242.64</v>
      </c>
      <c r="P875" s="837"/>
      <c r="Q875" s="850">
        <v>242.64</v>
      </c>
    </row>
    <row r="876" spans="1:17" ht="14.4" customHeight="1" x14ac:dyDescent="0.3">
      <c r="A876" s="831" t="s">
        <v>5459</v>
      </c>
      <c r="B876" s="832" t="s">
        <v>4484</v>
      </c>
      <c r="C876" s="832" t="s">
        <v>4509</v>
      </c>
      <c r="D876" s="832" t="s">
        <v>4514</v>
      </c>
      <c r="E876" s="832" t="s">
        <v>4515</v>
      </c>
      <c r="F876" s="849">
        <v>1</v>
      </c>
      <c r="G876" s="849">
        <v>242.64</v>
      </c>
      <c r="H876" s="849">
        <v>1</v>
      </c>
      <c r="I876" s="849">
        <v>242.64</v>
      </c>
      <c r="J876" s="849">
        <v>1</v>
      </c>
      <c r="K876" s="849">
        <v>242.64</v>
      </c>
      <c r="L876" s="849">
        <v>1</v>
      </c>
      <c r="M876" s="849">
        <v>242.64</v>
      </c>
      <c r="N876" s="849"/>
      <c r="O876" s="849"/>
      <c r="P876" s="837"/>
      <c r="Q876" s="850"/>
    </row>
    <row r="877" spans="1:17" ht="14.4" customHeight="1" x14ac:dyDescent="0.3">
      <c r="A877" s="831" t="s">
        <v>5459</v>
      </c>
      <c r="B877" s="832" t="s">
        <v>4484</v>
      </c>
      <c r="C877" s="832" t="s">
        <v>4480</v>
      </c>
      <c r="D877" s="832" t="s">
        <v>4643</v>
      </c>
      <c r="E877" s="832" t="s">
        <v>4644</v>
      </c>
      <c r="F877" s="849"/>
      <c r="G877" s="849"/>
      <c r="H877" s="849"/>
      <c r="I877" s="849"/>
      <c r="J877" s="849">
        <v>3</v>
      </c>
      <c r="K877" s="849">
        <v>588</v>
      </c>
      <c r="L877" s="849">
        <v>1</v>
      </c>
      <c r="M877" s="849">
        <v>196</v>
      </c>
      <c r="N877" s="849">
        <v>4</v>
      </c>
      <c r="O877" s="849">
        <v>784</v>
      </c>
      <c r="P877" s="837">
        <v>1.3333333333333333</v>
      </c>
      <c r="Q877" s="850">
        <v>196</v>
      </c>
    </row>
    <row r="878" spans="1:17" ht="14.4" customHeight="1" x14ac:dyDescent="0.3">
      <c r="A878" s="831" t="s">
        <v>5459</v>
      </c>
      <c r="B878" s="832" t="s">
        <v>4484</v>
      </c>
      <c r="C878" s="832" t="s">
        <v>4480</v>
      </c>
      <c r="D878" s="832" t="s">
        <v>4643</v>
      </c>
      <c r="E878" s="832" t="s">
        <v>4662</v>
      </c>
      <c r="F878" s="849"/>
      <c r="G878" s="849"/>
      <c r="H878" s="849"/>
      <c r="I878" s="849"/>
      <c r="J878" s="849">
        <v>1</v>
      </c>
      <c r="K878" s="849">
        <v>196</v>
      </c>
      <c r="L878" s="849">
        <v>1</v>
      </c>
      <c r="M878" s="849">
        <v>196</v>
      </c>
      <c r="N878" s="849">
        <v>1</v>
      </c>
      <c r="O878" s="849">
        <v>196</v>
      </c>
      <c r="P878" s="837">
        <v>1</v>
      </c>
      <c r="Q878" s="850">
        <v>196</v>
      </c>
    </row>
    <row r="879" spans="1:17" ht="14.4" customHeight="1" x14ac:dyDescent="0.3">
      <c r="A879" s="831" t="s">
        <v>5459</v>
      </c>
      <c r="B879" s="832" t="s">
        <v>4484</v>
      </c>
      <c r="C879" s="832" t="s">
        <v>4480</v>
      </c>
      <c r="D879" s="832" t="s">
        <v>4525</v>
      </c>
      <c r="E879" s="832" t="s">
        <v>4526</v>
      </c>
      <c r="F879" s="849">
        <v>1</v>
      </c>
      <c r="G879" s="849">
        <v>37</v>
      </c>
      <c r="H879" s="849">
        <v>0.5</v>
      </c>
      <c r="I879" s="849">
        <v>37</v>
      </c>
      <c r="J879" s="849">
        <v>2</v>
      </c>
      <c r="K879" s="849">
        <v>74</v>
      </c>
      <c r="L879" s="849">
        <v>1</v>
      </c>
      <c r="M879" s="849">
        <v>37</v>
      </c>
      <c r="N879" s="849"/>
      <c r="O879" s="849"/>
      <c r="P879" s="837"/>
      <c r="Q879" s="850"/>
    </row>
    <row r="880" spans="1:17" ht="14.4" customHeight="1" x14ac:dyDescent="0.3">
      <c r="A880" s="831" t="s">
        <v>5459</v>
      </c>
      <c r="B880" s="832" t="s">
        <v>4484</v>
      </c>
      <c r="C880" s="832" t="s">
        <v>4480</v>
      </c>
      <c r="D880" s="832" t="s">
        <v>4525</v>
      </c>
      <c r="E880" s="832" t="s">
        <v>4527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37</v>
      </c>
      <c r="P880" s="837"/>
      <c r="Q880" s="850">
        <v>37</v>
      </c>
    </row>
    <row r="881" spans="1:17" ht="14.4" customHeight="1" x14ac:dyDescent="0.3">
      <c r="A881" s="831" t="s">
        <v>5459</v>
      </c>
      <c r="B881" s="832" t="s">
        <v>4484</v>
      </c>
      <c r="C881" s="832" t="s">
        <v>4480</v>
      </c>
      <c r="D881" s="832" t="s">
        <v>4534</v>
      </c>
      <c r="E881" s="832" t="s">
        <v>4535</v>
      </c>
      <c r="F881" s="849">
        <v>1572</v>
      </c>
      <c r="G881" s="849">
        <v>394572</v>
      </c>
      <c r="H881" s="849">
        <v>1.0585858585858585</v>
      </c>
      <c r="I881" s="849">
        <v>251</v>
      </c>
      <c r="J881" s="849">
        <v>1485</v>
      </c>
      <c r="K881" s="849">
        <v>372735</v>
      </c>
      <c r="L881" s="849">
        <v>1</v>
      </c>
      <c r="M881" s="849">
        <v>251</v>
      </c>
      <c r="N881" s="849">
        <v>1694</v>
      </c>
      <c r="O881" s="849">
        <v>426888</v>
      </c>
      <c r="P881" s="837">
        <v>1.1452855245683931</v>
      </c>
      <c r="Q881" s="850">
        <v>252</v>
      </c>
    </row>
    <row r="882" spans="1:17" ht="14.4" customHeight="1" x14ac:dyDescent="0.3">
      <c r="A882" s="831" t="s">
        <v>5459</v>
      </c>
      <c r="B882" s="832" t="s">
        <v>4484</v>
      </c>
      <c r="C882" s="832" t="s">
        <v>4480</v>
      </c>
      <c r="D882" s="832" t="s">
        <v>4534</v>
      </c>
      <c r="E882" s="832" t="s">
        <v>4536</v>
      </c>
      <c r="F882" s="849">
        <v>162</v>
      </c>
      <c r="G882" s="849">
        <v>40662</v>
      </c>
      <c r="H882" s="849">
        <v>1.08</v>
      </c>
      <c r="I882" s="849">
        <v>251</v>
      </c>
      <c r="J882" s="849">
        <v>150</v>
      </c>
      <c r="K882" s="849">
        <v>37650</v>
      </c>
      <c r="L882" s="849">
        <v>1</v>
      </c>
      <c r="M882" s="849">
        <v>251</v>
      </c>
      <c r="N882" s="849">
        <v>111</v>
      </c>
      <c r="O882" s="849">
        <v>27972</v>
      </c>
      <c r="P882" s="837">
        <v>0.74294820717131471</v>
      </c>
      <c r="Q882" s="850">
        <v>252</v>
      </c>
    </row>
    <row r="883" spans="1:17" ht="14.4" customHeight="1" x14ac:dyDescent="0.3">
      <c r="A883" s="831" t="s">
        <v>5459</v>
      </c>
      <c r="B883" s="832" t="s">
        <v>4484</v>
      </c>
      <c r="C883" s="832" t="s">
        <v>4480</v>
      </c>
      <c r="D883" s="832" t="s">
        <v>4571</v>
      </c>
      <c r="E883" s="832" t="s">
        <v>4572</v>
      </c>
      <c r="F883" s="849">
        <v>86</v>
      </c>
      <c r="G883" s="849">
        <v>10836</v>
      </c>
      <c r="H883" s="849">
        <v>0.60563380281690138</v>
      </c>
      <c r="I883" s="849">
        <v>126</v>
      </c>
      <c r="J883" s="849">
        <v>142</v>
      </c>
      <c r="K883" s="849">
        <v>17892</v>
      </c>
      <c r="L883" s="849">
        <v>1</v>
      </c>
      <c r="M883" s="849">
        <v>126</v>
      </c>
      <c r="N883" s="849">
        <v>116</v>
      </c>
      <c r="O883" s="849">
        <v>14732</v>
      </c>
      <c r="P883" s="837">
        <v>0.8233847529622178</v>
      </c>
      <c r="Q883" s="850">
        <v>127</v>
      </c>
    </row>
    <row r="884" spans="1:17" ht="14.4" customHeight="1" x14ac:dyDescent="0.3">
      <c r="A884" s="831" t="s">
        <v>5459</v>
      </c>
      <c r="B884" s="832" t="s">
        <v>4484</v>
      </c>
      <c r="C884" s="832" t="s">
        <v>4480</v>
      </c>
      <c r="D884" s="832" t="s">
        <v>4571</v>
      </c>
      <c r="E884" s="832" t="s">
        <v>4573</v>
      </c>
      <c r="F884" s="849">
        <v>954</v>
      </c>
      <c r="G884" s="849">
        <v>120204</v>
      </c>
      <c r="H884" s="849">
        <v>0.95975855130784704</v>
      </c>
      <c r="I884" s="849">
        <v>126</v>
      </c>
      <c r="J884" s="849">
        <v>994</v>
      </c>
      <c r="K884" s="849">
        <v>125244</v>
      </c>
      <c r="L884" s="849">
        <v>1</v>
      </c>
      <c r="M884" s="849">
        <v>126</v>
      </c>
      <c r="N884" s="849">
        <v>1175</v>
      </c>
      <c r="O884" s="849">
        <v>149225</v>
      </c>
      <c r="P884" s="837">
        <v>1.1914742422790712</v>
      </c>
      <c r="Q884" s="850">
        <v>127</v>
      </c>
    </row>
    <row r="885" spans="1:17" ht="14.4" customHeight="1" x14ac:dyDescent="0.3">
      <c r="A885" s="831" t="s">
        <v>5459</v>
      </c>
      <c r="B885" s="832" t="s">
        <v>4484</v>
      </c>
      <c r="C885" s="832" t="s">
        <v>4480</v>
      </c>
      <c r="D885" s="832" t="s">
        <v>4574</v>
      </c>
      <c r="E885" s="832" t="s">
        <v>4575</v>
      </c>
      <c r="F885" s="849"/>
      <c r="G885" s="849"/>
      <c r="H885" s="849"/>
      <c r="I885" s="849"/>
      <c r="J885" s="849"/>
      <c r="K885" s="849"/>
      <c r="L885" s="849"/>
      <c r="M885" s="849"/>
      <c r="N885" s="849">
        <v>3</v>
      </c>
      <c r="O885" s="849">
        <v>996</v>
      </c>
      <c r="P885" s="837"/>
      <c r="Q885" s="850">
        <v>332</v>
      </c>
    </row>
    <row r="886" spans="1:17" ht="14.4" customHeight="1" x14ac:dyDescent="0.3">
      <c r="A886" s="831" t="s">
        <v>5459</v>
      </c>
      <c r="B886" s="832" t="s">
        <v>4484</v>
      </c>
      <c r="C886" s="832" t="s">
        <v>4480</v>
      </c>
      <c r="D886" s="832" t="s">
        <v>4574</v>
      </c>
      <c r="E886" s="832" t="s">
        <v>4576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332</v>
      </c>
      <c r="P886" s="837"/>
      <c r="Q886" s="850">
        <v>332</v>
      </c>
    </row>
    <row r="887" spans="1:17" ht="14.4" customHeight="1" x14ac:dyDescent="0.3">
      <c r="A887" s="831" t="s">
        <v>5459</v>
      </c>
      <c r="B887" s="832" t="s">
        <v>4484</v>
      </c>
      <c r="C887" s="832" t="s">
        <v>4480</v>
      </c>
      <c r="D887" s="832" t="s">
        <v>4577</v>
      </c>
      <c r="E887" s="832" t="s">
        <v>4578</v>
      </c>
      <c r="F887" s="849">
        <v>56</v>
      </c>
      <c r="G887" s="849">
        <v>27720</v>
      </c>
      <c r="H887" s="849">
        <v>0.65116279069767447</v>
      </c>
      <c r="I887" s="849">
        <v>495</v>
      </c>
      <c r="J887" s="849">
        <v>86</v>
      </c>
      <c r="K887" s="849">
        <v>42570</v>
      </c>
      <c r="L887" s="849">
        <v>1</v>
      </c>
      <c r="M887" s="849">
        <v>495</v>
      </c>
      <c r="N887" s="849">
        <v>58</v>
      </c>
      <c r="O887" s="849">
        <v>28768</v>
      </c>
      <c r="P887" s="837">
        <v>0.67578106647874092</v>
      </c>
      <c r="Q887" s="850">
        <v>496</v>
      </c>
    </row>
    <row r="888" spans="1:17" ht="14.4" customHeight="1" x14ac:dyDescent="0.3">
      <c r="A888" s="831" t="s">
        <v>5459</v>
      </c>
      <c r="B888" s="832" t="s">
        <v>4484</v>
      </c>
      <c r="C888" s="832" t="s">
        <v>4480</v>
      </c>
      <c r="D888" s="832" t="s">
        <v>4577</v>
      </c>
      <c r="E888" s="832" t="s">
        <v>4579</v>
      </c>
      <c r="F888" s="849">
        <v>17</v>
      </c>
      <c r="G888" s="849">
        <v>8415</v>
      </c>
      <c r="H888" s="849">
        <v>0.80952380952380953</v>
      </c>
      <c r="I888" s="849">
        <v>495</v>
      </c>
      <c r="J888" s="849">
        <v>21</v>
      </c>
      <c r="K888" s="849">
        <v>10395</v>
      </c>
      <c r="L888" s="849">
        <v>1</v>
      </c>
      <c r="M888" s="849">
        <v>495</v>
      </c>
      <c r="N888" s="849">
        <v>8</v>
      </c>
      <c r="O888" s="849">
        <v>3968</v>
      </c>
      <c r="P888" s="837">
        <v>0.38172198172198174</v>
      </c>
      <c r="Q888" s="850">
        <v>496</v>
      </c>
    </row>
    <row r="889" spans="1:17" ht="14.4" customHeight="1" x14ac:dyDescent="0.3">
      <c r="A889" s="831" t="s">
        <v>5459</v>
      </c>
      <c r="B889" s="832" t="s">
        <v>4484</v>
      </c>
      <c r="C889" s="832" t="s">
        <v>4480</v>
      </c>
      <c r="D889" s="832" t="s">
        <v>4580</v>
      </c>
      <c r="E889" s="832" t="s">
        <v>4581</v>
      </c>
      <c r="F889" s="849">
        <v>9</v>
      </c>
      <c r="G889" s="849">
        <v>6192</v>
      </c>
      <c r="H889" s="849">
        <v>0.36</v>
      </c>
      <c r="I889" s="849">
        <v>688</v>
      </c>
      <c r="J889" s="849">
        <v>25</v>
      </c>
      <c r="K889" s="849">
        <v>17200</v>
      </c>
      <c r="L889" s="849">
        <v>1</v>
      </c>
      <c r="M889" s="849">
        <v>688</v>
      </c>
      <c r="N889" s="849">
        <v>9</v>
      </c>
      <c r="O889" s="849">
        <v>6201</v>
      </c>
      <c r="P889" s="837">
        <v>0.3605232558139535</v>
      </c>
      <c r="Q889" s="850">
        <v>689</v>
      </c>
    </row>
    <row r="890" spans="1:17" ht="14.4" customHeight="1" x14ac:dyDescent="0.3">
      <c r="A890" s="831" t="s">
        <v>5459</v>
      </c>
      <c r="B890" s="832" t="s">
        <v>4484</v>
      </c>
      <c r="C890" s="832" t="s">
        <v>4480</v>
      </c>
      <c r="D890" s="832" t="s">
        <v>4676</v>
      </c>
      <c r="E890" s="832" t="s">
        <v>4590</v>
      </c>
      <c r="F890" s="849">
        <v>292</v>
      </c>
      <c r="G890" s="849">
        <v>221920</v>
      </c>
      <c r="H890" s="849">
        <v>1.1145038167938932</v>
      </c>
      <c r="I890" s="849">
        <v>760</v>
      </c>
      <c r="J890" s="849">
        <v>262</v>
      </c>
      <c r="K890" s="849">
        <v>199120</v>
      </c>
      <c r="L890" s="849">
        <v>1</v>
      </c>
      <c r="M890" s="849">
        <v>760</v>
      </c>
      <c r="N890" s="849">
        <v>315</v>
      </c>
      <c r="O890" s="849">
        <v>239715</v>
      </c>
      <c r="P890" s="837">
        <v>1.2038720369626357</v>
      </c>
      <c r="Q890" s="850">
        <v>761</v>
      </c>
    </row>
    <row r="891" spans="1:17" ht="14.4" customHeight="1" x14ac:dyDescent="0.3">
      <c r="A891" s="831" t="s">
        <v>5459</v>
      </c>
      <c r="B891" s="832" t="s">
        <v>4484</v>
      </c>
      <c r="C891" s="832" t="s">
        <v>4480</v>
      </c>
      <c r="D891" s="832" t="s">
        <v>4582</v>
      </c>
      <c r="E891" s="832" t="s">
        <v>4578</v>
      </c>
      <c r="F891" s="849">
        <v>172</v>
      </c>
      <c r="G891" s="849">
        <v>97696</v>
      </c>
      <c r="H891" s="849">
        <v>2</v>
      </c>
      <c r="I891" s="849">
        <v>568</v>
      </c>
      <c r="J891" s="849">
        <v>86</v>
      </c>
      <c r="K891" s="849">
        <v>48848</v>
      </c>
      <c r="L891" s="849">
        <v>1</v>
      </c>
      <c r="M891" s="849">
        <v>568</v>
      </c>
      <c r="N891" s="849">
        <v>111</v>
      </c>
      <c r="O891" s="849">
        <v>63159</v>
      </c>
      <c r="P891" s="837">
        <v>1.2929700294792008</v>
      </c>
      <c r="Q891" s="850">
        <v>569</v>
      </c>
    </row>
    <row r="892" spans="1:17" ht="14.4" customHeight="1" x14ac:dyDescent="0.3">
      <c r="A892" s="831" t="s">
        <v>5459</v>
      </c>
      <c r="B892" s="832" t="s">
        <v>4484</v>
      </c>
      <c r="C892" s="832" t="s">
        <v>4480</v>
      </c>
      <c r="D892" s="832" t="s">
        <v>4582</v>
      </c>
      <c r="E892" s="832" t="s">
        <v>4579</v>
      </c>
      <c r="F892" s="849">
        <v>27</v>
      </c>
      <c r="G892" s="849">
        <v>15336</v>
      </c>
      <c r="H892" s="849">
        <v>1.4210526315789473</v>
      </c>
      <c r="I892" s="849">
        <v>568</v>
      </c>
      <c r="J892" s="849">
        <v>19</v>
      </c>
      <c r="K892" s="849">
        <v>10792</v>
      </c>
      <c r="L892" s="849">
        <v>1</v>
      </c>
      <c r="M892" s="849">
        <v>568</v>
      </c>
      <c r="N892" s="849">
        <v>29</v>
      </c>
      <c r="O892" s="849">
        <v>16501</v>
      </c>
      <c r="P892" s="837">
        <v>1.5290029651593773</v>
      </c>
      <c r="Q892" s="850">
        <v>569</v>
      </c>
    </row>
    <row r="893" spans="1:17" ht="14.4" customHeight="1" x14ac:dyDescent="0.3">
      <c r="A893" s="831" t="s">
        <v>5459</v>
      </c>
      <c r="B893" s="832" t="s">
        <v>4484</v>
      </c>
      <c r="C893" s="832" t="s">
        <v>4480</v>
      </c>
      <c r="D893" s="832" t="s">
        <v>4583</v>
      </c>
      <c r="E893" s="832" t="s">
        <v>4581</v>
      </c>
      <c r="F893" s="849">
        <v>100</v>
      </c>
      <c r="G893" s="849">
        <v>76100</v>
      </c>
      <c r="H893" s="849">
        <v>1.2345679012345678</v>
      </c>
      <c r="I893" s="849">
        <v>761</v>
      </c>
      <c r="J893" s="849">
        <v>81</v>
      </c>
      <c r="K893" s="849">
        <v>61641</v>
      </c>
      <c r="L893" s="849">
        <v>1</v>
      </c>
      <c r="M893" s="849">
        <v>761</v>
      </c>
      <c r="N893" s="849">
        <v>84</v>
      </c>
      <c r="O893" s="849">
        <v>64008</v>
      </c>
      <c r="P893" s="837">
        <v>1.0383997663892539</v>
      </c>
      <c r="Q893" s="850">
        <v>762</v>
      </c>
    </row>
    <row r="894" spans="1:17" ht="14.4" customHeight="1" x14ac:dyDescent="0.3">
      <c r="A894" s="831" t="s">
        <v>5459</v>
      </c>
      <c r="B894" s="832" t="s">
        <v>4484</v>
      </c>
      <c r="C894" s="832" t="s">
        <v>4480</v>
      </c>
      <c r="D894" s="832" t="s">
        <v>4609</v>
      </c>
      <c r="E894" s="832" t="s">
        <v>4610</v>
      </c>
      <c r="F894" s="849">
        <v>280</v>
      </c>
      <c r="G894" s="849">
        <v>229040</v>
      </c>
      <c r="H894" s="849">
        <v>1.8791946308724832</v>
      </c>
      <c r="I894" s="849">
        <v>818</v>
      </c>
      <c r="J894" s="849">
        <v>149</v>
      </c>
      <c r="K894" s="849">
        <v>121882</v>
      </c>
      <c r="L894" s="849">
        <v>1</v>
      </c>
      <c r="M894" s="849">
        <v>818</v>
      </c>
      <c r="N894" s="849">
        <v>186</v>
      </c>
      <c r="O894" s="849">
        <v>152334</v>
      </c>
      <c r="P894" s="837">
        <v>1.2498482138461791</v>
      </c>
      <c r="Q894" s="850">
        <v>819</v>
      </c>
    </row>
    <row r="895" spans="1:17" ht="14.4" customHeight="1" x14ac:dyDescent="0.3">
      <c r="A895" s="831" t="s">
        <v>5459</v>
      </c>
      <c r="B895" s="832" t="s">
        <v>4484</v>
      </c>
      <c r="C895" s="832" t="s">
        <v>4480</v>
      </c>
      <c r="D895" s="832" t="s">
        <v>4609</v>
      </c>
      <c r="E895" s="832" t="s">
        <v>4612</v>
      </c>
      <c r="F895" s="849">
        <v>1030</v>
      </c>
      <c r="G895" s="849">
        <v>842540</v>
      </c>
      <c r="H895" s="849">
        <v>0.97815764482431145</v>
      </c>
      <c r="I895" s="849">
        <v>818</v>
      </c>
      <c r="J895" s="849">
        <v>1053</v>
      </c>
      <c r="K895" s="849">
        <v>861354</v>
      </c>
      <c r="L895" s="849">
        <v>1</v>
      </c>
      <c r="M895" s="849">
        <v>818</v>
      </c>
      <c r="N895" s="849">
        <v>1386</v>
      </c>
      <c r="O895" s="849">
        <v>1135134</v>
      </c>
      <c r="P895" s="837">
        <v>1.3178484107579462</v>
      </c>
      <c r="Q895" s="850">
        <v>819</v>
      </c>
    </row>
    <row r="896" spans="1:17" ht="14.4" customHeight="1" x14ac:dyDescent="0.3">
      <c r="A896" s="831" t="s">
        <v>5459</v>
      </c>
      <c r="B896" s="832" t="s">
        <v>4484</v>
      </c>
      <c r="C896" s="832" t="s">
        <v>4480</v>
      </c>
      <c r="D896" s="832" t="s">
        <v>4584</v>
      </c>
      <c r="E896" s="832" t="s">
        <v>4585</v>
      </c>
      <c r="F896" s="849">
        <v>3</v>
      </c>
      <c r="G896" s="849">
        <v>1386</v>
      </c>
      <c r="H896" s="849">
        <v>3</v>
      </c>
      <c r="I896" s="849">
        <v>462</v>
      </c>
      <c r="J896" s="849">
        <v>1</v>
      </c>
      <c r="K896" s="849">
        <v>462</v>
      </c>
      <c r="L896" s="849">
        <v>1</v>
      </c>
      <c r="M896" s="849">
        <v>462</v>
      </c>
      <c r="N896" s="849">
        <v>4</v>
      </c>
      <c r="O896" s="849">
        <v>1856</v>
      </c>
      <c r="P896" s="837">
        <v>4.0173160173160172</v>
      </c>
      <c r="Q896" s="850">
        <v>464</v>
      </c>
    </row>
    <row r="897" spans="1:17" ht="14.4" customHeight="1" x14ac:dyDescent="0.3">
      <c r="A897" s="831" t="s">
        <v>5459</v>
      </c>
      <c r="B897" s="832" t="s">
        <v>4484</v>
      </c>
      <c r="C897" s="832" t="s">
        <v>4480</v>
      </c>
      <c r="D897" s="832" t="s">
        <v>4584</v>
      </c>
      <c r="E897" s="832" t="s">
        <v>4586</v>
      </c>
      <c r="F897" s="849">
        <v>1</v>
      </c>
      <c r="G897" s="849">
        <v>462</v>
      </c>
      <c r="H897" s="849">
        <v>0.5</v>
      </c>
      <c r="I897" s="849">
        <v>462</v>
      </c>
      <c r="J897" s="849">
        <v>2</v>
      </c>
      <c r="K897" s="849">
        <v>924</v>
      </c>
      <c r="L897" s="849">
        <v>1</v>
      </c>
      <c r="M897" s="849">
        <v>462</v>
      </c>
      <c r="N897" s="849"/>
      <c r="O897" s="849"/>
      <c r="P897" s="837"/>
      <c r="Q897" s="850"/>
    </row>
    <row r="898" spans="1:17" ht="14.4" customHeight="1" x14ac:dyDescent="0.3">
      <c r="A898" s="831" t="s">
        <v>5459</v>
      </c>
      <c r="B898" s="832" t="s">
        <v>4484</v>
      </c>
      <c r="C898" s="832" t="s">
        <v>4480</v>
      </c>
      <c r="D898" s="832" t="s">
        <v>4587</v>
      </c>
      <c r="E898" s="832" t="s">
        <v>4563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447</v>
      </c>
      <c r="P898" s="837"/>
      <c r="Q898" s="850">
        <v>447</v>
      </c>
    </row>
    <row r="899" spans="1:17" ht="14.4" customHeight="1" x14ac:dyDescent="0.3">
      <c r="A899" s="831" t="s">
        <v>5459</v>
      </c>
      <c r="B899" s="832" t="s">
        <v>4484</v>
      </c>
      <c r="C899" s="832" t="s">
        <v>4480</v>
      </c>
      <c r="D899" s="832" t="s">
        <v>4588</v>
      </c>
      <c r="E899" s="832" t="s">
        <v>4561</v>
      </c>
      <c r="F899" s="849">
        <v>142</v>
      </c>
      <c r="G899" s="849">
        <v>103376</v>
      </c>
      <c r="H899" s="849">
        <v>1.0215827338129497</v>
      </c>
      <c r="I899" s="849">
        <v>728</v>
      </c>
      <c r="J899" s="849">
        <v>139</v>
      </c>
      <c r="K899" s="849">
        <v>101192</v>
      </c>
      <c r="L899" s="849">
        <v>1</v>
      </c>
      <c r="M899" s="849">
        <v>728</v>
      </c>
      <c r="N899" s="849">
        <v>126</v>
      </c>
      <c r="O899" s="849">
        <v>91980</v>
      </c>
      <c r="P899" s="837">
        <v>0.90896513558384062</v>
      </c>
      <c r="Q899" s="850">
        <v>730</v>
      </c>
    </row>
    <row r="900" spans="1:17" ht="14.4" customHeight="1" x14ac:dyDescent="0.3">
      <c r="A900" s="831" t="s">
        <v>5459</v>
      </c>
      <c r="B900" s="832" t="s">
        <v>4484</v>
      </c>
      <c r="C900" s="832" t="s">
        <v>4480</v>
      </c>
      <c r="D900" s="832" t="s">
        <v>4589</v>
      </c>
      <c r="E900" s="832" t="s">
        <v>4590</v>
      </c>
      <c r="F900" s="849">
        <v>3</v>
      </c>
      <c r="G900" s="849">
        <v>2499</v>
      </c>
      <c r="H900" s="849"/>
      <c r="I900" s="849">
        <v>833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5459</v>
      </c>
      <c r="B901" s="832" t="s">
        <v>4484</v>
      </c>
      <c r="C901" s="832" t="s">
        <v>4480</v>
      </c>
      <c r="D901" s="832" t="s">
        <v>4591</v>
      </c>
      <c r="E901" s="832" t="s">
        <v>4592</v>
      </c>
      <c r="F901" s="849">
        <v>505</v>
      </c>
      <c r="G901" s="849">
        <v>108575</v>
      </c>
      <c r="H901" s="849">
        <v>1.1477272727272727</v>
      </c>
      <c r="I901" s="849">
        <v>215</v>
      </c>
      <c r="J901" s="849">
        <v>440</v>
      </c>
      <c r="K901" s="849">
        <v>94600</v>
      </c>
      <c r="L901" s="849">
        <v>1</v>
      </c>
      <c r="M901" s="849">
        <v>215</v>
      </c>
      <c r="N901" s="849">
        <v>525</v>
      </c>
      <c r="O901" s="849">
        <v>112875</v>
      </c>
      <c r="P901" s="837">
        <v>1.1931818181818181</v>
      </c>
      <c r="Q901" s="850">
        <v>215</v>
      </c>
    </row>
    <row r="902" spans="1:17" ht="14.4" customHeight="1" x14ac:dyDescent="0.3">
      <c r="A902" s="831" t="s">
        <v>5459</v>
      </c>
      <c r="B902" s="832" t="s">
        <v>4484</v>
      </c>
      <c r="C902" s="832" t="s">
        <v>4480</v>
      </c>
      <c r="D902" s="832" t="s">
        <v>4591</v>
      </c>
      <c r="E902" s="832" t="s">
        <v>4593</v>
      </c>
      <c r="F902" s="849">
        <v>82</v>
      </c>
      <c r="G902" s="849">
        <v>17630</v>
      </c>
      <c r="H902" s="849">
        <v>1.490909090909091</v>
      </c>
      <c r="I902" s="849">
        <v>215</v>
      </c>
      <c r="J902" s="849">
        <v>55</v>
      </c>
      <c r="K902" s="849">
        <v>11825</v>
      </c>
      <c r="L902" s="849">
        <v>1</v>
      </c>
      <c r="M902" s="849">
        <v>215</v>
      </c>
      <c r="N902" s="849">
        <v>62</v>
      </c>
      <c r="O902" s="849">
        <v>13330</v>
      </c>
      <c r="P902" s="837">
        <v>1.1272727272727272</v>
      </c>
      <c r="Q902" s="850">
        <v>215</v>
      </c>
    </row>
    <row r="903" spans="1:17" ht="14.4" customHeight="1" x14ac:dyDescent="0.3">
      <c r="A903" s="831" t="s">
        <v>5459</v>
      </c>
      <c r="B903" s="832" t="s">
        <v>4484</v>
      </c>
      <c r="C903" s="832" t="s">
        <v>4480</v>
      </c>
      <c r="D903" s="832" t="s">
        <v>4537</v>
      </c>
      <c r="E903" s="832" t="s">
        <v>4539</v>
      </c>
      <c r="F903" s="849"/>
      <c r="G903" s="849"/>
      <c r="H903" s="849"/>
      <c r="I903" s="849"/>
      <c r="J903" s="849">
        <v>1</v>
      </c>
      <c r="K903" s="849">
        <v>701</v>
      </c>
      <c r="L903" s="849">
        <v>1</v>
      </c>
      <c r="M903" s="849">
        <v>701</v>
      </c>
      <c r="N903" s="849"/>
      <c r="O903" s="849"/>
      <c r="P903" s="837"/>
      <c r="Q903" s="850"/>
    </row>
    <row r="904" spans="1:17" ht="14.4" customHeight="1" x14ac:dyDescent="0.3">
      <c r="A904" s="831" t="s">
        <v>5459</v>
      </c>
      <c r="B904" s="832" t="s">
        <v>4484</v>
      </c>
      <c r="C904" s="832" t="s">
        <v>4480</v>
      </c>
      <c r="D904" s="832" t="s">
        <v>4540</v>
      </c>
      <c r="E904" s="832" t="s">
        <v>4542</v>
      </c>
      <c r="F904" s="849"/>
      <c r="G904" s="849"/>
      <c r="H904" s="849"/>
      <c r="I904" s="849"/>
      <c r="J904" s="849">
        <v>2</v>
      </c>
      <c r="K904" s="849">
        <v>710</v>
      </c>
      <c r="L904" s="849">
        <v>1</v>
      </c>
      <c r="M904" s="849">
        <v>355</v>
      </c>
      <c r="N904" s="849"/>
      <c r="O904" s="849"/>
      <c r="P904" s="837"/>
      <c r="Q904" s="850"/>
    </row>
    <row r="905" spans="1:17" ht="14.4" customHeight="1" x14ac:dyDescent="0.3">
      <c r="A905" s="831" t="s">
        <v>5459</v>
      </c>
      <c r="B905" s="832" t="s">
        <v>4484</v>
      </c>
      <c r="C905" s="832" t="s">
        <v>4480</v>
      </c>
      <c r="D905" s="832" t="s">
        <v>4594</v>
      </c>
      <c r="E905" s="832" t="s">
        <v>4595</v>
      </c>
      <c r="F905" s="849">
        <v>345</v>
      </c>
      <c r="G905" s="849">
        <v>29325</v>
      </c>
      <c r="H905" s="849">
        <v>1.2777777777777777</v>
      </c>
      <c r="I905" s="849">
        <v>85</v>
      </c>
      <c r="J905" s="849">
        <v>270</v>
      </c>
      <c r="K905" s="849">
        <v>22950</v>
      </c>
      <c r="L905" s="849">
        <v>1</v>
      </c>
      <c r="M905" s="849">
        <v>85</v>
      </c>
      <c r="N905" s="849">
        <v>253</v>
      </c>
      <c r="O905" s="849">
        <v>21758</v>
      </c>
      <c r="P905" s="837">
        <v>0.94806100217864919</v>
      </c>
      <c r="Q905" s="850">
        <v>86</v>
      </c>
    </row>
    <row r="906" spans="1:17" ht="14.4" customHeight="1" x14ac:dyDescent="0.3">
      <c r="A906" s="831" t="s">
        <v>5459</v>
      </c>
      <c r="B906" s="832" t="s">
        <v>4484</v>
      </c>
      <c r="C906" s="832" t="s">
        <v>4480</v>
      </c>
      <c r="D906" s="832" t="s">
        <v>4594</v>
      </c>
      <c r="E906" s="832" t="s">
        <v>4596</v>
      </c>
      <c r="F906" s="849">
        <v>2454</v>
      </c>
      <c r="G906" s="849">
        <v>208590</v>
      </c>
      <c r="H906" s="849">
        <v>1.0136307311028501</v>
      </c>
      <c r="I906" s="849">
        <v>85</v>
      </c>
      <c r="J906" s="849">
        <v>2421</v>
      </c>
      <c r="K906" s="849">
        <v>205785</v>
      </c>
      <c r="L906" s="849">
        <v>1</v>
      </c>
      <c r="M906" s="849">
        <v>85</v>
      </c>
      <c r="N906" s="849">
        <v>2660</v>
      </c>
      <c r="O906" s="849">
        <v>228760</v>
      </c>
      <c r="P906" s="837">
        <v>1.1116456495857328</v>
      </c>
      <c r="Q906" s="850">
        <v>86</v>
      </c>
    </row>
    <row r="907" spans="1:17" ht="14.4" customHeight="1" x14ac:dyDescent="0.3">
      <c r="A907" s="831" t="s">
        <v>5459</v>
      </c>
      <c r="B907" s="832" t="s">
        <v>4484</v>
      </c>
      <c r="C907" s="832" t="s">
        <v>4480</v>
      </c>
      <c r="D907" s="832" t="s">
        <v>4647</v>
      </c>
      <c r="E907" s="832" t="s">
        <v>4648</v>
      </c>
      <c r="F907" s="849"/>
      <c r="G907" s="849"/>
      <c r="H907" s="849"/>
      <c r="I907" s="849"/>
      <c r="J907" s="849">
        <v>5</v>
      </c>
      <c r="K907" s="849">
        <v>3600</v>
      </c>
      <c r="L907" s="849">
        <v>1</v>
      </c>
      <c r="M907" s="849">
        <v>720</v>
      </c>
      <c r="N907" s="849">
        <v>6</v>
      </c>
      <c r="O907" s="849">
        <v>4320</v>
      </c>
      <c r="P907" s="837">
        <v>1.2</v>
      </c>
      <c r="Q907" s="850">
        <v>720</v>
      </c>
    </row>
    <row r="908" spans="1:17" ht="14.4" customHeight="1" x14ac:dyDescent="0.3">
      <c r="A908" s="831" t="s">
        <v>5459</v>
      </c>
      <c r="B908" s="832" t="s">
        <v>4484</v>
      </c>
      <c r="C908" s="832" t="s">
        <v>4480</v>
      </c>
      <c r="D908" s="832" t="s">
        <v>4649</v>
      </c>
      <c r="E908" s="832" t="s">
        <v>4610</v>
      </c>
      <c r="F908" s="849">
        <v>197</v>
      </c>
      <c r="G908" s="849">
        <v>187544</v>
      </c>
      <c r="H908" s="849">
        <v>1.1005586592178771</v>
      </c>
      <c r="I908" s="849">
        <v>952</v>
      </c>
      <c r="J908" s="849">
        <v>179</v>
      </c>
      <c r="K908" s="849">
        <v>170408</v>
      </c>
      <c r="L908" s="849">
        <v>1</v>
      </c>
      <c r="M908" s="849">
        <v>952</v>
      </c>
      <c r="N908" s="849">
        <v>149</v>
      </c>
      <c r="O908" s="849">
        <v>141997</v>
      </c>
      <c r="P908" s="837">
        <v>0.83327660673207826</v>
      </c>
      <c r="Q908" s="850">
        <v>953</v>
      </c>
    </row>
    <row r="909" spans="1:17" ht="14.4" customHeight="1" x14ac:dyDescent="0.3">
      <c r="A909" s="831" t="s">
        <v>5459</v>
      </c>
      <c r="B909" s="832" t="s">
        <v>4484</v>
      </c>
      <c r="C909" s="832" t="s">
        <v>4480</v>
      </c>
      <c r="D909" s="832" t="s">
        <v>4649</v>
      </c>
      <c r="E909" s="832" t="s">
        <v>4612</v>
      </c>
      <c r="F909" s="849">
        <v>1105</v>
      </c>
      <c r="G909" s="849">
        <v>1051960</v>
      </c>
      <c r="H909" s="849">
        <v>1.0951437066402379</v>
      </c>
      <c r="I909" s="849">
        <v>952</v>
      </c>
      <c r="J909" s="849">
        <v>1009</v>
      </c>
      <c r="K909" s="849">
        <v>960568</v>
      </c>
      <c r="L909" s="849">
        <v>1</v>
      </c>
      <c r="M909" s="849">
        <v>952</v>
      </c>
      <c r="N909" s="849">
        <v>1065</v>
      </c>
      <c r="O909" s="849">
        <v>1014945</v>
      </c>
      <c r="P909" s="837">
        <v>1.056609214548059</v>
      </c>
      <c r="Q909" s="850">
        <v>953</v>
      </c>
    </row>
    <row r="910" spans="1:17" ht="14.4" customHeight="1" x14ac:dyDescent="0.3">
      <c r="A910" s="831" t="s">
        <v>5459</v>
      </c>
      <c r="B910" s="832" t="s">
        <v>4484</v>
      </c>
      <c r="C910" s="832" t="s">
        <v>4480</v>
      </c>
      <c r="D910" s="832" t="s">
        <v>4549</v>
      </c>
      <c r="E910" s="832" t="s">
        <v>4550</v>
      </c>
      <c r="F910" s="849">
        <v>12</v>
      </c>
      <c r="G910" s="849">
        <v>1440</v>
      </c>
      <c r="H910" s="849"/>
      <c r="I910" s="849">
        <v>120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5459</v>
      </c>
      <c r="B911" s="832" t="s">
        <v>4484</v>
      </c>
      <c r="C911" s="832" t="s">
        <v>4480</v>
      </c>
      <c r="D911" s="832" t="s">
        <v>4549</v>
      </c>
      <c r="E911" s="832" t="s">
        <v>4551</v>
      </c>
      <c r="F911" s="849"/>
      <c r="G911" s="849"/>
      <c r="H911" s="849"/>
      <c r="I911" s="849"/>
      <c r="J911" s="849"/>
      <c r="K911" s="849"/>
      <c r="L911" s="849"/>
      <c r="M911" s="849"/>
      <c r="N911" s="849">
        <v>2</v>
      </c>
      <c r="O911" s="849">
        <v>242</v>
      </c>
      <c r="P911" s="837"/>
      <c r="Q911" s="850">
        <v>121</v>
      </c>
    </row>
    <row r="912" spans="1:17" ht="14.4" customHeight="1" x14ac:dyDescent="0.3">
      <c r="A912" s="831" t="s">
        <v>5459</v>
      </c>
      <c r="B912" s="832" t="s">
        <v>4484</v>
      </c>
      <c r="C912" s="832" t="s">
        <v>4480</v>
      </c>
      <c r="D912" s="832" t="s">
        <v>4611</v>
      </c>
      <c r="E912" s="832" t="s">
        <v>4610</v>
      </c>
      <c r="F912" s="849">
        <v>25</v>
      </c>
      <c r="G912" s="849">
        <v>18625</v>
      </c>
      <c r="H912" s="849">
        <v>0.69444444444444442</v>
      </c>
      <c r="I912" s="849">
        <v>745</v>
      </c>
      <c r="J912" s="849">
        <v>36</v>
      </c>
      <c r="K912" s="849">
        <v>26820</v>
      </c>
      <c r="L912" s="849">
        <v>1</v>
      </c>
      <c r="M912" s="849">
        <v>745</v>
      </c>
      <c r="N912" s="849">
        <v>9</v>
      </c>
      <c r="O912" s="849">
        <v>6714</v>
      </c>
      <c r="P912" s="837">
        <v>0.25033557046979865</v>
      </c>
      <c r="Q912" s="850">
        <v>746</v>
      </c>
    </row>
    <row r="913" spans="1:17" ht="14.4" customHeight="1" x14ac:dyDescent="0.3">
      <c r="A913" s="831" t="s">
        <v>5459</v>
      </c>
      <c r="B913" s="832" t="s">
        <v>4484</v>
      </c>
      <c r="C913" s="832" t="s">
        <v>4480</v>
      </c>
      <c r="D913" s="832" t="s">
        <v>4611</v>
      </c>
      <c r="E913" s="832" t="s">
        <v>4612</v>
      </c>
      <c r="F913" s="849">
        <v>63</v>
      </c>
      <c r="G913" s="849">
        <v>46935</v>
      </c>
      <c r="H913" s="849">
        <v>0.5431034482758621</v>
      </c>
      <c r="I913" s="849">
        <v>745</v>
      </c>
      <c r="J913" s="849">
        <v>116</v>
      </c>
      <c r="K913" s="849">
        <v>86420</v>
      </c>
      <c r="L913" s="849">
        <v>1</v>
      </c>
      <c r="M913" s="849">
        <v>745</v>
      </c>
      <c r="N913" s="849">
        <v>47</v>
      </c>
      <c r="O913" s="849">
        <v>35062</v>
      </c>
      <c r="P913" s="837">
        <v>0.40571626938208749</v>
      </c>
      <c r="Q913" s="850">
        <v>746</v>
      </c>
    </row>
    <row r="914" spans="1:17" ht="14.4" customHeight="1" x14ac:dyDescent="0.3">
      <c r="A914" s="831" t="s">
        <v>5459</v>
      </c>
      <c r="B914" s="832" t="s">
        <v>4484</v>
      </c>
      <c r="C914" s="832" t="s">
        <v>4480</v>
      </c>
      <c r="D914" s="832" t="s">
        <v>4650</v>
      </c>
      <c r="E914" s="832" t="s">
        <v>4651</v>
      </c>
      <c r="F914" s="849">
        <v>1</v>
      </c>
      <c r="G914" s="849">
        <v>58</v>
      </c>
      <c r="H914" s="849"/>
      <c r="I914" s="849">
        <v>58</v>
      </c>
      <c r="J914" s="849"/>
      <c r="K914" s="849"/>
      <c r="L914" s="849"/>
      <c r="M914" s="849"/>
      <c r="N914" s="849"/>
      <c r="O914" s="849"/>
      <c r="P914" s="837"/>
      <c r="Q914" s="850"/>
    </row>
    <row r="915" spans="1:17" ht="14.4" customHeight="1" x14ac:dyDescent="0.3">
      <c r="A915" s="831" t="s">
        <v>5459</v>
      </c>
      <c r="B915" s="832" t="s">
        <v>4484</v>
      </c>
      <c r="C915" s="832" t="s">
        <v>4480</v>
      </c>
      <c r="D915" s="832" t="s">
        <v>4613</v>
      </c>
      <c r="E915" s="832" t="s">
        <v>4614</v>
      </c>
      <c r="F915" s="849">
        <v>13</v>
      </c>
      <c r="G915" s="849">
        <v>7059</v>
      </c>
      <c r="H915" s="849">
        <v>1.3</v>
      </c>
      <c r="I915" s="849">
        <v>543</v>
      </c>
      <c r="J915" s="849">
        <v>10</v>
      </c>
      <c r="K915" s="849">
        <v>5430</v>
      </c>
      <c r="L915" s="849">
        <v>1</v>
      </c>
      <c r="M915" s="849">
        <v>543</v>
      </c>
      <c r="N915" s="849">
        <v>6</v>
      </c>
      <c r="O915" s="849">
        <v>3264</v>
      </c>
      <c r="P915" s="837">
        <v>0.6011049723756906</v>
      </c>
      <c r="Q915" s="850">
        <v>544</v>
      </c>
    </row>
    <row r="916" spans="1:17" ht="14.4" customHeight="1" x14ac:dyDescent="0.3">
      <c r="A916" s="831" t="s">
        <v>5459</v>
      </c>
      <c r="B916" s="832" t="s">
        <v>4484</v>
      </c>
      <c r="C916" s="832" t="s">
        <v>4480</v>
      </c>
      <c r="D916" s="832" t="s">
        <v>4597</v>
      </c>
      <c r="E916" s="832" t="s">
        <v>4598</v>
      </c>
      <c r="F916" s="849">
        <v>69</v>
      </c>
      <c r="G916" s="849">
        <v>21183</v>
      </c>
      <c r="H916" s="849">
        <v>1.3529411764705883</v>
      </c>
      <c r="I916" s="849">
        <v>307</v>
      </c>
      <c r="J916" s="849">
        <v>51</v>
      </c>
      <c r="K916" s="849">
        <v>15657</v>
      </c>
      <c r="L916" s="849">
        <v>1</v>
      </c>
      <c r="M916" s="849">
        <v>307</v>
      </c>
      <c r="N916" s="849">
        <v>81</v>
      </c>
      <c r="O916" s="849">
        <v>24948</v>
      </c>
      <c r="P916" s="837">
        <v>1.5934086989844798</v>
      </c>
      <c r="Q916" s="850">
        <v>308</v>
      </c>
    </row>
    <row r="917" spans="1:17" ht="14.4" customHeight="1" x14ac:dyDescent="0.3">
      <c r="A917" s="831" t="s">
        <v>5459</v>
      </c>
      <c r="B917" s="832" t="s">
        <v>4484</v>
      </c>
      <c r="C917" s="832" t="s">
        <v>4480</v>
      </c>
      <c r="D917" s="832" t="s">
        <v>4597</v>
      </c>
      <c r="E917" s="832" t="s">
        <v>4599</v>
      </c>
      <c r="F917" s="849">
        <v>5</v>
      </c>
      <c r="G917" s="849">
        <v>1535</v>
      </c>
      <c r="H917" s="849">
        <v>0.33333333333333331</v>
      </c>
      <c r="I917" s="849">
        <v>307</v>
      </c>
      <c r="J917" s="849">
        <v>15</v>
      </c>
      <c r="K917" s="849">
        <v>4605</v>
      </c>
      <c r="L917" s="849">
        <v>1</v>
      </c>
      <c r="M917" s="849">
        <v>307</v>
      </c>
      <c r="N917" s="849">
        <v>10</v>
      </c>
      <c r="O917" s="849">
        <v>3080</v>
      </c>
      <c r="P917" s="837">
        <v>0.66883821932681864</v>
      </c>
      <c r="Q917" s="850">
        <v>308</v>
      </c>
    </row>
    <row r="918" spans="1:17" ht="14.4" customHeight="1" x14ac:dyDescent="0.3">
      <c r="A918" s="831" t="s">
        <v>5459</v>
      </c>
      <c r="B918" s="832" t="s">
        <v>4484</v>
      </c>
      <c r="C918" s="832" t="s">
        <v>4480</v>
      </c>
      <c r="D918" s="832" t="s">
        <v>4600</v>
      </c>
      <c r="E918" s="832" t="s">
        <v>4592</v>
      </c>
      <c r="F918" s="849">
        <v>20</v>
      </c>
      <c r="G918" s="849">
        <v>3560</v>
      </c>
      <c r="H918" s="849">
        <v>0.51282051282051277</v>
      </c>
      <c r="I918" s="849">
        <v>178</v>
      </c>
      <c r="J918" s="849">
        <v>39</v>
      </c>
      <c r="K918" s="849">
        <v>6942</v>
      </c>
      <c r="L918" s="849">
        <v>1</v>
      </c>
      <c r="M918" s="849">
        <v>178</v>
      </c>
      <c r="N918" s="849">
        <v>17</v>
      </c>
      <c r="O918" s="849">
        <v>3043</v>
      </c>
      <c r="P918" s="837">
        <v>0.43834629789685969</v>
      </c>
      <c r="Q918" s="850">
        <v>179</v>
      </c>
    </row>
    <row r="919" spans="1:17" ht="14.4" customHeight="1" x14ac:dyDescent="0.3">
      <c r="A919" s="831" t="s">
        <v>5459</v>
      </c>
      <c r="B919" s="832" t="s">
        <v>4484</v>
      </c>
      <c r="C919" s="832" t="s">
        <v>4480</v>
      </c>
      <c r="D919" s="832" t="s">
        <v>4600</v>
      </c>
      <c r="E919" s="832" t="s">
        <v>4593</v>
      </c>
      <c r="F919" s="849">
        <v>10</v>
      </c>
      <c r="G919" s="849">
        <v>1780</v>
      </c>
      <c r="H919" s="849">
        <v>0.83333333333333337</v>
      </c>
      <c r="I919" s="849">
        <v>178</v>
      </c>
      <c r="J919" s="849">
        <v>12</v>
      </c>
      <c r="K919" s="849">
        <v>2136</v>
      </c>
      <c r="L919" s="849">
        <v>1</v>
      </c>
      <c r="M919" s="849">
        <v>178</v>
      </c>
      <c r="N919" s="849">
        <v>4</v>
      </c>
      <c r="O919" s="849">
        <v>716</v>
      </c>
      <c r="P919" s="837">
        <v>0.33520599250936328</v>
      </c>
      <c r="Q919" s="850">
        <v>179</v>
      </c>
    </row>
    <row r="920" spans="1:17" ht="14.4" customHeight="1" x14ac:dyDescent="0.3">
      <c r="A920" s="831" t="s">
        <v>5459</v>
      </c>
      <c r="B920" s="832" t="s">
        <v>4484</v>
      </c>
      <c r="C920" s="832" t="s">
        <v>4480</v>
      </c>
      <c r="D920" s="832" t="s">
        <v>4601</v>
      </c>
      <c r="E920" s="832" t="s">
        <v>4598</v>
      </c>
      <c r="F920" s="849">
        <v>92</v>
      </c>
      <c r="G920" s="849">
        <v>34960</v>
      </c>
      <c r="H920" s="849">
        <v>1.0574712643678161</v>
      </c>
      <c r="I920" s="849">
        <v>380</v>
      </c>
      <c r="J920" s="849">
        <v>87</v>
      </c>
      <c r="K920" s="849">
        <v>33060</v>
      </c>
      <c r="L920" s="849">
        <v>1</v>
      </c>
      <c r="M920" s="849">
        <v>380</v>
      </c>
      <c r="N920" s="849">
        <v>71</v>
      </c>
      <c r="O920" s="849">
        <v>27051</v>
      </c>
      <c r="P920" s="837">
        <v>0.81823956442831214</v>
      </c>
      <c r="Q920" s="850">
        <v>381</v>
      </c>
    </row>
    <row r="921" spans="1:17" ht="14.4" customHeight="1" x14ac:dyDescent="0.3">
      <c r="A921" s="831" t="s">
        <v>5459</v>
      </c>
      <c r="B921" s="832" t="s">
        <v>4484</v>
      </c>
      <c r="C921" s="832" t="s">
        <v>4480</v>
      </c>
      <c r="D921" s="832" t="s">
        <v>4601</v>
      </c>
      <c r="E921" s="832" t="s">
        <v>4599</v>
      </c>
      <c r="F921" s="849">
        <v>29</v>
      </c>
      <c r="G921" s="849">
        <v>11020</v>
      </c>
      <c r="H921" s="849">
        <v>2.2307692307692308</v>
      </c>
      <c r="I921" s="849">
        <v>380</v>
      </c>
      <c r="J921" s="849">
        <v>13</v>
      </c>
      <c r="K921" s="849">
        <v>4940</v>
      </c>
      <c r="L921" s="849">
        <v>1</v>
      </c>
      <c r="M921" s="849">
        <v>380</v>
      </c>
      <c r="N921" s="849">
        <v>15</v>
      </c>
      <c r="O921" s="849">
        <v>5715</v>
      </c>
      <c r="P921" s="837">
        <v>1.1568825910931173</v>
      </c>
      <c r="Q921" s="850">
        <v>381</v>
      </c>
    </row>
    <row r="922" spans="1:17" ht="14.4" customHeight="1" x14ac:dyDescent="0.3">
      <c r="A922" s="831" t="s">
        <v>5459</v>
      </c>
      <c r="B922" s="832" t="s">
        <v>4484</v>
      </c>
      <c r="C922" s="832" t="s">
        <v>4480</v>
      </c>
      <c r="D922" s="832" t="s">
        <v>4560</v>
      </c>
      <c r="E922" s="832" t="s">
        <v>4561</v>
      </c>
      <c r="F922" s="849">
        <v>298</v>
      </c>
      <c r="G922" s="849">
        <v>184164</v>
      </c>
      <c r="H922" s="849">
        <v>1.062566351257789</v>
      </c>
      <c r="I922" s="849">
        <v>618</v>
      </c>
      <c r="J922" s="849">
        <v>280</v>
      </c>
      <c r="K922" s="849">
        <v>173320</v>
      </c>
      <c r="L922" s="849">
        <v>1</v>
      </c>
      <c r="M922" s="849">
        <v>619</v>
      </c>
      <c r="N922" s="849">
        <v>318</v>
      </c>
      <c r="O922" s="849">
        <v>197160</v>
      </c>
      <c r="P922" s="837">
        <v>1.137549042234018</v>
      </c>
      <c r="Q922" s="850">
        <v>620</v>
      </c>
    </row>
    <row r="923" spans="1:17" ht="14.4" customHeight="1" x14ac:dyDescent="0.3">
      <c r="A923" s="831" t="s">
        <v>5459</v>
      </c>
      <c r="B923" s="832" t="s">
        <v>4484</v>
      </c>
      <c r="C923" s="832" t="s">
        <v>4480</v>
      </c>
      <c r="D923" s="832" t="s">
        <v>4652</v>
      </c>
      <c r="E923" s="832" t="s">
        <v>4653</v>
      </c>
      <c r="F923" s="849">
        <v>5</v>
      </c>
      <c r="G923" s="849">
        <v>500</v>
      </c>
      <c r="H923" s="849">
        <v>0.83333333333333337</v>
      </c>
      <c r="I923" s="849">
        <v>100</v>
      </c>
      <c r="J923" s="849">
        <v>6</v>
      </c>
      <c r="K923" s="849">
        <v>600</v>
      </c>
      <c r="L923" s="849">
        <v>1</v>
      </c>
      <c r="M923" s="849">
        <v>100</v>
      </c>
      <c r="N923" s="849">
        <v>7</v>
      </c>
      <c r="O923" s="849">
        <v>700</v>
      </c>
      <c r="P923" s="837">
        <v>1.1666666666666667</v>
      </c>
      <c r="Q923" s="850">
        <v>100</v>
      </c>
    </row>
    <row r="924" spans="1:17" ht="14.4" customHeight="1" x14ac:dyDescent="0.3">
      <c r="A924" s="831" t="s">
        <v>5459</v>
      </c>
      <c r="B924" s="832" t="s">
        <v>4484</v>
      </c>
      <c r="C924" s="832" t="s">
        <v>4480</v>
      </c>
      <c r="D924" s="832" t="s">
        <v>4654</v>
      </c>
      <c r="E924" s="832" t="s">
        <v>4610</v>
      </c>
      <c r="F924" s="849">
        <v>22</v>
      </c>
      <c r="G924" s="849">
        <v>22770</v>
      </c>
      <c r="H924" s="849">
        <v>1.375</v>
      </c>
      <c r="I924" s="849">
        <v>1035</v>
      </c>
      <c r="J924" s="849">
        <v>16</v>
      </c>
      <c r="K924" s="849">
        <v>16560</v>
      </c>
      <c r="L924" s="849">
        <v>1</v>
      </c>
      <c r="M924" s="849">
        <v>1035</v>
      </c>
      <c r="N924" s="849"/>
      <c r="O924" s="849"/>
      <c r="P924" s="837"/>
      <c r="Q924" s="850"/>
    </row>
    <row r="925" spans="1:17" ht="14.4" customHeight="1" x14ac:dyDescent="0.3">
      <c r="A925" s="831" t="s">
        <v>5459</v>
      </c>
      <c r="B925" s="832" t="s">
        <v>4484</v>
      </c>
      <c r="C925" s="832" t="s">
        <v>4480</v>
      </c>
      <c r="D925" s="832" t="s">
        <v>4654</v>
      </c>
      <c r="E925" s="832" t="s">
        <v>4612</v>
      </c>
      <c r="F925" s="849"/>
      <c r="G925" s="849"/>
      <c r="H925" s="849"/>
      <c r="I925" s="849"/>
      <c r="J925" s="849">
        <v>13</v>
      </c>
      <c r="K925" s="849">
        <v>13455</v>
      </c>
      <c r="L925" s="849">
        <v>1</v>
      </c>
      <c r="M925" s="849">
        <v>1035</v>
      </c>
      <c r="N925" s="849">
        <v>17</v>
      </c>
      <c r="O925" s="849">
        <v>17612</v>
      </c>
      <c r="P925" s="837">
        <v>1.308955778520996</v>
      </c>
      <c r="Q925" s="850">
        <v>1036</v>
      </c>
    </row>
    <row r="926" spans="1:17" ht="14.4" customHeight="1" x14ac:dyDescent="0.3">
      <c r="A926" s="831" t="s">
        <v>5459</v>
      </c>
      <c r="B926" s="832" t="s">
        <v>4484</v>
      </c>
      <c r="C926" s="832" t="s">
        <v>4480</v>
      </c>
      <c r="D926" s="832" t="s">
        <v>4655</v>
      </c>
      <c r="E926" s="832" t="s">
        <v>4610</v>
      </c>
      <c r="F926" s="849"/>
      <c r="G926" s="849"/>
      <c r="H926" s="849"/>
      <c r="I926" s="849"/>
      <c r="J926" s="849">
        <v>2</v>
      </c>
      <c r="K926" s="849">
        <v>1758</v>
      </c>
      <c r="L926" s="849">
        <v>1</v>
      </c>
      <c r="M926" s="849">
        <v>879</v>
      </c>
      <c r="N926" s="849">
        <v>2</v>
      </c>
      <c r="O926" s="849">
        <v>1760</v>
      </c>
      <c r="P926" s="837">
        <v>1.0011376564277588</v>
      </c>
      <c r="Q926" s="850">
        <v>880</v>
      </c>
    </row>
    <row r="927" spans="1:17" ht="14.4" customHeight="1" x14ac:dyDescent="0.3">
      <c r="A927" s="831" t="s">
        <v>5459</v>
      </c>
      <c r="B927" s="832" t="s">
        <v>4484</v>
      </c>
      <c r="C927" s="832" t="s">
        <v>4480</v>
      </c>
      <c r="D927" s="832" t="s">
        <v>4655</v>
      </c>
      <c r="E927" s="832" t="s">
        <v>4612</v>
      </c>
      <c r="F927" s="849"/>
      <c r="G927" s="849"/>
      <c r="H927" s="849"/>
      <c r="I927" s="849"/>
      <c r="J927" s="849">
        <v>56</v>
      </c>
      <c r="K927" s="849">
        <v>49224</v>
      </c>
      <c r="L927" s="849">
        <v>1</v>
      </c>
      <c r="M927" s="849">
        <v>879</v>
      </c>
      <c r="N927" s="849"/>
      <c r="O927" s="849"/>
      <c r="P927" s="837"/>
      <c r="Q927" s="850"/>
    </row>
    <row r="928" spans="1:17" ht="14.4" customHeight="1" x14ac:dyDescent="0.3">
      <c r="A928" s="831" t="s">
        <v>5459</v>
      </c>
      <c r="B928" s="832" t="s">
        <v>4484</v>
      </c>
      <c r="C928" s="832" t="s">
        <v>4480</v>
      </c>
      <c r="D928" s="832" t="s">
        <v>4678</v>
      </c>
      <c r="E928" s="832" t="s">
        <v>4657</v>
      </c>
      <c r="F928" s="849">
        <v>1993</v>
      </c>
      <c r="G928" s="849">
        <v>1058283</v>
      </c>
      <c r="H928" s="849">
        <v>1.2182151589242054</v>
      </c>
      <c r="I928" s="849">
        <v>531</v>
      </c>
      <c r="J928" s="849">
        <v>1636</v>
      </c>
      <c r="K928" s="849">
        <v>868716</v>
      </c>
      <c r="L928" s="849">
        <v>1</v>
      </c>
      <c r="M928" s="849">
        <v>531</v>
      </c>
      <c r="N928" s="849">
        <v>2133</v>
      </c>
      <c r="O928" s="849">
        <v>1134756</v>
      </c>
      <c r="P928" s="837">
        <v>1.3062450789440969</v>
      </c>
      <c r="Q928" s="850">
        <v>532</v>
      </c>
    </row>
    <row r="929" spans="1:17" ht="14.4" customHeight="1" x14ac:dyDescent="0.3">
      <c r="A929" s="831" t="s">
        <v>5459</v>
      </c>
      <c r="B929" s="832" t="s">
        <v>4484</v>
      </c>
      <c r="C929" s="832" t="s">
        <v>4480</v>
      </c>
      <c r="D929" s="832" t="s">
        <v>4656</v>
      </c>
      <c r="E929" s="832" t="s">
        <v>4657</v>
      </c>
      <c r="F929" s="849">
        <v>35</v>
      </c>
      <c r="G929" s="849">
        <v>28840</v>
      </c>
      <c r="H929" s="849">
        <v>1.3461538461538463</v>
      </c>
      <c r="I929" s="849">
        <v>824</v>
      </c>
      <c r="J929" s="849">
        <v>26</v>
      </c>
      <c r="K929" s="849">
        <v>21424</v>
      </c>
      <c r="L929" s="849">
        <v>1</v>
      </c>
      <c r="M929" s="849">
        <v>824</v>
      </c>
      <c r="N929" s="849">
        <v>16</v>
      </c>
      <c r="O929" s="849">
        <v>13200</v>
      </c>
      <c r="P929" s="837">
        <v>0.61613144137415987</v>
      </c>
      <c r="Q929" s="850">
        <v>825</v>
      </c>
    </row>
    <row r="930" spans="1:17" ht="14.4" customHeight="1" x14ac:dyDescent="0.3">
      <c r="A930" s="831" t="s">
        <v>5459</v>
      </c>
      <c r="B930" s="832" t="s">
        <v>4484</v>
      </c>
      <c r="C930" s="832" t="s">
        <v>4480</v>
      </c>
      <c r="D930" s="832" t="s">
        <v>4664</v>
      </c>
      <c r="E930" s="832" t="s">
        <v>4657</v>
      </c>
      <c r="F930" s="849">
        <v>456</v>
      </c>
      <c r="G930" s="849">
        <v>275424</v>
      </c>
      <c r="H930" s="849">
        <v>1.1287128712871286</v>
      </c>
      <c r="I930" s="849">
        <v>604</v>
      </c>
      <c r="J930" s="849">
        <v>404</v>
      </c>
      <c r="K930" s="849">
        <v>244016</v>
      </c>
      <c r="L930" s="849">
        <v>1</v>
      </c>
      <c r="M930" s="849">
        <v>604</v>
      </c>
      <c r="N930" s="849">
        <v>396</v>
      </c>
      <c r="O930" s="849">
        <v>239580</v>
      </c>
      <c r="P930" s="837">
        <v>0.98182086420562587</v>
      </c>
      <c r="Q930" s="850">
        <v>605</v>
      </c>
    </row>
    <row r="931" spans="1:17" ht="14.4" customHeight="1" x14ac:dyDescent="0.3">
      <c r="A931" s="831" t="s">
        <v>5459</v>
      </c>
      <c r="B931" s="832" t="s">
        <v>4484</v>
      </c>
      <c r="C931" s="832" t="s">
        <v>4480</v>
      </c>
      <c r="D931" s="832" t="s">
        <v>4605</v>
      </c>
      <c r="E931" s="832" t="s">
        <v>4575</v>
      </c>
      <c r="F931" s="849">
        <v>2</v>
      </c>
      <c r="G931" s="849">
        <v>808</v>
      </c>
      <c r="H931" s="849"/>
      <c r="I931" s="849">
        <v>404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5459</v>
      </c>
      <c r="B932" s="832" t="s">
        <v>4484</v>
      </c>
      <c r="C932" s="832" t="s">
        <v>4480</v>
      </c>
      <c r="D932" s="832" t="s">
        <v>4605</v>
      </c>
      <c r="E932" s="832" t="s">
        <v>4576</v>
      </c>
      <c r="F932" s="849">
        <v>3</v>
      </c>
      <c r="G932" s="849">
        <v>1212</v>
      </c>
      <c r="H932" s="849">
        <v>1.5</v>
      </c>
      <c r="I932" s="849">
        <v>404</v>
      </c>
      <c r="J932" s="849">
        <v>2</v>
      </c>
      <c r="K932" s="849">
        <v>808</v>
      </c>
      <c r="L932" s="849">
        <v>1</v>
      </c>
      <c r="M932" s="849">
        <v>404</v>
      </c>
      <c r="N932" s="849">
        <v>2</v>
      </c>
      <c r="O932" s="849">
        <v>810</v>
      </c>
      <c r="P932" s="837">
        <v>1.0024752475247525</v>
      </c>
      <c r="Q932" s="850">
        <v>405</v>
      </c>
    </row>
    <row r="933" spans="1:17" ht="14.4" customHeight="1" x14ac:dyDescent="0.3">
      <c r="A933" s="831" t="s">
        <v>5459</v>
      </c>
      <c r="B933" s="832" t="s">
        <v>4484</v>
      </c>
      <c r="C933" s="832" t="s">
        <v>4480</v>
      </c>
      <c r="D933" s="832" t="s">
        <v>4679</v>
      </c>
      <c r="E933" s="832" t="s">
        <v>4657</v>
      </c>
      <c r="F933" s="849"/>
      <c r="G933" s="849"/>
      <c r="H933" s="849"/>
      <c r="I933" s="849"/>
      <c r="J933" s="849">
        <v>5</v>
      </c>
      <c r="K933" s="849">
        <v>3755</v>
      </c>
      <c r="L933" s="849">
        <v>1</v>
      </c>
      <c r="M933" s="849">
        <v>751</v>
      </c>
      <c r="N933" s="849"/>
      <c r="O933" s="849"/>
      <c r="P933" s="837"/>
      <c r="Q933" s="850"/>
    </row>
    <row r="934" spans="1:17" ht="14.4" customHeight="1" x14ac:dyDescent="0.3">
      <c r="A934" s="831" t="s">
        <v>5460</v>
      </c>
      <c r="B934" s="832" t="s">
        <v>4484</v>
      </c>
      <c r="C934" s="832" t="s">
        <v>4509</v>
      </c>
      <c r="D934" s="832" t="s">
        <v>4569</v>
      </c>
      <c r="E934" s="832" t="s">
        <v>4570</v>
      </c>
      <c r="F934" s="849">
        <v>2</v>
      </c>
      <c r="G934" s="849">
        <v>1809.5</v>
      </c>
      <c r="H934" s="849">
        <v>0.5</v>
      </c>
      <c r="I934" s="849">
        <v>904.75</v>
      </c>
      <c r="J934" s="849">
        <v>4</v>
      </c>
      <c r="K934" s="849">
        <v>3619</v>
      </c>
      <c r="L934" s="849">
        <v>1</v>
      </c>
      <c r="M934" s="849">
        <v>904.75</v>
      </c>
      <c r="N934" s="849">
        <v>3</v>
      </c>
      <c r="O934" s="849">
        <v>2714.25</v>
      </c>
      <c r="P934" s="837">
        <v>0.75</v>
      </c>
      <c r="Q934" s="850">
        <v>904.75</v>
      </c>
    </row>
    <row r="935" spans="1:17" ht="14.4" customHeight="1" x14ac:dyDescent="0.3">
      <c r="A935" s="831" t="s">
        <v>5460</v>
      </c>
      <c r="B935" s="832" t="s">
        <v>4484</v>
      </c>
      <c r="C935" s="832" t="s">
        <v>4480</v>
      </c>
      <c r="D935" s="832" t="s">
        <v>4643</v>
      </c>
      <c r="E935" s="832" t="s">
        <v>4644</v>
      </c>
      <c r="F935" s="849"/>
      <c r="G935" s="849"/>
      <c r="H935" s="849"/>
      <c r="I935" s="849"/>
      <c r="J935" s="849"/>
      <c r="K935" s="849"/>
      <c r="L935" s="849"/>
      <c r="M935" s="849"/>
      <c r="N935" s="849">
        <v>2</v>
      </c>
      <c r="O935" s="849">
        <v>392</v>
      </c>
      <c r="P935" s="837"/>
      <c r="Q935" s="850">
        <v>196</v>
      </c>
    </row>
    <row r="936" spans="1:17" ht="14.4" customHeight="1" x14ac:dyDescent="0.3">
      <c r="A936" s="831" t="s">
        <v>5460</v>
      </c>
      <c r="B936" s="832" t="s">
        <v>4484</v>
      </c>
      <c r="C936" s="832" t="s">
        <v>4480</v>
      </c>
      <c r="D936" s="832" t="s">
        <v>4643</v>
      </c>
      <c r="E936" s="832" t="s">
        <v>4662</v>
      </c>
      <c r="F936" s="849">
        <v>6</v>
      </c>
      <c r="G936" s="849">
        <v>1170</v>
      </c>
      <c r="H936" s="849">
        <v>5.9693877551020407</v>
      </c>
      <c r="I936" s="849">
        <v>195</v>
      </c>
      <c r="J936" s="849">
        <v>1</v>
      </c>
      <c r="K936" s="849">
        <v>196</v>
      </c>
      <c r="L936" s="849">
        <v>1</v>
      </c>
      <c r="M936" s="849">
        <v>196</v>
      </c>
      <c r="N936" s="849"/>
      <c r="O936" s="849"/>
      <c r="P936" s="837"/>
      <c r="Q936" s="850"/>
    </row>
    <row r="937" spans="1:17" ht="14.4" customHeight="1" x14ac:dyDescent="0.3">
      <c r="A937" s="831" t="s">
        <v>5460</v>
      </c>
      <c r="B937" s="832" t="s">
        <v>4484</v>
      </c>
      <c r="C937" s="832" t="s">
        <v>4480</v>
      </c>
      <c r="D937" s="832" t="s">
        <v>4534</v>
      </c>
      <c r="E937" s="832" t="s">
        <v>4535</v>
      </c>
      <c r="F937" s="849">
        <v>15</v>
      </c>
      <c r="G937" s="849">
        <v>3765</v>
      </c>
      <c r="H937" s="849">
        <v>0.68181818181818177</v>
      </c>
      <c r="I937" s="849">
        <v>251</v>
      </c>
      <c r="J937" s="849">
        <v>22</v>
      </c>
      <c r="K937" s="849">
        <v>5522</v>
      </c>
      <c r="L937" s="849">
        <v>1</v>
      </c>
      <c r="M937" s="849">
        <v>251</v>
      </c>
      <c r="N937" s="849">
        <v>26</v>
      </c>
      <c r="O937" s="849">
        <v>6552</v>
      </c>
      <c r="P937" s="837">
        <v>1.1865266207895691</v>
      </c>
      <c r="Q937" s="850">
        <v>252</v>
      </c>
    </row>
    <row r="938" spans="1:17" ht="14.4" customHeight="1" x14ac:dyDescent="0.3">
      <c r="A938" s="831" t="s">
        <v>5460</v>
      </c>
      <c r="B938" s="832" t="s">
        <v>4484</v>
      </c>
      <c r="C938" s="832" t="s">
        <v>4480</v>
      </c>
      <c r="D938" s="832" t="s">
        <v>4534</v>
      </c>
      <c r="E938" s="832" t="s">
        <v>4536</v>
      </c>
      <c r="F938" s="849">
        <v>6</v>
      </c>
      <c r="G938" s="849">
        <v>1506</v>
      </c>
      <c r="H938" s="849">
        <v>0.66666666666666663</v>
      </c>
      <c r="I938" s="849">
        <v>251</v>
      </c>
      <c r="J938" s="849">
        <v>9</v>
      </c>
      <c r="K938" s="849">
        <v>2259</v>
      </c>
      <c r="L938" s="849">
        <v>1</v>
      </c>
      <c r="M938" s="849">
        <v>251</v>
      </c>
      <c r="N938" s="849">
        <v>4</v>
      </c>
      <c r="O938" s="849">
        <v>1008</v>
      </c>
      <c r="P938" s="837">
        <v>0.44621513944223107</v>
      </c>
      <c r="Q938" s="850">
        <v>252</v>
      </c>
    </row>
    <row r="939" spans="1:17" ht="14.4" customHeight="1" x14ac:dyDescent="0.3">
      <c r="A939" s="831" t="s">
        <v>5460</v>
      </c>
      <c r="B939" s="832" t="s">
        <v>4484</v>
      </c>
      <c r="C939" s="832" t="s">
        <v>4480</v>
      </c>
      <c r="D939" s="832" t="s">
        <v>4571</v>
      </c>
      <c r="E939" s="832" t="s">
        <v>4572</v>
      </c>
      <c r="F939" s="849">
        <v>4</v>
      </c>
      <c r="G939" s="849">
        <v>504</v>
      </c>
      <c r="H939" s="849">
        <v>1</v>
      </c>
      <c r="I939" s="849">
        <v>126</v>
      </c>
      <c r="J939" s="849">
        <v>4</v>
      </c>
      <c r="K939" s="849">
        <v>504</v>
      </c>
      <c r="L939" s="849">
        <v>1</v>
      </c>
      <c r="M939" s="849">
        <v>126</v>
      </c>
      <c r="N939" s="849"/>
      <c r="O939" s="849"/>
      <c r="P939" s="837"/>
      <c r="Q939" s="850"/>
    </row>
    <row r="940" spans="1:17" ht="14.4" customHeight="1" x14ac:dyDescent="0.3">
      <c r="A940" s="831" t="s">
        <v>5460</v>
      </c>
      <c r="B940" s="832" t="s">
        <v>4484</v>
      </c>
      <c r="C940" s="832" t="s">
        <v>4480</v>
      </c>
      <c r="D940" s="832" t="s">
        <v>4571</v>
      </c>
      <c r="E940" s="832" t="s">
        <v>4573</v>
      </c>
      <c r="F940" s="849">
        <v>8</v>
      </c>
      <c r="G940" s="849">
        <v>1008</v>
      </c>
      <c r="H940" s="849">
        <v>2.6666666666666665</v>
      </c>
      <c r="I940" s="849">
        <v>126</v>
      </c>
      <c r="J940" s="849">
        <v>3</v>
      </c>
      <c r="K940" s="849">
        <v>378</v>
      </c>
      <c r="L940" s="849">
        <v>1</v>
      </c>
      <c r="M940" s="849">
        <v>126</v>
      </c>
      <c r="N940" s="849">
        <v>2</v>
      </c>
      <c r="O940" s="849">
        <v>254</v>
      </c>
      <c r="P940" s="837">
        <v>0.67195767195767198</v>
      </c>
      <c r="Q940" s="850">
        <v>127</v>
      </c>
    </row>
    <row r="941" spans="1:17" ht="14.4" customHeight="1" x14ac:dyDescent="0.3">
      <c r="A941" s="831" t="s">
        <v>5460</v>
      </c>
      <c r="B941" s="832" t="s">
        <v>4484</v>
      </c>
      <c r="C941" s="832" t="s">
        <v>4480</v>
      </c>
      <c r="D941" s="832" t="s">
        <v>4574</v>
      </c>
      <c r="E941" s="832" t="s">
        <v>4575</v>
      </c>
      <c r="F941" s="849">
        <v>3</v>
      </c>
      <c r="G941" s="849">
        <v>993</v>
      </c>
      <c r="H941" s="849"/>
      <c r="I941" s="849">
        <v>331</v>
      </c>
      <c r="J941" s="849"/>
      <c r="K941" s="849"/>
      <c r="L941" s="849"/>
      <c r="M941" s="849"/>
      <c r="N941" s="849">
        <v>1</v>
      </c>
      <c r="O941" s="849">
        <v>332</v>
      </c>
      <c r="P941" s="837"/>
      <c r="Q941" s="850">
        <v>332</v>
      </c>
    </row>
    <row r="942" spans="1:17" ht="14.4" customHeight="1" x14ac:dyDescent="0.3">
      <c r="A942" s="831" t="s">
        <v>5460</v>
      </c>
      <c r="B942" s="832" t="s">
        <v>4484</v>
      </c>
      <c r="C942" s="832" t="s">
        <v>4480</v>
      </c>
      <c r="D942" s="832" t="s">
        <v>4574</v>
      </c>
      <c r="E942" s="832" t="s">
        <v>4576</v>
      </c>
      <c r="F942" s="849"/>
      <c r="G942" s="849"/>
      <c r="H942" s="849"/>
      <c r="I942" s="849"/>
      <c r="J942" s="849">
        <v>2</v>
      </c>
      <c r="K942" s="849">
        <v>662</v>
      </c>
      <c r="L942" s="849">
        <v>1</v>
      </c>
      <c r="M942" s="849">
        <v>331</v>
      </c>
      <c r="N942" s="849"/>
      <c r="O942" s="849"/>
      <c r="P942" s="837"/>
      <c r="Q942" s="850"/>
    </row>
    <row r="943" spans="1:17" ht="14.4" customHeight="1" x14ac:dyDescent="0.3">
      <c r="A943" s="831" t="s">
        <v>5460</v>
      </c>
      <c r="B943" s="832" t="s">
        <v>4484</v>
      </c>
      <c r="C943" s="832" t="s">
        <v>4480</v>
      </c>
      <c r="D943" s="832" t="s">
        <v>4577</v>
      </c>
      <c r="E943" s="832" t="s">
        <v>4578</v>
      </c>
      <c r="F943" s="849">
        <v>2</v>
      </c>
      <c r="G943" s="849">
        <v>990</v>
      </c>
      <c r="H943" s="849">
        <v>1</v>
      </c>
      <c r="I943" s="849">
        <v>495</v>
      </c>
      <c r="J943" s="849">
        <v>2</v>
      </c>
      <c r="K943" s="849">
        <v>990</v>
      </c>
      <c r="L943" s="849">
        <v>1</v>
      </c>
      <c r="M943" s="849">
        <v>495</v>
      </c>
      <c r="N943" s="849"/>
      <c r="O943" s="849"/>
      <c r="P943" s="837"/>
      <c r="Q943" s="850"/>
    </row>
    <row r="944" spans="1:17" ht="14.4" customHeight="1" x14ac:dyDescent="0.3">
      <c r="A944" s="831" t="s">
        <v>5460</v>
      </c>
      <c r="B944" s="832" t="s">
        <v>4484</v>
      </c>
      <c r="C944" s="832" t="s">
        <v>4480</v>
      </c>
      <c r="D944" s="832" t="s">
        <v>4582</v>
      </c>
      <c r="E944" s="832" t="s">
        <v>4578</v>
      </c>
      <c r="F944" s="849"/>
      <c r="G944" s="849"/>
      <c r="H944" s="849"/>
      <c r="I944" s="849"/>
      <c r="J944" s="849">
        <v>4</v>
      </c>
      <c r="K944" s="849">
        <v>2272</v>
      </c>
      <c r="L944" s="849">
        <v>1</v>
      </c>
      <c r="M944" s="849">
        <v>568</v>
      </c>
      <c r="N944" s="849">
        <v>2</v>
      </c>
      <c r="O944" s="849">
        <v>1138</v>
      </c>
      <c r="P944" s="837">
        <v>0.50088028169014087</v>
      </c>
      <c r="Q944" s="850">
        <v>569</v>
      </c>
    </row>
    <row r="945" spans="1:17" ht="14.4" customHeight="1" x14ac:dyDescent="0.3">
      <c r="A945" s="831" t="s">
        <v>5460</v>
      </c>
      <c r="B945" s="832" t="s">
        <v>4484</v>
      </c>
      <c r="C945" s="832" t="s">
        <v>4480</v>
      </c>
      <c r="D945" s="832" t="s">
        <v>4582</v>
      </c>
      <c r="E945" s="832" t="s">
        <v>4579</v>
      </c>
      <c r="F945" s="849">
        <v>8</v>
      </c>
      <c r="G945" s="849">
        <v>4544</v>
      </c>
      <c r="H945" s="849">
        <v>1.1428571428571428</v>
      </c>
      <c r="I945" s="849">
        <v>568</v>
      </c>
      <c r="J945" s="849">
        <v>7</v>
      </c>
      <c r="K945" s="849">
        <v>3976</v>
      </c>
      <c r="L945" s="849">
        <v>1</v>
      </c>
      <c r="M945" s="849">
        <v>568</v>
      </c>
      <c r="N945" s="849"/>
      <c r="O945" s="849"/>
      <c r="P945" s="837"/>
      <c r="Q945" s="850"/>
    </row>
    <row r="946" spans="1:17" ht="14.4" customHeight="1" x14ac:dyDescent="0.3">
      <c r="A946" s="831" t="s">
        <v>5460</v>
      </c>
      <c r="B946" s="832" t="s">
        <v>4484</v>
      </c>
      <c r="C946" s="832" t="s">
        <v>4480</v>
      </c>
      <c r="D946" s="832" t="s">
        <v>4583</v>
      </c>
      <c r="E946" s="832" t="s">
        <v>4581</v>
      </c>
      <c r="F946" s="849">
        <v>2</v>
      </c>
      <c r="G946" s="849">
        <v>1522</v>
      </c>
      <c r="H946" s="849"/>
      <c r="I946" s="849">
        <v>761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5460</v>
      </c>
      <c r="B947" s="832" t="s">
        <v>4484</v>
      </c>
      <c r="C947" s="832" t="s">
        <v>4480</v>
      </c>
      <c r="D947" s="832" t="s">
        <v>4609</v>
      </c>
      <c r="E947" s="832" t="s">
        <v>4610</v>
      </c>
      <c r="F947" s="849">
        <v>16</v>
      </c>
      <c r="G947" s="849">
        <v>13088</v>
      </c>
      <c r="H947" s="849">
        <v>1.6</v>
      </c>
      <c r="I947" s="849">
        <v>818</v>
      </c>
      <c r="J947" s="849">
        <v>10</v>
      </c>
      <c r="K947" s="849">
        <v>8180</v>
      </c>
      <c r="L947" s="849">
        <v>1</v>
      </c>
      <c r="M947" s="849">
        <v>818</v>
      </c>
      <c r="N947" s="849">
        <v>2</v>
      </c>
      <c r="O947" s="849">
        <v>1638</v>
      </c>
      <c r="P947" s="837">
        <v>0.20024449877750611</v>
      </c>
      <c r="Q947" s="850">
        <v>819</v>
      </c>
    </row>
    <row r="948" spans="1:17" ht="14.4" customHeight="1" x14ac:dyDescent="0.3">
      <c r="A948" s="831" t="s">
        <v>5460</v>
      </c>
      <c r="B948" s="832" t="s">
        <v>4484</v>
      </c>
      <c r="C948" s="832" t="s">
        <v>4480</v>
      </c>
      <c r="D948" s="832" t="s">
        <v>4609</v>
      </c>
      <c r="E948" s="832" t="s">
        <v>4612</v>
      </c>
      <c r="F948" s="849">
        <v>6</v>
      </c>
      <c r="G948" s="849">
        <v>4908</v>
      </c>
      <c r="H948" s="849">
        <v>0.22222222222222221</v>
      </c>
      <c r="I948" s="849">
        <v>818</v>
      </c>
      <c r="J948" s="849">
        <v>27</v>
      </c>
      <c r="K948" s="849">
        <v>22086</v>
      </c>
      <c r="L948" s="849">
        <v>1</v>
      </c>
      <c r="M948" s="849">
        <v>818</v>
      </c>
      <c r="N948" s="849">
        <v>21</v>
      </c>
      <c r="O948" s="849">
        <v>17199</v>
      </c>
      <c r="P948" s="837">
        <v>0.77872860635696817</v>
      </c>
      <c r="Q948" s="850">
        <v>819</v>
      </c>
    </row>
    <row r="949" spans="1:17" ht="14.4" customHeight="1" x14ac:dyDescent="0.3">
      <c r="A949" s="831" t="s">
        <v>5460</v>
      </c>
      <c r="B949" s="832" t="s">
        <v>4484</v>
      </c>
      <c r="C949" s="832" t="s">
        <v>4480</v>
      </c>
      <c r="D949" s="832" t="s">
        <v>4588</v>
      </c>
      <c r="E949" s="832" t="s">
        <v>4561</v>
      </c>
      <c r="F949" s="849">
        <v>2</v>
      </c>
      <c r="G949" s="849">
        <v>1456</v>
      </c>
      <c r="H949" s="849">
        <v>0.5</v>
      </c>
      <c r="I949" s="849">
        <v>728</v>
      </c>
      <c r="J949" s="849">
        <v>4</v>
      </c>
      <c r="K949" s="849">
        <v>2912</v>
      </c>
      <c r="L949" s="849">
        <v>1</v>
      </c>
      <c r="M949" s="849">
        <v>728</v>
      </c>
      <c r="N949" s="849">
        <v>1</v>
      </c>
      <c r="O949" s="849">
        <v>730</v>
      </c>
      <c r="P949" s="837">
        <v>0.25068681318681318</v>
      </c>
      <c r="Q949" s="850">
        <v>730</v>
      </c>
    </row>
    <row r="950" spans="1:17" ht="14.4" customHeight="1" x14ac:dyDescent="0.3">
      <c r="A950" s="831" t="s">
        <v>5460</v>
      </c>
      <c r="B950" s="832" t="s">
        <v>4484</v>
      </c>
      <c r="C950" s="832" t="s">
        <v>4480</v>
      </c>
      <c r="D950" s="832" t="s">
        <v>4589</v>
      </c>
      <c r="E950" s="832" t="s">
        <v>4590</v>
      </c>
      <c r="F950" s="849"/>
      <c r="G950" s="849"/>
      <c r="H950" s="849"/>
      <c r="I950" s="849"/>
      <c r="J950" s="849"/>
      <c r="K950" s="849"/>
      <c r="L950" s="849"/>
      <c r="M950" s="849"/>
      <c r="N950" s="849">
        <v>1</v>
      </c>
      <c r="O950" s="849">
        <v>834</v>
      </c>
      <c r="P950" s="837"/>
      <c r="Q950" s="850">
        <v>834</v>
      </c>
    </row>
    <row r="951" spans="1:17" ht="14.4" customHeight="1" x14ac:dyDescent="0.3">
      <c r="A951" s="831" t="s">
        <v>5460</v>
      </c>
      <c r="B951" s="832" t="s">
        <v>4484</v>
      </c>
      <c r="C951" s="832" t="s">
        <v>4480</v>
      </c>
      <c r="D951" s="832" t="s">
        <v>4591</v>
      </c>
      <c r="E951" s="832" t="s">
        <v>4592</v>
      </c>
      <c r="F951" s="849">
        <v>4</v>
      </c>
      <c r="G951" s="849">
        <v>860</v>
      </c>
      <c r="H951" s="849">
        <v>0.5714285714285714</v>
      </c>
      <c r="I951" s="849">
        <v>215</v>
      </c>
      <c r="J951" s="849">
        <v>7</v>
      </c>
      <c r="K951" s="849">
        <v>1505</v>
      </c>
      <c r="L951" s="849">
        <v>1</v>
      </c>
      <c r="M951" s="849">
        <v>215</v>
      </c>
      <c r="N951" s="849">
        <v>6</v>
      </c>
      <c r="O951" s="849">
        <v>1290</v>
      </c>
      <c r="P951" s="837">
        <v>0.8571428571428571</v>
      </c>
      <c r="Q951" s="850">
        <v>215</v>
      </c>
    </row>
    <row r="952" spans="1:17" ht="14.4" customHeight="1" x14ac:dyDescent="0.3">
      <c r="A952" s="831" t="s">
        <v>5460</v>
      </c>
      <c r="B952" s="832" t="s">
        <v>4484</v>
      </c>
      <c r="C952" s="832" t="s">
        <v>4480</v>
      </c>
      <c r="D952" s="832" t="s">
        <v>4591</v>
      </c>
      <c r="E952" s="832" t="s">
        <v>4593</v>
      </c>
      <c r="F952" s="849">
        <v>2</v>
      </c>
      <c r="G952" s="849">
        <v>430</v>
      </c>
      <c r="H952" s="849">
        <v>0.5</v>
      </c>
      <c r="I952" s="849">
        <v>215</v>
      </c>
      <c r="J952" s="849">
        <v>4</v>
      </c>
      <c r="K952" s="849">
        <v>860</v>
      </c>
      <c r="L952" s="849">
        <v>1</v>
      </c>
      <c r="M952" s="849">
        <v>215</v>
      </c>
      <c r="N952" s="849"/>
      <c r="O952" s="849"/>
      <c r="P952" s="837"/>
      <c r="Q952" s="850"/>
    </row>
    <row r="953" spans="1:17" ht="14.4" customHeight="1" x14ac:dyDescent="0.3">
      <c r="A953" s="831" t="s">
        <v>5460</v>
      </c>
      <c r="B953" s="832" t="s">
        <v>4484</v>
      </c>
      <c r="C953" s="832" t="s">
        <v>4480</v>
      </c>
      <c r="D953" s="832" t="s">
        <v>4594</v>
      </c>
      <c r="E953" s="832" t="s">
        <v>4595</v>
      </c>
      <c r="F953" s="849">
        <v>28</v>
      </c>
      <c r="G953" s="849">
        <v>2380</v>
      </c>
      <c r="H953" s="849">
        <v>0.77777777777777779</v>
      </c>
      <c r="I953" s="849">
        <v>85</v>
      </c>
      <c r="J953" s="849">
        <v>36</v>
      </c>
      <c r="K953" s="849">
        <v>3060</v>
      </c>
      <c r="L953" s="849">
        <v>1</v>
      </c>
      <c r="M953" s="849">
        <v>85</v>
      </c>
      <c r="N953" s="849">
        <v>2</v>
      </c>
      <c r="O953" s="849">
        <v>172</v>
      </c>
      <c r="P953" s="837">
        <v>5.6209150326797387E-2</v>
      </c>
      <c r="Q953" s="850">
        <v>86</v>
      </c>
    </row>
    <row r="954" spans="1:17" ht="14.4" customHeight="1" x14ac:dyDescent="0.3">
      <c r="A954" s="831" t="s">
        <v>5460</v>
      </c>
      <c r="B954" s="832" t="s">
        <v>4484</v>
      </c>
      <c r="C954" s="832" t="s">
        <v>4480</v>
      </c>
      <c r="D954" s="832" t="s">
        <v>4594</v>
      </c>
      <c r="E954" s="832" t="s">
        <v>4596</v>
      </c>
      <c r="F954" s="849">
        <v>25</v>
      </c>
      <c r="G954" s="849">
        <v>2125</v>
      </c>
      <c r="H954" s="849">
        <v>0.67567567567567566</v>
      </c>
      <c r="I954" s="849">
        <v>85</v>
      </c>
      <c r="J954" s="849">
        <v>37</v>
      </c>
      <c r="K954" s="849">
        <v>3145</v>
      </c>
      <c r="L954" s="849">
        <v>1</v>
      </c>
      <c r="M954" s="849">
        <v>85</v>
      </c>
      <c r="N954" s="849">
        <v>54</v>
      </c>
      <c r="O954" s="849">
        <v>4644</v>
      </c>
      <c r="P954" s="837">
        <v>1.4766295707472179</v>
      </c>
      <c r="Q954" s="850">
        <v>86</v>
      </c>
    </row>
    <row r="955" spans="1:17" ht="14.4" customHeight="1" x14ac:dyDescent="0.3">
      <c r="A955" s="831" t="s">
        <v>5460</v>
      </c>
      <c r="B955" s="832" t="s">
        <v>4484</v>
      </c>
      <c r="C955" s="832" t="s">
        <v>4480</v>
      </c>
      <c r="D955" s="832" t="s">
        <v>4647</v>
      </c>
      <c r="E955" s="832" t="s">
        <v>4648</v>
      </c>
      <c r="F955" s="849">
        <v>1</v>
      </c>
      <c r="G955" s="849">
        <v>719</v>
      </c>
      <c r="H955" s="849">
        <v>0.99861111111111112</v>
      </c>
      <c r="I955" s="849">
        <v>719</v>
      </c>
      <c r="J955" s="849">
        <v>1</v>
      </c>
      <c r="K955" s="849">
        <v>720</v>
      </c>
      <c r="L955" s="849">
        <v>1</v>
      </c>
      <c r="M955" s="849">
        <v>720</v>
      </c>
      <c r="N955" s="849"/>
      <c r="O955" s="849"/>
      <c r="P955" s="837"/>
      <c r="Q955" s="850"/>
    </row>
    <row r="956" spans="1:17" ht="14.4" customHeight="1" x14ac:dyDescent="0.3">
      <c r="A956" s="831" t="s">
        <v>5460</v>
      </c>
      <c r="B956" s="832" t="s">
        <v>4484</v>
      </c>
      <c r="C956" s="832" t="s">
        <v>4480</v>
      </c>
      <c r="D956" s="832" t="s">
        <v>4649</v>
      </c>
      <c r="E956" s="832" t="s">
        <v>4610</v>
      </c>
      <c r="F956" s="849">
        <v>9</v>
      </c>
      <c r="G956" s="849">
        <v>8568</v>
      </c>
      <c r="H956" s="849">
        <v>0.375</v>
      </c>
      <c r="I956" s="849">
        <v>952</v>
      </c>
      <c r="J956" s="849">
        <v>24</v>
      </c>
      <c r="K956" s="849">
        <v>22848</v>
      </c>
      <c r="L956" s="849">
        <v>1</v>
      </c>
      <c r="M956" s="849">
        <v>952</v>
      </c>
      <c r="N956" s="849"/>
      <c r="O956" s="849"/>
      <c r="P956" s="837"/>
      <c r="Q956" s="850"/>
    </row>
    <row r="957" spans="1:17" ht="14.4" customHeight="1" x14ac:dyDescent="0.3">
      <c r="A957" s="831" t="s">
        <v>5460</v>
      </c>
      <c r="B957" s="832" t="s">
        <v>4484</v>
      </c>
      <c r="C957" s="832" t="s">
        <v>4480</v>
      </c>
      <c r="D957" s="832" t="s">
        <v>4649</v>
      </c>
      <c r="E957" s="832" t="s">
        <v>4612</v>
      </c>
      <c r="F957" s="849">
        <v>6</v>
      </c>
      <c r="G957" s="849">
        <v>5712</v>
      </c>
      <c r="H957" s="849">
        <v>0.6</v>
      </c>
      <c r="I957" s="849">
        <v>952</v>
      </c>
      <c r="J957" s="849">
        <v>10</v>
      </c>
      <c r="K957" s="849">
        <v>9520</v>
      </c>
      <c r="L957" s="849">
        <v>1</v>
      </c>
      <c r="M957" s="849">
        <v>952</v>
      </c>
      <c r="N957" s="849">
        <v>33</v>
      </c>
      <c r="O957" s="849">
        <v>31449</v>
      </c>
      <c r="P957" s="837">
        <v>3.3034663865546219</v>
      </c>
      <c r="Q957" s="850">
        <v>953</v>
      </c>
    </row>
    <row r="958" spans="1:17" ht="14.4" customHeight="1" x14ac:dyDescent="0.3">
      <c r="A958" s="831" t="s">
        <v>5460</v>
      </c>
      <c r="B958" s="832" t="s">
        <v>4484</v>
      </c>
      <c r="C958" s="832" t="s">
        <v>4480</v>
      </c>
      <c r="D958" s="832" t="s">
        <v>4611</v>
      </c>
      <c r="E958" s="832" t="s">
        <v>4610</v>
      </c>
      <c r="F958" s="849"/>
      <c r="G958" s="849"/>
      <c r="H958" s="849"/>
      <c r="I958" s="849"/>
      <c r="J958" s="849">
        <v>2</v>
      </c>
      <c r="K958" s="849">
        <v>1490</v>
      </c>
      <c r="L958" s="849">
        <v>1</v>
      </c>
      <c r="M958" s="849">
        <v>745</v>
      </c>
      <c r="N958" s="849"/>
      <c r="O958" s="849"/>
      <c r="P958" s="837"/>
      <c r="Q958" s="850"/>
    </row>
    <row r="959" spans="1:17" ht="14.4" customHeight="1" x14ac:dyDescent="0.3">
      <c r="A959" s="831" t="s">
        <v>5460</v>
      </c>
      <c r="B959" s="832" t="s">
        <v>4484</v>
      </c>
      <c r="C959" s="832" t="s">
        <v>4480</v>
      </c>
      <c r="D959" s="832" t="s">
        <v>4650</v>
      </c>
      <c r="E959" s="832" t="s">
        <v>4677</v>
      </c>
      <c r="F959" s="849">
        <v>1</v>
      </c>
      <c r="G959" s="849">
        <v>58</v>
      </c>
      <c r="H959" s="849">
        <v>1</v>
      </c>
      <c r="I959" s="849">
        <v>58</v>
      </c>
      <c r="J959" s="849">
        <v>1</v>
      </c>
      <c r="K959" s="849">
        <v>58</v>
      </c>
      <c r="L959" s="849">
        <v>1</v>
      </c>
      <c r="M959" s="849">
        <v>58</v>
      </c>
      <c r="N959" s="849"/>
      <c r="O959" s="849"/>
      <c r="P959" s="837"/>
      <c r="Q959" s="850"/>
    </row>
    <row r="960" spans="1:17" ht="14.4" customHeight="1" x14ac:dyDescent="0.3">
      <c r="A960" s="831" t="s">
        <v>5460</v>
      </c>
      <c r="B960" s="832" t="s">
        <v>4484</v>
      </c>
      <c r="C960" s="832" t="s">
        <v>4480</v>
      </c>
      <c r="D960" s="832" t="s">
        <v>4650</v>
      </c>
      <c r="E960" s="832" t="s">
        <v>4651</v>
      </c>
      <c r="F960" s="849">
        <v>1</v>
      </c>
      <c r="G960" s="849">
        <v>58</v>
      </c>
      <c r="H960" s="849"/>
      <c r="I960" s="849">
        <v>58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5460</v>
      </c>
      <c r="B961" s="832" t="s">
        <v>4484</v>
      </c>
      <c r="C961" s="832" t="s">
        <v>4480</v>
      </c>
      <c r="D961" s="832" t="s">
        <v>4613</v>
      </c>
      <c r="E961" s="832" t="s">
        <v>4614</v>
      </c>
      <c r="F961" s="849">
        <v>33</v>
      </c>
      <c r="G961" s="849">
        <v>17919</v>
      </c>
      <c r="H961" s="849">
        <v>1.736842105263158</v>
      </c>
      <c r="I961" s="849">
        <v>543</v>
      </c>
      <c r="J961" s="849">
        <v>19</v>
      </c>
      <c r="K961" s="849">
        <v>10317</v>
      </c>
      <c r="L961" s="849">
        <v>1</v>
      </c>
      <c r="M961" s="849">
        <v>543</v>
      </c>
      <c r="N961" s="849">
        <v>20</v>
      </c>
      <c r="O961" s="849">
        <v>10880</v>
      </c>
      <c r="P961" s="837">
        <v>1.0545701269748957</v>
      </c>
      <c r="Q961" s="850">
        <v>544</v>
      </c>
    </row>
    <row r="962" spans="1:17" ht="14.4" customHeight="1" x14ac:dyDescent="0.3">
      <c r="A962" s="831" t="s">
        <v>5460</v>
      </c>
      <c r="B962" s="832" t="s">
        <v>4484</v>
      </c>
      <c r="C962" s="832" t="s">
        <v>4480</v>
      </c>
      <c r="D962" s="832" t="s">
        <v>4597</v>
      </c>
      <c r="E962" s="832" t="s">
        <v>4598</v>
      </c>
      <c r="F962" s="849"/>
      <c r="G962" s="849"/>
      <c r="H962" s="849"/>
      <c r="I962" s="849"/>
      <c r="J962" s="849">
        <v>2</v>
      </c>
      <c r="K962" s="849">
        <v>614</v>
      </c>
      <c r="L962" s="849">
        <v>1</v>
      </c>
      <c r="M962" s="849">
        <v>307</v>
      </c>
      <c r="N962" s="849"/>
      <c r="O962" s="849"/>
      <c r="P962" s="837"/>
      <c r="Q962" s="850"/>
    </row>
    <row r="963" spans="1:17" ht="14.4" customHeight="1" x14ac:dyDescent="0.3">
      <c r="A963" s="831" t="s">
        <v>5460</v>
      </c>
      <c r="B963" s="832" t="s">
        <v>4484</v>
      </c>
      <c r="C963" s="832" t="s">
        <v>4480</v>
      </c>
      <c r="D963" s="832" t="s">
        <v>4560</v>
      </c>
      <c r="E963" s="832" t="s">
        <v>4561</v>
      </c>
      <c r="F963" s="849"/>
      <c r="G963" s="849"/>
      <c r="H963" s="849"/>
      <c r="I963" s="849"/>
      <c r="J963" s="849"/>
      <c r="K963" s="849"/>
      <c r="L963" s="849"/>
      <c r="M963" s="849"/>
      <c r="N963" s="849">
        <v>1</v>
      </c>
      <c r="O963" s="849">
        <v>620</v>
      </c>
      <c r="P963" s="837"/>
      <c r="Q963" s="850">
        <v>620</v>
      </c>
    </row>
    <row r="964" spans="1:17" ht="14.4" customHeight="1" x14ac:dyDescent="0.3">
      <c r="A964" s="831" t="s">
        <v>5460</v>
      </c>
      <c r="B964" s="832" t="s">
        <v>4484</v>
      </c>
      <c r="C964" s="832" t="s">
        <v>4480</v>
      </c>
      <c r="D964" s="832" t="s">
        <v>4602</v>
      </c>
      <c r="E964" s="832" t="s">
        <v>4603</v>
      </c>
      <c r="F964" s="849">
        <v>14</v>
      </c>
      <c r="G964" s="849">
        <v>3808</v>
      </c>
      <c r="H964" s="849">
        <v>0.73684210526315785</v>
      </c>
      <c r="I964" s="849">
        <v>272</v>
      </c>
      <c r="J964" s="849">
        <v>19</v>
      </c>
      <c r="K964" s="849">
        <v>5168</v>
      </c>
      <c r="L964" s="849">
        <v>1</v>
      </c>
      <c r="M964" s="849">
        <v>272</v>
      </c>
      <c r="N964" s="849">
        <v>13</v>
      </c>
      <c r="O964" s="849">
        <v>3549</v>
      </c>
      <c r="P964" s="837">
        <v>0.68672600619195046</v>
      </c>
      <c r="Q964" s="850">
        <v>273</v>
      </c>
    </row>
    <row r="965" spans="1:17" ht="14.4" customHeight="1" x14ac:dyDescent="0.3">
      <c r="A965" s="831" t="s">
        <v>5460</v>
      </c>
      <c r="B965" s="832" t="s">
        <v>4484</v>
      </c>
      <c r="C965" s="832" t="s">
        <v>4480</v>
      </c>
      <c r="D965" s="832" t="s">
        <v>4652</v>
      </c>
      <c r="E965" s="832" t="s">
        <v>4653</v>
      </c>
      <c r="F965" s="849">
        <v>1</v>
      </c>
      <c r="G965" s="849">
        <v>100</v>
      </c>
      <c r="H965" s="849">
        <v>0.33333333333333331</v>
      </c>
      <c r="I965" s="849">
        <v>100</v>
      </c>
      <c r="J965" s="849">
        <v>3</v>
      </c>
      <c r="K965" s="849">
        <v>300</v>
      </c>
      <c r="L965" s="849">
        <v>1</v>
      </c>
      <c r="M965" s="849">
        <v>100</v>
      </c>
      <c r="N965" s="849"/>
      <c r="O965" s="849"/>
      <c r="P965" s="837"/>
      <c r="Q965" s="850"/>
    </row>
    <row r="966" spans="1:17" ht="14.4" customHeight="1" x14ac:dyDescent="0.3">
      <c r="A966" s="831" t="s">
        <v>5460</v>
      </c>
      <c r="B966" s="832" t="s">
        <v>4484</v>
      </c>
      <c r="C966" s="832" t="s">
        <v>4480</v>
      </c>
      <c r="D966" s="832" t="s">
        <v>4664</v>
      </c>
      <c r="E966" s="832" t="s">
        <v>4657</v>
      </c>
      <c r="F966" s="849"/>
      <c r="G966" s="849"/>
      <c r="H966" s="849"/>
      <c r="I966" s="849"/>
      <c r="J966" s="849">
        <v>3</v>
      </c>
      <c r="K966" s="849">
        <v>1812</v>
      </c>
      <c r="L966" s="849">
        <v>1</v>
      </c>
      <c r="M966" s="849">
        <v>604</v>
      </c>
      <c r="N966" s="849"/>
      <c r="O966" s="849"/>
      <c r="P966" s="837"/>
      <c r="Q966" s="850"/>
    </row>
    <row r="967" spans="1:17" ht="14.4" customHeight="1" x14ac:dyDescent="0.3">
      <c r="A967" s="831" t="s">
        <v>5460</v>
      </c>
      <c r="B967" s="832" t="s">
        <v>4484</v>
      </c>
      <c r="C967" s="832" t="s">
        <v>4480</v>
      </c>
      <c r="D967" s="832" t="s">
        <v>4605</v>
      </c>
      <c r="E967" s="832" t="s">
        <v>4575</v>
      </c>
      <c r="F967" s="849">
        <v>2</v>
      </c>
      <c r="G967" s="849">
        <v>808</v>
      </c>
      <c r="H967" s="849"/>
      <c r="I967" s="849">
        <v>404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5460</v>
      </c>
      <c r="B968" s="832" t="s">
        <v>4484</v>
      </c>
      <c r="C968" s="832" t="s">
        <v>4480</v>
      </c>
      <c r="D968" s="832" t="s">
        <v>4605</v>
      </c>
      <c r="E968" s="832" t="s">
        <v>4576</v>
      </c>
      <c r="F968" s="849">
        <v>15</v>
      </c>
      <c r="G968" s="849">
        <v>6060</v>
      </c>
      <c r="H968" s="849">
        <v>2.1428571428571428</v>
      </c>
      <c r="I968" s="849">
        <v>404</v>
      </c>
      <c r="J968" s="849">
        <v>7</v>
      </c>
      <c r="K968" s="849">
        <v>2828</v>
      </c>
      <c r="L968" s="849">
        <v>1</v>
      </c>
      <c r="M968" s="849">
        <v>404</v>
      </c>
      <c r="N968" s="849">
        <v>15</v>
      </c>
      <c r="O968" s="849">
        <v>6075</v>
      </c>
      <c r="P968" s="837">
        <v>2.1481612446958982</v>
      </c>
      <c r="Q968" s="850">
        <v>405</v>
      </c>
    </row>
    <row r="969" spans="1:17" ht="14.4" customHeight="1" x14ac:dyDescent="0.3">
      <c r="A969" s="831" t="s">
        <v>5461</v>
      </c>
      <c r="B969" s="832" t="s">
        <v>4484</v>
      </c>
      <c r="C969" s="832" t="s">
        <v>4509</v>
      </c>
      <c r="D969" s="832" t="s">
        <v>4666</v>
      </c>
      <c r="E969" s="832" t="s">
        <v>4667</v>
      </c>
      <c r="F969" s="849"/>
      <c r="G969" s="849"/>
      <c r="H969" s="849"/>
      <c r="I969" s="849"/>
      <c r="J969" s="849">
        <v>1</v>
      </c>
      <c r="K969" s="849">
        <v>2310</v>
      </c>
      <c r="L969" s="849">
        <v>1</v>
      </c>
      <c r="M969" s="849">
        <v>2310</v>
      </c>
      <c r="N969" s="849"/>
      <c r="O969" s="849"/>
      <c r="P969" s="837"/>
      <c r="Q969" s="850"/>
    </row>
    <row r="970" spans="1:17" ht="14.4" customHeight="1" x14ac:dyDescent="0.3">
      <c r="A970" s="831" t="s">
        <v>5461</v>
      </c>
      <c r="B970" s="832" t="s">
        <v>4484</v>
      </c>
      <c r="C970" s="832" t="s">
        <v>4509</v>
      </c>
      <c r="D970" s="832" t="s">
        <v>4569</v>
      </c>
      <c r="E970" s="832" t="s">
        <v>4570</v>
      </c>
      <c r="F970" s="849">
        <v>64</v>
      </c>
      <c r="G970" s="849">
        <v>57904</v>
      </c>
      <c r="H970" s="849">
        <v>0.91428571428571426</v>
      </c>
      <c r="I970" s="849">
        <v>904.75</v>
      </c>
      <c r="J970" s="849">
        <v>70</v>
      </c>
      <c r="K970" s="849">
        <v>63332.5</v>
      </c>
      <c r="L970" s="849">
        <v>1</v>
      </c>
      <c r="M970" s="849">
        <v>904.75</v>
      </c>
      <c r="N970" s="849">
        <v>56</v>
      </c>
      <c r="O970" s="849">
        <v>50666</v>
      </c>
      <c r="P970" s="837">
        <v>0.8</v>
      </c>
      <c r="Q970" s="850">
        <v>904.75</v>
      </c>
    </row>
    <row r="971" spans="1:17" ht="14.4" customHeight="1" x14ac:dyDescent="0.3">
      <c r="A971" s="831" t="s">
        <v>5461</v>
      </c>
      <c r="B971" s="832" t="s">
        <v>4484</v>
      </c>
      <c r="C971" s="832" t="s">
        <v>4509</v>
      </c>
      <c r="D971" s="832" t="s">
        <v>4512</v>
      </c>
      <c r="E971" s="832" t="s">
        <v>4513</v>
      </c>
      <c r="F971" s="849">
        <v>4</v>
      </c>
      <c r="G971" s="849">
        <v>970.56</v>
      </c>
      <c r="H971" s="849">
        <v>2</v>
      </c>
      <c r="I971" s="849">
        <v>242.64</v>
      </c>
      <c r="J971" s="849">
        <v>2</v>
      </c>
      <c r="K971" s="849">
        <v>485.28</v>
      </c>
      <c r="L971" s="849">
        <v>1</v>
      </c>
      <c r="M971" s="849">
        <v>242.64</v>
      </c>
      <c r="N971" s="849"/>
      <c r="O971" s="849"/>
      <c r="P971" s="837"/>
      <c r="Q971" s="850"/>
    </row>
    <row r="972" spans="1:17" ht="14.4" customHeight="1" x14ac:dyDescent="0.3">
      <c r="A972" s="831" t="s">
        <v>5461</v>
      </c>
      <c r="B972" s="832" t="s">
        <v>4484</v>
      </c>
      <c r="C972" s="832" t="s">
        <v>4509</v>
      </c>
      <c r="D972" s="832" t="s">
        <v>4514</v>
      </c>
      <c r="E972" s="832" t="s">
        <v>4515</v>
      </c>
      <c r="F972" s="849"/>
      <c r="G972" s="849"/>
      <c r="H972" s="849"/>
      <c r="I972" s="849"/>
      <c r="J972" s="849">
        <v>1</v>
      </c>
      <c r="K972" s="849">
        <v>242.64</v>
      </c>
      <c r="L972" s="849">
        <v>1</v>
      </c>
      <c r="M972" s="849">
        <v>242.64</v>
      </c>
      <c r="N972" s="849"/>
      <c r="O972" s="849"/>
      <c r="P972" s="837"/>
      <c r="Q972" s="850"/>
    </row>
    <row r="973" spans="1:17" ht="14.4" customHeight="1" x14ac:dyDescent="0.3">
      <c r="A973" s="831" t="s">
        <v>5461</v>
      </c>
      <c r="B973" s="832" t="s">
        <v>4484</v>
      </c>
      <c r="C973" s="832" t="s">
        <v>4480</v>
      </c>
      <c r="D973" s="832" t="s">
        <v>4643</v>
      </c>
      <c r="E973" s="832" t="s">
        <v>4644</v>
      </c>
      <c r="F973" s="849">
        <v>1</v>
      </c>
      <c r="G973" s="849">
        <v>195</v>
      </c>
      <c r="H973" s="849">
        <v>0.33163265306122447</v>
      </c>
      <c r="I973" s="849">
        <v>195</v>
      </c>
      <c r="J973" s="849">
        <v>3</v>
      </c>
      <c r="K973" s="849">
        <v>588</v>
      </c>
      <c r="L973" s="849">
        <v>1</v>
      </c>
      <c r="M973" s="849">
        <v>196</v>
      </c>
      <c r="N973" s="849"/>
      <c r="O973" s="849"/>
      <c r="P973" s="837"/>
      <c r="Q973" s="850"/>
    </row>
    <row r="974" spans="1:17" ht="14.4" customHeight="1" x14ac:dyDescent="0.3">
      <c r="A974" s="831" t="s">
        <v>5461</v>
      </c>
      <c r="B974" s="832" t="s">
        <v>4484</v>
      </c>
      <c r="C974" s="832" t="s">
        <v>4480</v>
      </c>
      <c r="D974" s="832" t="s">
        <v>4645</v>
      </c>
      <c r="E974" s="832" t="s">
        <v>4646</v>
      </c>
      <c r="F974" s="849">
        <v>3</v>
      </c>
      <c r="G974" s="849">
        <v>3474</v>
      </c>
      <c r="H974" s="849"/>
      <c r="I974" s="849">
        <v>1158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5461</v>
      </c>
      <c r="B975" s="832" t="s">
        <v>4484</v>
      </c>
      <c r="C975" s="832" t="s">
        <v>4480</v>
      </c>
      <c r="D975" s="832" t="s">
        <v>4525</v>
      </c>
      <c r="E975" s="832" t="s">
        <v>4526</v>
      </c>
      <c r="F975" s="849"/>
      <c r="G975" s="849"/>
      <c r="H975" s="849"/>
      <c r="I975" s="849"/>
      <c r="J975" s="849"/>
      <c r="K975" s="849"/>
      <c r="L975" s="849"/>
      <c r="M975" s="849"/>
      <c r="N975" s="849">
        <v>3</v>
      </c>
      <c r="O975" s="849">
        <v>111</v>
      </c>
      <c r="P975" s="837"/>
      <c r="Q975" s="850">
        <v>37</v>
      </c>
    </row>
    <row r="976" spans="1:17" ht="14.4" customHeight="1" x14ac:dyDescent="0.3">
      <c r="A976" s="831" t="s">
        <v>5461</v>
      </c>
      <c r="B976" s="832" t="s">
        <v>4484</v>
      </c>
      <c r="C976" s="832" t="s">
        <v>4480</v>
      </c>
      <c r="D976" s="832" t="s">
        <v>4525</v>
      </c>
      <c r="E976" s="832" t="s">
        <v>4527</v>
      </c>
      <c r="F976" s="849"/>
      <c r="G976" s="849"/>
      <c r="H976" s="849"/>
      <c r="I976" s="849"/>
      <c r="J976" s="849"/>
      <c r="K976" s="849"/>
      <c r="L976" s="849"/>
      <c r="M976" s="849"/>
      <c r="N976" s="849">
        <v>1</v>
      </c>
      <c r="O976" s="849">
        <v>37</v>
      </c>
      <c r="P976" s="837"/>
      <c r="Q976" s="850">
        <v>37</v>
      </c>
    </row>
    <row r="977" spans="1:17" ht="14.4" customHeight="1" x14ac:dyDescent="0.3">
      <c r="A977" s="831" t="s">
        <v>5461</v>
      </c>
      <c r="B977" s="832" t="s">
        <v>4484</v>
      </c>
      <c r="C977" s="832" t="s">
        <v>4480</v>
      </c>
      <c r="D977" s="832" t="s">
        <v>4534</v>
      </c>
      <c r="E977" s="832" t="s">
        <v>4535</v>
      </c>
      <c r="F977" s="849">
        <v>1854</v>
      </c>
      <c r="G977" s="849">
        <v>465354</v>
      </c>
      <c r="H977" s="849">
        <v>1.08994708994709</v>
      </c>
      <c r="I977" s="849">
        <v>251</v>
      </c>
      <c r="J977" s="849">
        <v>1701</v>
      </c>
      <c r="K977" s="849">
        <v>426951</v>
      </c>
      <c r="L977" s="849">
        <v>1</v>
      </c>
      <c r="M977" s="849">
        <v>251</v>
      </c>
      <c r="N977" s="849">
        <v>1856</v>
      </c>
      <c r="O977" s="849">
        <v>467712</v>
      </c>
      <c r="P977" s="837">
        <v>1.0954699719639958</v>
      </c>
      <c r="Q977" s="850">
        <v>252</v>
      </c>
    </row>
    <row r="978" spans="1:17" ht="14.4" customHeight="1" x14ac:dyDescent="0.3">
      <c r="A978" s="831" t="s">
        <v>5461</v>
      </c>
      <c r="B978" s="832" t="s">
        <v>4484</v>
      </c>
      <c r="C978" s="832" t="s">
        <v>4480</v>
      </c>
      <c r="D978" s="832" t="s">
        <v>4534</v>
      </c>
      <c r="E978" s="832" t="s">
        <v>4536</v>
      </c>
      <c r="F978" s="849">
        <v>171</v>
      </c>
      <c r="G978" s="849">
        <v>42921</v>
      </c>
      <c r="H978" s="849">
        <v>0.86802030456852797</v>
      </c>
      <c r="I978" s="849">
        <v>251</v>
      </c>
      <c r="J978" s="849">
        <v>197</v>
      </c>
      <c r="K978" s="849">
        <v>49447</v>
      </c>
      <c r="L978" s="849">
        <v>1</v>
      </c>
      <c r="M978" s="849">
        <v>251</v>
      </c>
      <c r="N978" s="849">
        <v>144</v>
      </c>
      <c r="O978" s="849">
        <v>36288</v>
      </c>
      <c r="P978" s="837">
        <v>0.73387667603696882</v>
      </c>
      <c r="Q978" s="850">
        <v>252</v>
      </c>
    </row>
    <row r="979" spans="1:17" ht="14.4" customHeight="1" x14ac:dyDescent="0.3">
      <c r="A979" s="831" t="s">
        <v>5461</v>
      </c>
      <c r="B979" s="832" t="s">
        <v>4484</v>
      </c>
      <c r="C979" s="832" t="s">
        <v>4480</v>
      </c>
      <c r="D979" s="832" t="s">
        <v>4571</v>
      </c>
      <c r="E979" s="832" t="s">
        <v>4572</v>
      </c>
      <c r="F979" s="849">
        <v>110</v>
      </c>
      <c r="G979" s="849">
        <v>13860</v>
      </c>
      <c r="H979" s="849">
        <v>0.65476190476190477</v>
      </c>
      <c r="I979" s="849">
        <v>126</v>
      </c>
      <c r="J979" s="849">
        <v>168</v>
      </c>
      <c r="K979" s="849">
        <v>21168</v>
      </c>
      <c r="L979" s="849">
        <v>1</v>
      </c>
      <c r="M979" s="849">
        <v>126</v>
      </c>
      <c r="N979" s="849">
        <v>178</v>
      </c>
      <c r="O979" s="849">
        <v>22606</v>
      </c>
      <c r="P979" s="837">
        <v>1.0679327286470144</v>
      </c>
      <c r="Q979" s="850">
        <v>127</v>
      </c>
    </row>
    <row r="980" spans="1:17" ht="14.4" customHeight="1" x14ac:dyDescent="0.3">
      <c r="A980" s="831" t="s">
        <v>5461</v>
      </c>
      <c r="B980" s="832" t="s">
        <v>4484</v>
      </c>
      <c r="C980" s="832" t="s">
        <v>4480</v>
      </c>
      <c r="D980" s="832" t="s">
        <v>4571</v>
      </c>
      <c r="E980" s="832" t="s">
        <v>4573</v>
      </c>
      <c r="F980" s="849">
        <v>1140</v>
      </c>
      <c r="G980" s="849">
        <v>143640</v>
      </c>
      <c r="H980" s="849">
        <v>0.45005921831819978</v>
      </c>
      <c r="I980" s="849">
        <v>126</v>
      </c>
      <c r="J980" s="849">
        <v>2533</v>
      </c>
      <c r="K980" s="849">
        <v>319158</v>
      </c>
      <c r="L980" s="849">
        <v>1</v>
      </c>
      <c r="M980" s="849">
        <v>126</v>
      </c>
      <c r="N980" s="849">
        <v>2964</v>
      </c>
      <c r="O980" s="849">
        <v>376428</v>
      </c>
      <c r="P980" s="837">
        <v>1.1794409038783298</v>
      </c>
      <c r="Q980" s="850">
        <v>127</v>
      </c>
    </row>
    <row r="981" spans="1:17" ht="14.4" customHeight="1" x14ac:dyDescent="0.3">
      <c r="A981" s="831" t="s">
        <v>5461</v>
      </c>
      <c r="B981" s="832" t="s">
        <v>4484</v>
      </c>
      <c r="C981" s="832" t="s">
        <v>4480</v>
      </c>
      <c r="D981" s="832" t="s">
        <v>4574</v>
      </c>
      <c r="E981" s="832" t="s">
        <v>4575</v>
      </c>
      <c r="F981" s="849">
        <v>5</v>
      </c>
      <c r="G981" s="849">
        <v>1655</v>
      </c>
      <c r="H981" s="849">
        <v>5</v>
      </c>
      <c r="I981" s="849">
        <v>331</v>
      </c>
      <c r="J981" s="849">
        <v>1</v>
      </c>
      <c r="K981" s="849">
        <v>331</v>
      </c>
      <c r="L981" s="849">
        <v>1</v>
      </c>
      <c r="M981" s="849">
        <v>331</v>
      </c>
      <c r="N981" s="849">
        <v>3</v>
      </c>
      <c r="O981" s="849">
        <v>996</v>
      </c>
      <c r="P981" s="837">
        <v>3.0090634441087611</v>
      </c>
      <c r="Q981" s="850">
        <v>332</v>
      </c>
    </row>
    <row r="982" spans="1:17" ht="14.4" customHeight="1" x14ac:dyDescent="0.3">
      <c r="A982" s="831" t="s">
        <v>5461</v>
      </c>
      <c r="B982" s="832" t="s">
        <v>4484</v>
      </c>
      <c r="C982" s="832" t="s">
        <v>4480</v>
      </c>
      <c r="D982" s="832" t="s">
        <v>4574</v>
      </c>
      <c r="E982" s="832" t="s">
        <v>4576</v>
      </c>
      <c r="F982" s="849">
        <v>9</v>
      </c>
      <c r="G982" s="849">
        <v>2979</v>
      </c>
      <c r="H982" s="849">
        <v>0.9</v>
      </c>
      <c r="I982" s="849">
        <v>331</v>
      </c>
      <c r="J982" s="849">
        <v>10</v>
      </c>
      <c r="K982" s="849">
        <v>3310</v>
      </c>
      <c r="L982" s="849">
        <v>1</v>
      </c>
      <c r="M982" s="849">
        <v>331</v>
      </c>
      <c r="N982" s="849">
        <v>9</v>
      </c>
      <c r="O982" s="849">
        <v>2988</v>
      </c>
      <c r="P982" s="837">
        <v>0.90271903323262837</v>
      </c>
      <c r="Q982" s="850">
        <v>332</v>
      </c>
    </row>
    <row r="983" spans="1:17" ht="14.4" customHeight="1" x14ac:dyDescent="0.3">
      <c r="A983" s="831" t="s">
        <v>5461</v>
      </c>
      <c r="B983" s="832" t="s">
        <v>4484</v>
      </c>
      <c r="C983" s="832" t="s">
        <v>4480</v>
      </c>
      <c r="D983" s="832" t="s">
        <v>4577</v>
      </c>
      <c r="E983" s="832" t="s">
        <v>4578</v>
      </c>
      <c r="F983" s="849">
        <v>69</v>
      </c>
      <c r="G983" s="849">
        <v>34155</v>
      </c>
      <c r="H983" s="849">
        <v>0.76666666666666672</v>
      </c>
      <c r="I983" s="849">
        <v>495</v>
      </c>
      <c r="J983" s="849">
        <v>90</v>
      </c>
      <c r="K983" s="849">
        <v>44550</v>
      </c>
      <c r="L983" s="849">
        <v>1</v>
      </c>
      <c r="M983" s="849">
        <v>495</v>
      </c>
      <c r="N983" s="849">
        <v>71</v>
      </c>
      <c r="O983" s="849">
        <v>35216</v>
      </c>
      <c r="P983" s="837">
        <v>0.79048260381593716</v>
      </c>
      <c r="Q983" s="850">
        <v>496</v>
      </c>
    </row>
    <row r="984" spans="1:17" ht="14.4" customHeight="1" x14ac:dyDescent="0.3">
      <c r="A984" s="831" t="s">
        <v>5461</v>
      </c>
      <c r="B984" s="832" t="s">
        <v>4484</v>
      </c>
      <c r="C984" s="832" t="s">
        <v>4480</v>
      </c>
      <c r="D984" s="832" t="s">
        <v>4577</v>
      </c>
      <c r="E984" s="832" t="s">
        <v>4579</v>
      </c>
      <c r="F984" s="849">
        <v>6</v>
      </c>
      <c r="G984" s="849">
        <v>2970</v>
      </c>
      <c r="H984" s="849">
        <v>0.2608695652173913</v>
      </c>
      <c r="I984" s="849">
        <v>495</v>
      </c>
      <c r="J984" s="849">
        <v>23</v>
      </c>
      <c r="K984" s="849">
        <v>11385</v>
      </c>
      <c r="L984" s="849">
        <v>1</v>
      </c>
      <c r="M984" s="849">
        <v>495</v>
      </c>
      <c r="N984" s="849">
        <v>39</v>
      </c>
      <c r="O984" s="849">
        <v>19344</v>
      </c>
      <c r="P984" s="837">
        <v>1.6990777338603427</v>
      </c>
      <c r="Q984" s="850">
        <v>496</v>
      </c>
    </row>
    <row r="985" spans="1:17" ht="14.4" customHeight="1" x14ac:dyDescent="0.3">
      <c r="A985" s="831" t="s">
        <v>5461</v>
      </c>
      <c r="B985" s="832" t="s">
        <v>4484</v>
      </c>
      <c r="C985" s="832" t="s">
        <v>4480</v>
      </c>
      <c r="D985" s="832" t="s">
        <v>4580</v>
      </c>
      <c r="E985" s="832" t="s">
        <v>4581</v>
      </c>
      <c r="F985" s="849">
        <v>21</v>
      </c>
      <c r="G985" s="849">
        <v>14448</v>
      </c>
      <c r="H985" s="849">
        <v>0.42</v>
      </c>
      <c r="I985" s="849">
        <v>688</v>
      </c>
      <c r="J985" s="849">
        <v>50</v>
      </c>
      <c r="K985" s="849">
        <v>34400</v>
      </c>
      <c r="L985" s="849">
        <v>1</v>
      </c>
      <c r="M985" s="849">
        <v>688</v>
      </c>
      <c r="N985" s="849">
        <v>150</v>
      </c>
      <c r="O985" s="849">
        <v>103350</v>
      </c>
      <c r="P985" s="837">
        <v>3.004360465116279</v>
      </c>
      <c r="Q985" s="850">
        <v>689</v>
      </c>
    </row>
    <row r="986" spans="1:17" ht="14.4" customHeight="1" x14ac:dyDescent="0.3">
      <c r="A986" s="831" t="s">
        <v>5461</v>
      </c>
      <c r="B986" s="832" t="s">
        <v>4484</v>
      </c>
      <c r="C986" s="832" t="s">
        <v>4480</v>
      </c>
      <c r="D986" s="832" t="s">
        <v>4676</v>
      </c>
      <c r="E986" s="832" t="s">
        <v>4590</v>
      </c>
      <c r="F986" s="849">
        <v>1</v>
      </c>
      <c r="G986" s="849">
        <v>760</v>
      </c>
      <c r="H986" s="849"/>
      <c r="I986" s="849">
        <v>760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" customHeight="1" x14ac:dyDescent="0.3">
      <c r="A987" s="831" t="s">
        <v>5461</v>
      </c>
      <c r="B987" s="832" t="s">
        <v>4484</v>
      </c>
      <c r="C987" s="832" t="s">
        <v>4480</v>
      </c>
      <c r="D987" s="832" t="s">
        <v>4582</v>
      </c>
      <c r="E987" s="832" t="s">
        <v>4578</v>
      </c>
      <c r="F987" s="849">
        <v>479</v>
      </c>
      <c r="G987" s="849">
        <v>272072</v>
      </c>
      <c r="H987" s="849">
        <v>1.5015673981191222</v>
      </c>
      <c r="I987" s="849">
        <v>568</v>
      </c>
      <c r="J987" s="849">
        <v>319</v>
      </c>
      <c r="K987" s="849">
        <v>181192</v>
      </c>
      <c r="L987" s="849">
        <v>1</v>
      </c>
      <c r="M987" s="849">
        <v>568</v>
      </c>
      <c r="N987" s="849">
        <v>370</v>
      </c>
      <c r="O987" s="849">
        <v>210530</v>
      </c>
      <c r="P987" s="837">
        <v>1.1619166409112984</v>
      </c>
      <c r="Q987" s="850">
        <v>569</v>
      </c>
    </row>
    <row r="988" spans="1:17" ht="14.4" customHeight="1" x14ac:dyDescent="0.3">
      <c r="A988" s="831" t="s">
        <v>5461</v>
      </c>
      <c r="B988" s="832" t="s">
        <v>4484</v>
      </c>
      <c r="C988" s="832" t="s">
        <v>4480</v>
      </c>
      <c r="D988" s="832" t="s">
        <v>4582</v>
      </c>
      <c r="E988" s="832" t="s">
        <v>4579</v>
      </c>
      <c r="F988" s="849">
        <v>39</v>
      </c>
      <c r="G988" s="849">
        <v>22152</v>
      </c>
      <c r="H988" s="849">
        <v>0.68421052631578949</v>
      </c>
      <c r="I988" s="849">
        <v>568</v>
      </c>
      <c r="J988" s="849">
        <v>57</v>
      </c>
      <c r="K988" s="849">
        <v>32376</v>
      </c>
      <c r="L988" s="849">
        <v>1</v>
      </c>
      <c r="M988" s="849">
        <v>568</v>
      </c>
      <c r="N988" s="849">
        <v>81</v>
      </c>
      <c r="O988" s="849">
        <v>46089</v>
      </c>
      <c r="P988" s="837">
        <v>1.4235544848035582</v>
      </c>
      <c r="Q988" s="850">
        <v>569</v>
      </c>
    </row>
    <row r="989" spans="1:17" ht="14.4" customHeight="1" x14ac:dyDescent="0.3">
      <c r="A989" s="831" t="s">
        <v>5461</v>
      </c>
      <c r="B989" s="832" t="s">
        <v>4484</v>
      </c>
      <c r="C989" s="832" t="s">
        <v>4480</v>
      </c>
      <c r="D989" s="832" t="s">
        <v>4583</v>
      </c>
      <c r="E989" s="832" t="s">
        <v>4581</v>
      </c>
      <c r="F989" s="849">
        <v>126</v>
      </c>
      <c r="G989" s="849">
        <v>95886</v>
      </c>
      <c r="H989" s="849">
        <v>0.875</v>
      </c>
      <c r="I989" s="849">
        <v>761</v>
      </c>
      <c r="J989" s="849">
        <v>144</v>
      </c>
      <c r="K989" s="849">
        <v>109584</v>
      </c>
      <c r="L989" s="849">
        <v>1</v>
      </c>
      <c r="M989" s="849">
        <v>761</v>
      </c>
      <c r="N989" s="849">
        <v>126</v>
      </c>
      <c r="O989" s="849">
        <v>96012</v>
      </c>
      <c r="P989" s="837">
        <v>0.87614980289093303</v>
      </c>
      <c r="Q989" s="850">
        <v>762</v>
      </c>
    </row>
    <row r="990" spans="1:17" ht="14.4" customHeight="1" x14ac:dyDescent="0.3">
      <c r="A990" s="831" t="s">
        <v>5461</v>
      </c>
      <c r="B990" s="832" t="s">
        <v>4484</v>
      </c>
      <c r="C990" s="832" t="s">
        <v>4480</v>
      </c>
      <c r="D990" s="832" t="s">
        <v>4609</v>
      </c>
      <c r="E990" s="832" t="s">
        <v>4610</v>
      </c>
      <c r="F990" s="849">
        <v>424</v>
      </c>
      <c r="G990" s="849">
        <v>346832</v>
      </c>
      <c r="H990" s="849">
        <v>1.4620689655172414</v>
      </c>
      <c r="I990" s="849">
        <v>818</v>
      </c>
      <c r="J990" s="849">
        <v>290</v>
      </c>
      <c r="K990" s="849">
        <v>237220</v>
      </c>
      <c r="L990" s="849">
        <v>1</v>
      </c>
      <c r="M990" s="849">
        <v>818</v>
      </c>
      <c r="N990" s="849">
        <v>292</v>
      </c>
      <c r="O990" s="849">
        <v>239148</v>
      </c>
      <c r="P990" s="837">
        <v>1.0081274766039963</v>
      </c>
      <c r="Q990" s="850">
        <v>819</v>
      </c>
    </row>
    <row r="991" spans="1:17" ht="14.4" customHeight="1" x14ac:dyDescent="0.3">
      <c r="A991" s="831" t="s">
        <v>5461</v>
      </c>
      <c r="B991" s="832" t="s">
        <v>4484</v>
      </c>
      <c r="C991" s="832" t="s">
        <v>4480</v>
      </c>
      <c r="D991" s="832" t="s">
        <v>4609</v>
      </c>
      <c r="E991" s="832" t="s">
        <v>4612</v>
      </c>
      <c r="F991" s="849">
        <v>2123</v>
      </c>
      <c r="G991" s="849">
        <v>1736614</v>
      </c>
      <c r="H991" s="849">
        <v>1.2166189111747852</v>
      </c>
      <c r="I991" s="849">
        <v>818</v>
      </c>
      <c r="J991" s="849">
        <v>1745</v>
      </c>
      <c r="K991" s="849">
        <v>1427410</v>
      </c>
      <c r="L991" s="849">
        <v>1</v>
      </c>
      <c r="M991" s="849">
        <v>818</v>
      </c>
      <c r="N991" s="849">
        <v>1882</v>
      </c>
      <c r="O991" s="849">
        <v>1541358</v>
      </c>
      <c r="P991" s="837">
        <v>1.0798285005709642</v>
      </c>
      <c r="Q991" s="850">
        <v>819</v>
      </c>
    </row>
    <row r="992" spans="1:17" ht="14.4" customHeight="1" x14ac:dyDescent="0.3">
      <c r="A992" s="831" t="s">
        <v>5461</v>
      </c>
      <c r="B992" s="832" t="s">
        <v>4484</v>
      </c>
      <c r="C992" s="832" t="s">
        <v>4480</v>
      </c>
      <c r="D992" s="832" t="s">
        <v>4584</v>
      </c>
      <c r="E992" s="832" t="s">
        <v>4585</v>
      </c>
      <c r="F992" s="849"/>
      <c r="G992" s="849"/>
      <c r="H992" s="849"/>
      <c r="I992" s="849"/>
      <c r="J992" s="849">
        <v>3</v>
      </c>
      <c r="K992" s="849">
        <v>1386</v>
      </c>
      <c r="L992" s="849">
        <v>1</v>
      </c>
      <c r="M992" s="849">
        <v>462</v>
      </c>
      <c r="N992" s="849">
        <v>12</v>
      </c>
      <c r="O992" s="849">
        <v>5568</v>
      </c>
      <c r="P992" s="837">
        <v>4.0173160173160172</v>
      </c>
      <c r="Q992" s="850">
        <v>464</v>
      </c>
    </row>
    <row r="993" spans="1:17" ht="14.4" customHeight="1" x14ac:dyDescent="0.3">
      <c r="A993" s="831" t="s">
        <v>5461</v>
      </c>
      <c r="B993" s="832" t="s">
        <v>4484</v>
      </c>
      <c r="C993" s="832" t="s">
        <v>4480</v>
      </c>
      <c r="D993" s="832" t="s">
        <v>4584</v>
      </c>
      <c r="E993" s="832" t="s">
        <v>4586</v>
      </c>
      <c r="F993" s="849"/>
      <c r="G993" s="849"/>
      <c r="H993" s="849"/>
      <c r="I993" s="849"/>
      <c r="J993" s="849">
        <v>1</v>
      </c>
      <c r="K993" s="849">
        <v>462</v>
      </c>
      <c r="L993" s="849">
        <v>1</v>
      </c>
      <c r="M993" s="849">
        <v>462</v>
      </c>
      <c r="N993" s="849">
        <v>1</v>
      </c>
      <c r="O993" s="849">
        <v>464</v>
      </c>
      <c r="P993" s="837">
        <v>1.0043290043290043</v>
      </c>
      <c r="Q993" s="850">
        <v>464</v>
      </c>
    </row>
    <row r="994" spans="1:17" ht="14.4" customHeight="1" x14ac:dyDescent="0.3">
      <c r="A994" s="831" t="s">
        <v>5461</v>
      </c>
      <c r="B994" s="832" t="s">
        <v>4484</v>
      </c>
      <c r="C994" s="832" t="s">
        <v>4480</v>
      </c>
      <c r="D994" s="832" t="s">
        <v>4587</v>
      </c>
      <c r="E994" s="832" t="s">
        <v>4563</v>
      </c>
      <c r="F994" s="849">
        <v>4</v>
      </c>
      <c r="G994" s="849">
        <v>1784</v>
      </c>
      <c r="H994" s="849">
        <v>4</v>
      </c>
      <c r="I994" s="849">
        <v>446</v>
      </c>
      <c r="J994" s="849">
        <v>1</v>
      </c>
      <c r="K994" s="849">
        <v>446</v>
      </c>
      <c r="L994" s="849">
        <v>1</v>
      </c>
      <c r="M994" s="849">
        <v>446</v>
      </c>
      <c r="N994" s="849">
        <v>1</v>
      </c>
      <c r="O994" s="849">
        <v>447</v>
      </c>
      <c r="P994" s="837">
        <v>1.0022421524663676</v>
      </c>
      <c r="Q994" s="850">
        <v>447</v>
      </c>
    </row>
    <row r="995" spans="1:17" ht="14.4" customHeight="1" x14ac:dyDescent="0.3">
      <c r="A995" s="831" t="s">
        <v>5461</v>
      </c>
      <c r="B995" s="832" t="s">
        <v>4484</v>
      </c>
      <c r="C995" s="832" t="s">
        <v>4480</v>
      </c>
      <c r="D995" s="832" t="s">
        <v>4588</v>
      </c>
      <c r="E995" s="832" t="s">
        <v>4561</v>
      </c>
      <c r="F995" s="849">
        <v>214</v>
      </c>
      <c r="G995" s="849">
        <v>155792</v>
      </c>
      <c r="H995" s="849">
        <v>1.2662721893491125</v>
      </c>
      <c r="I995" s="849">
        <v>728</v>
      </c>
      <c r="J995" s="849">
        <v>169</v>
      </c>
      <c r="K995" s="849">
        <v>123032</v>
      </c>
      <c r="L995" s="849">
        <v>1</v>
      </c>
      <c r="M995" s="849">
        <v>728</v>
      </c>
      <c r="N995" s="849">
        <v>212</v>
      </c>
      <c r="O995" s="849">
        <v>154760</v>
      </c>
      <c r="P995" s="837">
        <v>1.2578841277066128</v>
      </c>
      <c r="Q995" s="850">
        <v>730</v>
      </c>
    </row>
    <row r="996" spans="1:17" ht="14.4" customHeight="1" x14ac:dyDescent="0.3">
      <c r="A996" s="831" t="s">
        <v>5461</v>
      </c>
      <c r="B996" s="832" t="s">
        <v>4484</v>
      </c>
      <c r="C996" s="832" t="s">
        <v>4480</v>
      </c>
      <c r="D996" s="832" t="s">
        <v>4589</v>
      </c>
      <c r="E996" s="832" t="s">
        <v>4590</v>
      </c>
      <c r="F996" s="849">
        <v>12</v>
      </c>
      <c r="G996" s="849">
        <v>9996</v>
      </c>
      <c r="H996" s="849">
        <v>3</v>
      </c>
      <c r="I996" s="849">
        <v>833</v>
      </c>
      <c r="J996" s="849">
        <v>4</v>
      </c>
      <c r="K996" s="849">
        <v>3332</v>
      </c>
      <c r="L996" s="849">
        <v>1</v>
      </c>
      <c r="M996" s="849">
        <v>833</v>
      </c>
      <c r="N996" s="849">
        <v>12</v>
      </c>
      <c r="O996" s="849">
        <v>10008</v>
      </c>
      <c r="P996" s="837">
        <v>3.0036014405762304</v>
      </c>
      <c r="Q996" s="850">
        <v>834</v>
      </c>
    </row>
    <row r="997" spans="1:17" ht="14.4" customHeight="1" x14ac:dyDescent="0.3">
      <c r="A997" s="831" t="s">
        <v>5461</v>
      </c>
      <c r="B997" s="832" t="s">
        <v>4484</v>
      </c>
      <c r="C997" s="832" t="s">
        <v>4480</v>
      </c>
      <c r="D997" s="832" t="s">
        <v>4591</v>
      </c>
      <c r="E997" s="832" t="s">
        <v>4592</v>
      </c>
      <c r="F997" s="849">
        <v>608</v>
      </c>
      <c r="G997" s="849">
        <v>130720</v>
      </c>
      <c r="H997" s="849">
        <v>1.1428571428571428</v>
      </c>
      <c r="I997" s="849">
        <v>215</v>
      </c>
      <c r="J997" s="849">
        <v>532</v>
      </c>
      <c r="K997" s="849">
        <v>114380</v>
      </c>
      <c r="L997" s="849">
        <v>1</v>
      </c>
      <c r="M997" s="849">
        <v>215</v>
      </c>
      <c r="N997" s="849">
        <v>571</v>
      </c>
      <c r="O997" s="849">
        <v>122765</v>
      </c>
      <c r="P997" s="837">
        <v>1.0733082706766917</v>
      </c>
      <c r="Q997" s="850">
        <v>215</v>
      </c>
    </row>
    <row r="998" spans="1:17" ht="14.4" customHeight="1" x14ac:dyDescent="0.3">
      <c r="A998" s="831" t="s">
        <v>5461</v>
      </c>
      <c r="B998" s="832" t="s">
        <v>4484</v>
      </c>
      <c r="C998" s="832" t="s">
        <v>4480</v>
      </c>
      <c r="D998" s="832" t="s">
        <v>4591</v>
      </c>
      <c r="E998" s="832" t="s">
        <v>4593</v>
      </c>
      <c r="F998" s="849">
        <v>103</v>
      </c>
      <c r="G998" s="849">
        <v>22145</v>
      </c>
      <c r="H998" s="849">
        <v>1.1195652173913044</v>
      </c>
      <c r="I998" s="849">
        <v>215</v>
      </c>
      <c r="J998" s="849">
        <v>92</v>
      </c>
      <c r="K998" s="849">
        <v>19780</v>
      </c>
      <c r="L998" s="849">
        <v>1</v>
      </c>
      <c r="M998" s="849">
        <v>215</v>
      </c>
      <c r="N998" s="849">
        <v>64</v>
      </c>
      <c r="O998" s="849">
        <v>13760</v>
      </c>
      <c r="P998" s="837">
        <v>0.69565217391304346</v>
      </c>
      <c r="Q998" s="850">
        <v>215</v>
      </c>
    </row>
    <row r="999" spans="1:17" ht="14.4" customHeight="1" x14ac:dyDescent="0.3">
      <c r="A999" s="831" t="s">
        <v>5461</v>
      </c>
      <c r="B999" s="832" t="s">
        <v>4484</v>
      </c>
      <c r="C999" s="832" t="s">
        <v>4480</v>
      </c>
      <c r="D999" s="832" t="s">
        <v>4540</v>
      </c>
      <c r="E999" s="832" t="s">
        <v>4542</v>
      </c>
      <c r="F999" s="849">
        <v>1</v>
      </c>
      <c r="G999" s="849">
        <v>354</v>
      </c>
      <c r="H999" s="849"/>
      <c r="I999" s="849">
        <v>354</v>
      </c>
      <c r="J999" s="849"/>
      <c r="K999" s="849"/>
      <c r="L999" s="849"/>
      <c r="M999" s="849"/>
      <c r="N999" s="849"/>
      <c r="O999" s="849"/>
      <c r="P999" s="837"/>
      <c r="Q999" s="850"/>
    </row>
    <row r="1000" spans="1:17" ht="14.4" customHeight="1" x14ac:dyDescent="0.3">
      <c r="A1000" s="831" t="s">
        <v>5461</v>
      </c>
      <c r="B1000" s="832" t="s">
        <v>4484</v>
      </c>
      <c r="C1000" s="832" t="s">
        <v>4480</v>
      </c>
      <c r="D1000" s="832" t="s">
        <v>4594</v>
      </c>
      <c r="E1000" s="832" t="s">
        <v>4595</v>
      </c>
      <c r="F1000" s="849">
        <v>505</v>
      </c>
      <c r="G1000" s="849">
        <v>42925</v>
      </c>
      <c r="H1000" s="849">
        <v>1.281725888324873</v>
      </c>
      <c r="I1000" s="849">
        <v>85</v>
      </c>
      <c r="J1000" s="849">
        <v>394</v>
      </c>
      <c r="K1000" s="849">
        <v>33490</v>
      </c>
      <c r="L1000" s="849">
        <v>1</v>
      </c>
      <c r="M1000" s="849">
        <v>85</v>
      </c>
      <c r="N1000" s="849">
        <v>290</v>
      </c>
      <c r="O1000" s="849">
        <v>24940</v>
      </c>
      <c r="P1000" s="837">
        <v>0.74469991042102124</v>
      </c>
      <c r="Q1000" s="850">
        <v>86</v>
      </c>
    </row>
    <row r="1001" spans="1:17" ht="14.4" customHeight="1" x14ac:dyDescent="0.3">
      <c r="A1001" s="831" t="s">
        <v>5461</v>
      </c>
      <c r="B1001" s="832" t="s">
        <v>4484</v>
      </c>
      <c r="C1001" s="832" t="s">
        <v>4480</v>
      </c>
      <c r="D1001" s="832" t="s">
        <v>4594</v>
      </c>
      <c r="E1001" s="832" t="s">
        <v>4596</v>
      </c>
      <c r="F1001" s="849">
        <v>3089</v>
      </c>
      <c r="G1001" s="849">
        <v>262565</v>
      </c>
      <c r="H1001" s="849">
        <v>1.1487541837114168</v>
      </c>
      <c r="I1001" s="849">
        <v>85</v>
      </c>
      <c r="J1001" s="849">
        <v>2689</v>
      </c>
      <c r="K1001" s="849">
        <v>228565</v>
      </c>
      <c r="L1001" s="849">
        <v>1</v>
      </c>
      <c r="M1001" s="849">
        <v>85</v>
      </c>
      <c r="N1001" s="849">
        <v>2880</v>
      </c>
      <c r="O1001" s="849">
        <v>247680</v>
      </c>
      <c r="P1001" s="837">
        <v>1.0836304771071685</v>
      </c>
      <c r="Q1001" s="850">
        <v>86</v>
      </c>
    </row>
    <row r="1002" spans="1:17" ht="14.4" customHeight="1" x14ac:dyDescent="0.3">
      <c r="A1002" s="831" t="s">
        <v>5461</v>
      </c>
      <c r="B1002" s="832" t="s">
        <v>4484</v>
      </c>
      <c r="C1002" s="832" t="s">
        <v>4480</v>
      </c>
      <c r="D1002" s="832" t="s">
        <v>4647</v>
      </c>
      <c r="E1002" s="832" t="s">
        <v>4648</v>
      </c>
      <c r="F1002" s="849">
        <v>6</v>
      </c>
      <c r="G1002" s="849">
        <v>4314</v>
      </c>
      <c r="H1002" s="849">
        <v>1.9972222222222222</v>
      </c>
      <c r="I1002" s="849">
        <v>719</v>
      </c>
      <c r="J1002" s="849">
        <v>3</v>
      </c>
      <c r="K1002" s="849">
        <v>2160</v>
      </c>
      <c r="L1002" s="849">
        <v>1</v>
      </c>
      <c r="M1002" s="849">
        <v>720</v>
      </c>
      <c r="N1002" s="849">
        <v>2</v>
      </c>
      <c r="O1002" s="849">
        <v>1440</v>
      </c>
      <c r="P1002" s="837">
        <v>0.66666666666666663</v>
      </c>
      <c r="Q1002" s="850">
        <v>720</v>
      </c>
    </row>
    <row r="1003" spans="1:17" ht="14.4" customHeight="1" x14ac:dyDescent="0.3">
      <c r="A1003" s="831" t="s">
        <v>5461</v>
      </c>
      <c r="B1003" s="832" t="s">
        <v>4484</v>
      </c>
      <c r="C1003" s="832" t="s">
        <v>4480</v>
      </c>
      <c r="D1003" s="832" t="s">
        <v>4649</v>
      </c>
      <c r="E1003" s="832" t="s">
        <v>4610</v>
      </c>
      <c r="F1003" s="849">
        <v>63</v>
      </c>
      <c r="G1003" s="849">
        <v>59976</v>
      </c>
      <c r="H1003" s="849">
        <v>1.0161290322580645</v>
      </c>
      <c r="I1003" s="849">
        <v>952</v>
      </c>
      <c r="J1003" s="849">
        <v>62</v>
      </c>
      <c r="K1003" s="849">
        <v>59024</v>
      </c>
      <c r="L1003" s="849">
        <v>1</v>
      </c>
      <c r="M1003" s="849">
        <v>952</v>
      </c>
      <c r="N1003" s="849">
        <v>95</v>
      </c>
      <c r="O1003" s="849">
        <v>90535</v>
      </c>
      <c r="P1003" s="837">
        <v>1.5338675792897805</v>
      </c>
      <c r="Q1003" s="850">
        <v>953</v>
      </c>
    </row>
    <row r="1004" spans="1:17" ht="14.4" customHeight="1" x14ac:dyDescent="0.3">
      <c r="A1004" s="831" t="s">
        <v>5461</v>
      </c>
      <c r="B1004" s="832" t="s">
        <v>4484</v>
      </c>
      <c r="C1004" s="832" t="s">
        <v>4480</v>
      </c>
      <c r="D1004" s="832" t="s">
        <v>4649</v>
      </c>
      <c r="E1004" s="832" t="s">
        <v>4612</v>
      </c>
      <c r="F1004" s="849">
        <v>406</v>
      </c>
      <c r="G1004" s="849">
        <v>386512</v>
      </c>
      <c r="H1004" s="849">
        <v>0.92906178489702518</v>
      </c>
      <c r="I1004" s="849">
        <v>952</v>
      </c>
      <c r="J1004" s="849">
        <v>437</v>
      </c>
      <c r="K1004" s="849">
        <v>416024</v>
      </c>
      <c r="L1004" s="849">
        <v>1</v>
      </c>
      <c r="M1004" s="849">
        <v>952</v>
      </c>
      <c r="N1004" s="849">
        <v>255</v>
      </c>
      <c r="O1004" s="849">
        <v>243015</v>
      </c>
      <c r="P1004" s="837">
        <v>0.58413697286694999</v>
      </c>
      <c r="Q1004" s="850">
        <v>953</v>
      </c>
    </row>
    <row r="1005" spans="1:17" ht="14.4" customHeight="1" x14ac:dyDescent="0.3">
      <c r="A1005" s="831" t="s">
        <v>5461</v>
      </c>
      <c r="B1005" s="832" t="s">
        <v>4484</v>
      </c>
      <c r="C1005" s="832" t="s">
        <v>4480</v>
      </c>
      <c r="D1005" s="832" t="s">
        <v>4549</v>
      </c>
      <c r="E1005" s="832" t="s">
        <v>4550</v>
      </c>
      <c r="F1005" s="849">
        <v>9</v>
      </c>
      <c r="G1005" s="849">
        <v>1080</v>
      </c>
      <c r="H1005" s="849">
        <v>3</v>
      </c>
      <c r="I1005" s="849">
        <v>120</v>
      </c>
      <c r="J1005" s="849">
        <v>3</v>
      </c>
      <c r="K1005" s="849">
        <v>360</v>
      </c>
      <c r="L1005" s="849">
        <v>1</v>
      </c>
      <c r="M1005" s="849">
        <v>120</v>
      </c>
      <c r="N1005" s="849"/>
      <c r="O1005" s="849"/>
      <c r="P1005" s="837"/>
      <c r="Q1005" s="850"/>
    </row>
    <row r="1006" spans="1:17" ht="14.4" customHeight="1" x14ac:dyDescent="0.3">
      <c r="A1006" s="831" t="s">
        <v>5461</v>
      </c>
      <c r="B1006" s="832" t="s">
        <v>4484</v>
      </c>
      <c r="C1006" s="832" t="s">
        <v>4480</v>
      </c>
      <c r="D1006" s="832" t="s">
        <v>4549</v>
      </c>
      <c r="E1006" s="832" t="s">
        <v>4551</v>
      </c>
      <c r="F1006" s="849">
        <v>9</v>
      </c>
      <c r="G1006" s="849">
        <v>1080</v>
      </c>
      <c r="H1006" s="849">
        <v>2.25</v>
      </c>
      <c r="I1006" s="849">
        <v>120</v>
      </c>
      <c r="J1006" s="849">
        <v>4</v>
      </c>
      <c r="K1006" s="849">
        <v>480</v>
      </c>
      <c r="L1006" s="849">
        <v>1</v>
      </c>
      <c r="M1006" s="849">
        <v>120</v>
      </c>
      <c r="N1006" s="849">
        <v>1</v>
      </c>
      <c r="O1006" s="849">
        <v>121</v>
      </c>
      <c r="P1006" s="837">
        <v>0.25208333333333333</v>
      </c>
      <c r="Q1006" s="850">
        <v>121</v>
      </c>
    </row>
    <row r="1007" spans="1:17" ht="14.4" customHeight="1" x14ac:dyDescent="0.3">
      <c r="A1007" s="831" t="s">
        <v>5461</v>
      </c>
      <c r="B1007" s="832" t="s">
        <v>4484</v>
      </c>
      <c r="C1007" s="832" t="s">
        <v>4480</v>
      </c>
      <c r="D1007" s="832" t="s">
        <v>4611</v>
      </c>
      <c r="E1007" s="832" t="s">
        <v>4610</v>
      </c>
      <c r="F1007" s="849">
        <v>32</v>
      </c>
      <c r="G1007" s="849">
        <v>23840</v>
      </c>
      <c r="H1007" s="849">
        <v>0.84210526315789469</v>
      </c>
      <c r="I1007" s="849">
        <v>745</v>
      </c>
      <c r="J1007" s="849">
        <v>38</v>
      </c>
      <c r="K1007" s="849">
        <v>28310</v>
      </c>
      <c r="L1007" s="849">
        <v>1</v>
      </c>
      <c r="M1007" s="849">
        <v>745</v>
      </c>
      <c r="N1007" s="849">
        <v>18</v>
      </c>
      <c r="O1007" s="849">
        <v>13428</v>
      </c>
      <c r="P1007" s="837">
        <v>0.4743200282585659</v>
      </c>
      <c r="Q1007" s="850">
        <v>746</v>
      </c>
    </row>
    <row r="1008" spans="1:17" ht="14.4" customHeight="1" x14ac:dyDescent="0.3">
      <c r="A1008" s="831" t="s">
        <v>5461</v>
      </c>
      <c r="B1008" s="832" t="s">
        <v>4484</v>
      </c>
      <c r="C1008" s="832" t="s">
        <v>4480</v>
      </c>
      <c r="D1008" s="832" t="s">
        <v>4611</v>
      </c>
      <c r="E1008" s="832" t="s">
        <v>4612</v>
      </c>
      <c r="F1008" s="849">
        <v>348</v>
      </c>
      <c r="G1008" s="849">
        <v>259260</v>
      </c>
      <c r="H1008" s="849">
        <v>1.1877133105802047</v>
      </c>
      <c r="I1008" s="849">
        <v>745</v>
      </c>
      <c r="J1008" s="849">
        <v>293</v>
      </c>
      <c r="K1008" s="849">
        <v>218285</v>
      </c>
      <c r="L1008" s="849">
        <v>1</v>
      </c>
      <c r="M1008" s="849">
        <v>745</v>
      </c>
      <c r="N1008" s="849">
        <v>354</v>
      </c>
      <c r="O1008" s="849">
        <v>264084</v>
      </c>
      <c r="P1008" s="837">
        <v>1.2098128593352726</v>
      </c>
      <c r="Q1008" s="850">
        <v>746</v>
      </c>
    </row>
    <row r="1009" spans="1:17" ht="14.4" customHeight="1" x14ac:dyDescent="0.3">
      <c r="A1009" s="831" t="s">
        <v>5461</v>
      </c>
      <c r="B1009" s="832" t="s">
        <v>4484</v>
      </c>
      <c r="C1009" s="832" t="s">
        <v>4480</v>
      </c>
      <c r="D1009" s="832" t="s">
        <v>4650</v>
      </c>
      <c r="E1009" s="832" t="s">
        <v>4677</v>
      </c>
      <c r="F1009" s="849">
        <v>3</v>
      </c>
      <c r="G1009" s="849">
        <v>174</v>
      </c>
      <c r="H1009" s="849">
        <v>1.5</v>
      </c>
      <c r="I1009" s="849">
        <v>58</v>
      </c>
      <c r="J1009" s="849">
        <v>2</v>
      </c>
      <c r="K1009" s="849">
        <v>116</v>
      </c>
      <c r="L1009" s="849">
        <v>1</v>
      </c>
      <c r="M1009" s="849">
        <v>58</v>
      </c>
      <c r="N1009" s="849">
        <v>1</v>
      </c>
      <c r="O1009" s="849">
        <v>58</v>
      </c>
      <c r="P1009" s="837">
        <v>0.5</v>
      </c>
      <c r="Q1009" s="850">
        <v>58</v>
      </c>
    </row>
    <row r="1010" spans="1:17" ht="14.4" customHeight="1" x14ac:dyDescent="0.3">
      <c r="A1010" s="831" t="s">
        <v>5461</v>
      </c>
      <c r="B1010" s="832" t="s">
        <v>4484</v>
      </c>
      <c r="C1010" s="832" t="s">
        <v>4480</v>
      </c>
      <c r="D1010" s="832" t="s">
        <v>4650</v>
      </c>
      <c r="E1010" s="832" t="s">
        <v>4651</v>
      </c>
      <c r="F1010" s="849"/>
      <c r="G1010" s="849"/>
      <c r="H1010" s="849"/>
      <c r="I1010" s="849"/>
      <c r="J1010" s="849">
        <v>1</v>
      </c>
      <c r="K1010" s="849">
        <v>58</v>
      </c>
      <c r="L1010" s="849">
        <v>1</v>
      </c>
      <c r="M1010" s="849">
        <v>58</v>
      </c>
      <c r="N1010" s="849"/>
      <c r="O1010" s="849"/>
      <c r="P1010" s="837"/>
      <c r="Q1010" s="850"/>
    </row>
    <row r="1011" spans="1:17" ht="14.4" customHeight="1" x14ac:dyDescent="0.3">
      <c r="A1011" s="831" t="s">
        <v>5461</v>
      </c>
      <c r="B1011" s="832" t="s">
        <v>4484</v>
      </c>
      <c r="C1011" s="832" t="s">
        <v>4480</v>
      </c>
      <c r="D1011" s="832" t="s">
        <v>4613</v>
      </c>
      <c r="E1011" s="832" t="s">
        <v>4614</v>
      </c>
      <c r="F1011" s="849">
        <v>49</v>
      </c>
      <c r="G1011" s="849">
        <v>26607</v>
      </c>
      <c r="H1011" s="849">
        <v>1.1666666666666667</v>
      </c>
      <c r="I1011" s="849">
        <v>543</v>
      </c>
      <c r="J1011" s="849">
        <v>42</v>
      </c>
      <c r="K1011" s="849">
        <v>22806</v>
      </c>
      <c r="L1011" s="849">
        <v>1</v>
      </c>
      <c r="M1011" s="849">
        <v>543</v>
      </c>
      <c r="N1011" s="849">
        <v>51</v>
      </c>
      <c r="O1011" s="849">
        <v>27744</v>
      </c>
      <c r="P1011" s="837">
        <v>1.2165219679031833</v>
      </c>
      <c r="Q1011" s="850">
        <v>544</v>
      </c>
    </row>
    <row r="1012" spans="1:17" ht="14.4" customHeight="1" x14ac:dyDescent="0.3">
      <c r="A1012" s="831" t="s">
        <v>5461</v>
      </c>
      <c r="B1012" s="832" t="s">
        <v>4484</v>
      </c>
      <c r="C1012" s="832" t="s">
        <v>4480</v>
      </c>
      <c r="D1012" s="832" t="s">
        <v>4597</v>
      </c>
      <c r="E1012" s="832" t="s">
        <v>4598</v>
      </c>
      <c r="F1012" s="849">
        <v>24</v>
      </c>
      <c r="G1012" s="849">
        <v>7368</v>
      </c>
      <c r="H1012" s="849">
        <v>2</v>
      </c>
      <c r="I1012" s="849">
        <v>307</v>
      </c>
      <c r="J1012" s="849">
        <v>12</v>
      </c>
      <c r="K1012" s="849">
        <v>3684</v>
      </c>
      <c r="L1012" s="849">
        <v>1</v>
      </c>
      <c r="M1012" s="849">
        <v>307</v>
      </c>
      <c r="N1012" s="849">
        <v>11</v>
      </c>
      <c r="O1012" s="849">
        <v>3388</v>
      </c>
      <c r="P1012" s="837">
        <v>0.91965255157437564</v>
      </c>
      <c r="Q1012" s="850">
        <v>308</v>
      </c>
    </row>
    <row r="1013" spans="1:17" ht="14.4" customHeight="1" x14ac:dyDescent="0.3">
      <c r="A1013" s="831" t="s">
        <v>5461</v>
      </c>
      <c r="B1013" s="832" t="s">
        <v>4484</v>
      </c>
      <c r="C1013" s="832" t="s">
        <v>4480</v>
      </c>
      <c r="D1013" s="832" t="s">
        <v>4597</v>
      </c>
      <c r="E1013" s="832" t="s">
        <v>4599</v>
      </c>
      <c r="F1013" s="849">
        <v>20</v>
      </c>
      <c r="G1013" s="849">
        <v>6140</v>
      </c>
      <c r="H1013" s="849">
        <v>1.8181818181818181</v>
      </c>
      <c r="I1013" s="849">
        <v>307</v>
      </c>
      <c r="J1013" s="849">
        <v>11</v>
      </c>
      <c r="K1013" s="849">
        <v>3377</v>
      </c>
      <c r="L1013" s="849">
        <v>1</v>
      </c>
      <c r="M1013" s="849">
        <v>307</v>
      </c>
      <c r="N1013" s="849">
        <v>40</v>
      </c>
      <c r="O1013" s="849">
        <v>12320</v>
      </c>
      <c r="P1013" s="837">
        <v>3.6482084690553744</v>
      </c>
      <c r="Q1013" s="850">
        <v>308</v>
      </c>
    </row>
    <row r="1014" spans="1:17" ht="14.4" customHeight="1" x14ac:dyDescent="0.3">
      <c r="A1014" s="831" t="s">
        <v>5461</v>
      </c>
      <c r="B1014" s="832" t="s">
        <v>4484</v>
      </c>
      <c r="C1014" s="832" t="s">
        <v>4480</v>
      </c>
      <c r="D1014" s="832" t="s">
        <v>4600</v>
      </c>
      <c r="E1014" s="832" t="s">
        <v>4592</v>
      </c>
      <c r="F1014" s="849">
        <v>95</v>
      </c>
      <c r="G1014" s="849">
        <v>16910</v>
      </c>
      <c r="H1014" s="849">
        <v>1.2337662337662338</v>
      </c>
      <c r="I1014" s="849">
        <v>178</v>
      </c>
      <c r="J1014" s="849">
        <v>77</v>
      </c>
      <c r="K1014" s="849">
        <v>13706</v>
      </c>
      <c r="L1014" s="849">
        <v>1</v>
      </c>
      <c r="M1014" s="849">
        <v>178</v>
      </c>
      <c r="N1014" s="849">
        <v>145</v>
      </c>
      <c r="O1014" s="849">
        <v>25955</v>
      </c>
      <c r="P1014" s="837">
        <v>1.8936961914490005</v>
      </c>
      <c r="Q1014" s="850">
        <v>179</v>
      </c>
    </row>
    <row r="1015" spans="1:17" ht="14.4" customHeight="1" x14ac:dyDescent="0.3">
      <c r="A1015" s="831" t="s">
        <v>5461</v>
      </c>
      <c r="B1015" s="832" t="s">
        <v>4484</v>
      </c>
      <c r="C1015" s="832" t="s">
        <v>4480</v>
      </c>
      <c r="D1015" s="832" t="s">
        <v>4600</v>
      </c>
      <c r="E1015" s="832" t="s">
        <v>4593</v>
      </c>
      <c r="F1015" s="849">
        <v>13</v>
      </c>
      <c r="G1015" s="849">
        <v>2314</v>
      </c>
      <c r="H1015" s="849">
        <v>1.0833333333333333</v>
      </c>
      <c r="I1015" s="849">
        <v>178</v>
      </c>
      <c r="J1015" s="849">
        <v>12</v>
      </c>
      <c r="K1015" s="849">
        <v>2136</v>
      </c>
      <c r="L1015" s="849">
        <v>1</v>
      </c>
      <c r="M1015" s="849">
        <v>178</v>
      </c>
      <c r="N1015" s="849">
        <v>8</v>
      </c>
      <c r="O1015" s="849">
        <v>1432</v>
      </c>
      <c r="P1015" s="837">
        <v>0.67041198501872656</v>
      </c>
      <c r="Q1015" s="850">
        <v>179</v>
      </c>
    </row>
    <row r="1016" spans="1:17" ht="14.4" customHeight="1" x14ac:dyDescent="0.3">
      <c r="A1016" s="831" t="s">
        <v>5461</v>
      </c>
      <c r="B1016" s="832" t="s">
        <v>4484</v>
      </c>
      <c r="C1016" s="832" t="s">
        <v>4480</v>
      </c>
      <c r="D1016" s="832" t="s">
        <v>4601</v>
      </c>
      <c r="E1016" s="832" t="s">
        <v>4598</v>
      </c>
      <c r="F1016" s="849">
        <v>139</v>
      </c>
      <c r="G1016" s="849">
        <v>52820</v>
      </c>
      <c r="H1016" s="849">
        <v>0.73544973544973546</v>
      </c>
      <c r="I1016" s="849">
        <v>380</v>
      </c>
      <c r="J1016" s="849">
        <v>189</v>
      </c>
      <c r="K1016" s="849">
        <v>71820</v>
      </c>
      <c r="L1016" s="849">
        <v>1</v>
      </c>
      <c r="M1016" s="849">
        <v>380</v>
      </c>
      <c r="N1016" s="849">
        <v>165</v>
      </c>
      <c r="O1016" s="849">
        <v>62865</v>
      </c>
      <c r="P1016" s="837">
        <v>0.87531328320802004</v>
      </c>
      <c r="Q1016" s="850">
        <v>381</v>
      </c>
    </row>
    <row r="1017" spans="1:17" ht="14.4" customHeight="1" x14ac:dyDescent="0.3">
      <c r="A1017" s="831" t="s">
        <v>5461</v>
      </c>
      <c r="B1017" s="832" t="s">
        <v>4484</v>
      </c>
      <c r="C1017" s="832" t="s">
        <v>4480</v>
      </c>
      <c r="D1017" s="832" t="s">
        <v>4601</v>
      </c>
      <c r="E1017" s="832" t="s">
        <v>4599</v>
      </c>
      <c r="F1017" s="849">
        <v>17</v>
      </c>
      <c r="G1017" s="849">
        <v>6460</v>
      </c>
      <c r="H1017" s="849">
        <v>1.3076923076923077</v>
      </c>
      <c r="I1017" s="849">
        <v>380</v>
      </c>
      <c r="J1017" s="849">
        <v>13</v>
      </c>
      <c r="K1017" s="849">
        <v>4940</v>
      </c>
      <c r="L1017" s="849">
        <v>1</v>
      </c>
      <c r="M1017" s="849">
        <v>380</v>
      </c>
      <c r="N1017" s="849">
        <v>48</v>
      </c>
      <c r="O1017" s="849">
        <v>18288</v>
      </c>
      <c r="P1017" s="837">
        <v>3.7020242914979757</v>
      </c>
      <c r="Q1017" s="850">
        <v>381</v>
      </c>
    </row>
    <row r="1018" spans="1:17" ht="14.4" customHeight="1" x14ac:dyDescent="0.3">
      <c r="A1018" s="831" t="s">
        <v>5461</v>
      </c>
      <c r="B1018" s="832" t="s">
        <v>4484</v>
      </c>
      <c r="C1018" s="832" t="s">
        <v>4480</v>
      </c>
      <c r="D1018" s="832" t="s">
        <v>4560</v>
      </c>
      <c r="E1018" s="832" t="s">
        <v>4561</v>
      </c>
      <c r="F1018" s="849">
        <v>41</v>
      </c>
      <c r="G1018" s="849">
        <v>25338</v>
      </c>
      <c r="H1018" s="849">
        <v>0.99838449111470118</v>
      </c>
      <c r="I1018" s="849">
        <v>618</v>
      </c>
      <c r="J1018" s="849">
        <v>41</v>
      </c>
      <c r="K1018" s="849">
        <v>25379</v>
      </c>
      <c r="L1018" s="849">
        <v>1</v>
      </c>
      <c r="M1018" s="849">
        <v>619</v>
      </c>
      <c r="N1018" s="849">
        <v>66</v>
      </c>
      <c r="O1018" s="849">
        <v>40920</v>
      </c>
      <c r="P1018" s="837">
        <v>1.6123566728397494</v>
      </c>
      <c r="Q1018" s="850">
        <v>620</v>
      </c>
    </row>
    <row r="1019" spans="1:17" ht="14.4" customHeight="1" x14ac:dyDescent="0.3">
      <c r="A1019" s="831" t="s">
        <v>5461</v>
      </c>
      <c r="B1019" s="832" t="s">
        <v>4484</v>
      </c>
      <c r="C1019" s="832" t="s">
        <v>4480</v>
      </c>
      <c r="D1019" s="832" t="s">
        <v>4602</v>
      </c>
      <c r="E1019" s="832" t="s">
        <v>4603</v>
      </c>
      <c r="F1019" s="849">
        <v>263</v>
      </c>
      <c r="G1019" s="849">
        <v>71536</v>
      </c>
      <c r="H1019" s="849">
        <v>1.413978494623656</v>
      </c>
      <c r="I1019" s="849">
        <v>272</v>
      </c>
      <c r="J1019" s="849">
        <v>186</v>
      </c>
      <c r="K1019" s="849">
        <v>50592</v>
      </c>
      <c r="L1019" s="849">
        <v>1</v>
      </c>
      <c r="M1019" s="849">
        <v>272</v>
      </c>
      <c r="N1019" s="849">
        <v>258</v>
      </c>
      <c r="O1019" s="849">
        <v>70434</v>
      </c>
      <c r="P1019" s="837">
        <v>1.3921963946869069</v>
      </c>
      <c r="Q1019" s="850">
        <v>273</v>
      </c>
    </row>
    <row r="1020" spans="1:17" ht="14.4" customHeight="1" x14ac:dyDescent="0.3">
      <c r="A1020" s="831" t="s">
        <v>5461</v>
      </c>
      <c r="B1020" s="832" t="s">
        <v>4484</v>
      </c>
      <c r="C1020" s="832" t="s">
        <v>4480</v>
      </c>
      <c r="D1020" s="832" t="s">
        <v>4652</v>
      </c>
      <c r="E1020" s="832" t="s">
        <v>4653</v>
      </c>
      <c r="F1020" s="849">
        <v>11</v>
      </c>
      <c r="G1020" s="849">
        <v>1100</v>
      </c>
      <c r="H1020" s="849">
        <v>0.84615384615384615</v>
      </c>
      <c r="I1020" s="849">
        <v>100</v>
      </c>
      <c r="J1020" s="849">
        <v>13</v>
      </c>
      <c r="K1020" s="849">
        <v>1300</v>
      </c>
      <c r="L1020" s="849">
        <v>1</v>
      </c>
      <c r="M1020" s="849">
        <v>100</v>
      </c>
      <c r="N1020" s="849">
        <v>7</v>
      </c>
      <c r="O1020" s="849">
        <v>700</v>
      </c>
      <c r="P1020" s="837">
        <v>0.53846153846153844</v>
      </c>
      <c r="Q1020" s="850">
        <v>100</v>
      </c>
    </row>
    <row r="1021" spans="1:17" ht="14.4" customHeight="1" x14ac:dyDescent="0.3">
      <c r="A1021" s="831" t="s">
        <v>5461</v>
      </c>
      <c r="B1021" s="832" t="s">
        <v>4484</v>
      </c>
      <c r="C1021" s="832" t="s">
        <v>4480</v>
      </c>
      <c r="D1021" s="832" t="s">
        <v>4654</v>
      </c>
      <c r="E1021" s="832" t="s">
        <v>4610</v>
      </c>
      <c r="F1021" s="849">
        <v>12</v>
      </c>
      <c r="G1021" s="849">
        <v>12420</v>
      </c>
      <c r="H1021" s="849"/>
      <c r="I1021" s="849">
        <v>1035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" customHeight="1" x14ac:dyDescent="0.3">
      <c r="A1022" s="831" t="s">
        <v>5461</v>
      </c>
      <c r="B1022" s="832" t="s">
        <v>4484</v>
      </c>
      <c r="C1022" s="832" t="s">
        <v>4480</v>
      </c>
      <c r="D1022" s="832" t="s">
        <v>4654</v>
      </c>
      <c r="E1022" s="832" t="s">
        <v>4612</v>
      </c>
      <c r="F1022" s="849">
        <v>12</v>
      </c>
      <c r="G1022" s="849">
        <v>12420</v>
      </c>
      <c r="H1022" s="849">
        <v>0.375</v>
      </c>
      <c r="I1022" s="849">
        <v>1035</v>
      </c>
      <c r="J1022" s="849">
        <v>32</v>
      </c>
      <c r="K1022" s="849">
        <v>33120</v>
      </c>
      <c r="L1022" s="849">
        <v>1</v>
      </c>
      <c r="M1022" s="849">
        <v>1035</v>
      </c>
      <c r="N1022" s="849"/>
      <c r="O1022" s="849"/>
      <c r="P1022" s="837"/>
      <c r="Q1022" s="850"/>
    </row>
    <row r="1023" spans="1:17" ht="14.4" customHeight="1" x14ac:dyDescent="0.3">
      <c r="A1023" s="831" t="s">
        <v>5461</v>
      </c>
      <c r="B1023" s="832" t="s">
        <v>4484</v>
      </c>
      <c r="C1023" s="832" t="s">
        <v>4480</v>
      </c>
      <c r="D1023" s="832" t="s">
        <v>4604</v>
      </c>
      <c r="E1023" s="832" t="s">
        <v>4585</v>
      </c>
      <c r="F1023" s="849"/>
      <c r="G1023" s="849"/>
      <c r="H1023" s="849"/>
      <c r="I1023" s="849"/>
      <c r="J1023" s="849"/>
      <c r="K1023" s="849"/>
      <c r="L1023" s="849"/>
      <c r="M1023" s="849"/>
      <c r="N1023" s="849">
        <v>1</v>
      </c>
      <c r="O1023" s="849">
        <v>354</v>
      </c>
      <c r="P1023" s="837"/>
      <c r="Q1023" s="850">
        <v>354</v>
      </c>
    </row>
    <row r="1024" spans="1:17" ht="14.4" customHeight="1" x14ac:dyDescent="0.3">
      <c r="A1024" s="831" t="s">
        <v>5461</v>
      </c>
      <c r="B1024" s="832" t="s">
        <v>4484</v>
      </c>
      <c r="C1024" s="832" t="s">
        <v>4480</v>
      </c>
      <c r="D1024" s="832" t="s">
        <v>4562</v>
      </c>
      <c r="E1024" s="832" t="s">
        <v>4563</v>
      </c>
      <c r="F1024" s="849">
        <v>1</v>
      </c>
      <c r="G1024" s="849">
        <v>373</v>
      </c>
      <c r="H1024" s="849"/>
      <c r="I1024" s="849">
        <v>373</v>
      </c>
      <c r="J1024" s="849"/>
      <c r="K1024" s="849"/>
      <c r="L1024" s="849"/>
      <c r="M1024" s="849"/>
      <c r="N1024" s="849">
        <v>1</v>
      </c>
      <c r="O1024" s="849">
        <v>374</v>
      </c>
      <c r="P1024" s="837"/>
      <c r="Q1024" s="850">
        <v>374</v>
      </c>
    </row>
    <row r="1025" spans="1:17" ht="14.4" customHeight="1" x14ac:dyDescent="0.3">
      <c r="A1025" s="831" t="s">
        <v>5461</v>
      </c>
      <c r="B1025" s="832" t="s">
        <v>4484</v>
      </c>
      <c r="C1025" s="832" t="s">
        <v>4480</v>
      </c>
      <c r="D1025" s="832" t="s">
        <v>4655</v>
      </c>
      <c r="E1025" s="832" t="s">
        <v>4612</v>
      </c>
      <c r="F1025" s="849"/>
      <c r="G1025" s="849"/>
      <c r="H1025" s="849"/>
      <c r="I1025" s="849"/>
      <c r="J1025" s="849"/>
      <c r="K1025" s="849"/>
      <c r="L1025" s="849"/>
      <c r="M1025" s="849"/>
      <c r="N1025" s="849">
        <v>5</v>
      </c>
      <c r="O1025" s="849">
        <v>4400</v>
      </c>
      <c r="P1025" s="837"/>
      <c r="Q1025" s="850">
        <v>880</v>
      </c>
    </row>
    <row r="1026" spans="1:17" ht="14.4" customHeight="1" x14ac:dyDescent="0.3">
      <c r="A1026" s="831" t="s">
        <v>5461</v>
      </c>
      <c r="B1026" s="832" t="s">
        <v>4484</v>
      </c>
      <c r="C1026" s="832" t="s">
        <v>4480</v>
      </c>
      <c r="D1026" s="832" t="s">
        <v>4678</v>
      </c>
      <c r="E1026" s="832" t="s">
        <v>4657</v>
      </c>
      <c r="F1026" s="849">
        <v>7</v>
      </c>
      <c r="G1026" s="849">
        <v>3717</v>
      </c>
      <c r="H1026" s="849"/>
      <c r="I1026" s="849">
        <v>531</v>
      </c>
      <c r="J1026" s="849"/>
      <c r="K1026" s="849"/>
      <c r="L1026" s="849"/>
      <c r="M1026" s="849"/>
      <c r="N1026" s="849">
        <v>1</v>
      </c>
      <c r="O1026" s="849">
        <v>532</v>
      </c>
      <c r="P1026" s="837"/>
      <c r="Q1026" s="850">
        <v>532</v>
      </c>
    </row>
    <row r="1027" spans="1:17" ht="14.4" customHeight="1" x14ac:dyDescent="0.3">
      <c r="A1027" s="831" t="s">
        <v>5461</v>
      </c>
      <c r="B1027" s="832" t="s">
        <v>4484</v>
      </c>
      <c r="C1027" s="832" t="s">
        <v>4480</v>
      </c>
      <c r="D1027" s="832" t="s">
        <v>4656</v>
      </c>
      <c r="E1027" s="832" t="s">
        <v>4657</v>
      </c>
      <c r="F1027" s="849">
        <v>4</v>
      </c>
      <c r="G1027" s="849">
        <v>3296</v>
      </c>
      <c r="H1027" s="849">
        <v>1.3333333333333333</v>
      </c>
      <c r="I1027" s="849">
        <v>824</v>
      </c>
      <c r="J1027" s="849">
        <v>3</v>
      </c>
      <c r="K1027" s="849">
        <v>2472</v>
      </c>
      <c r="L1027" s="849">
        <v>1</v>
      </c>
      <c r="M1027" s="849">
        <v>824</v>
      </c>
      <c r="N1027" s="849">
        <v>2</v>
      </c>
      <c r="O1027" s="849">
        <v>1650</v>
      </c>
      <c r="P1027" s="837">
        <v>0.66747572815533984</v>
      </c>
      <c r="Q1027" s="850">
        <v>825</v>
      </c>
    </row>
    <row r="1028" spans="1:17" ht="14.4" customHeight="1" x14ac:dyDescent="0.3">
      <c r="A1028" s="831" t="s">
        <v>5461</v>
      </c>
      <c r="B1028" s="832" t="s">
        <v>4484</v>
      </c>
      <c r="C1028" s="832" t="s">
        <v>4480</v>
      </c>
      <c r="D1028" s="832" t="s">
        <v>4664</v>
      </c>
      <c r="E1028" s="832" t="s">
        <v>4657</v>
      </c>
      <c r="F1028" s="849">
        <v>4</v>
      </c>
      <c r="G1028" s="849">
        <v>2416</v>
      </c>
      <c r="H1028" s="849">
        <v>0.8</v>
      </c>
      <c r="I1028" s="849">
        <v>604</v>
      </c>
      <c r="J1028" s="849">
        <v>5</v>
      </c>
      <c r="K1028" s="849">
        <v>3020</v>
      </c>
      <c r="L1028" s="849">
        <v>1</v>
      </c>
      <c r="M1028" s="849">
        <v>604</v>
      </c>
      <c r="N1028" s="849">
        <v>17</v>
      </c>
      <c r="O1028" s="849">
        <v>10285</v>
      </c>
      <c r="P1028" s="837">
        <v>3.4056291390728477</v>
      </c>
      <c r="Q1028" s="850">
        <v>605</v>
      </c>
    </row>
    <row r="1029" spans="1:17" ht="14.4" customHeight="1" x14ac:dyDescent="0.3">
      <c r="A1029" s="831" t="s">
        <v>5461</v>
      </c>
      <c r="B1029" s="832" t="s">
        <v>4484</v>
      </c>
      <c r="C1029" s="832" t="s">
        <v>4480</v>
      </c>
      <c r="D1029" s="832" t="s">
        <v>4605</v>
      </c>
      <c r="E1029" s="832" t="s">
        <v>4575</v>
      </c>
      <c r="F1029" s="849">
        <v>30</v>
      </c>
      <c r="G1029" s="849">
        <v>12120</v>
      </c>
      <c r="H1029" s="849">
        <v>7.5</v>
      </c>
      <c r="I1029" s="849">
        <v>404</v>
      </c>
      <c r="J1029" s="849">
        <v>4</v>
      </c>
      <c r="K1029" s="849">
        <v>1616</v>
      </c>
      <c r="L1029" s="849">
        <v>1</v>
      </c>
      <c r="M1029" s="849">
        <v>404</v>
      </c>
      <c r="N1029" s="849">
        <v>30</v>
      </c>
      <c r="O1029" s="849">
        <v>12150</v>
      </c>
      <c r="P1029" s="837">
        <v>7.5185643564356432</v>
      </c>
      <c r="Q1029" s="850">
        <v>405</v>
      </c>
    </row>
    <row r="1030" spans="1:17" ht="14.4" customHeight="1" x14ac:dyDescent="0.3">
      <c r="A1030" s="831" t="s">
        <v>5461</v>
      </c>
      <c r="B1030" s="832" t="s">
        <v>4484</v>
      </c>
      <c r="C1030" s="832" t="s">
        <v>4480</v>
      </c>
      <c r="D1030" s="832" t="s">
        <v>4605</v>
      </c>
      <c r="E1030" s="832" t="s">
        <v>4576</v>
      </c>
      <c r="F1030" s="849">
        <v>22</v>
      </c>
      <c r="G1030" s="849">
        <v>8888</v>
      </c>
      <c r="H1030" s="849">
        <v>3.6666666666666665</v>
      </c>
      <c r="I1030" s="849">
        <v>404</v>
      </c>
      <c r="J1030" s="849">
        <v>6</v>
      </c>
      <c r="K1030" s="849">
        <v>2424</v>
      </c>
      <c r="L1030" s="849">
        <v>1</v>
      </c>
      <c r="M1030" s="849">
        <v>404</v>
      </c>
      <c r="N1030" s="849">
        <v>10</v>
      </c>
      <c r="O1030" s="849">
        <v>4050</v>
      </c>
      <c r="P1030" s="837">
        <v>1.6707920792079207</v>
      </c>
      <c r="Q1030" s="850">
        <v>405</v>
      </c>
    </row>
    <row r="1031" spans="1:17" ht="14.4" customHeight="1" x14ac:dyDescent="0.3">
      <c r="A1031" s="831" t="s">
        <v>5461</v>
      </c>
      <c r="B1031" s="832" t="s">
        <v>4484</v>
      </c>
      <c r="C1031" s="832" t="s">
        <v>4480</v>
      </c>
      <c r="D1031" s="832" t="s">
        <v>4679</v>
      </c>
      <c r="E1031" s="832" t="s">
        <v>4657</v>
      </c>
      <c r="F1031" s="849">
        <v>1</v>
      </c>
      <c r="G1031" s="849">
        <v>751</v>
      </c>
      <c r="H1031" s="849"/>
      <c r="I1031" s="849">
        <v>751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" customHeight="1" x14ac:dyDescent="0.3">
      <c r="A1032" s="831" t="s">
        <v>5461</v>
      </c>
      <c r="B1032" s="832" t="s">
        <v>4484</v>
      </c>
      <c r="C1032" s="832" t="s">
        <v>4480</v>
      </c>
      <c r="D1032" s="832" t="s">
        <v>4658</v>
      </c>
      <c r="E1032" s="832" t="s">
        <v>4659</v>
      </c>
      <c r="F1032" s="849"/>
      <c r="G1032" s="849"/>
      <c r="H1032" s="849"/>
      <c r="I1032" s="849"/>
      <c r="J1032" s="849">
        <v>1</v>
      </c>
      <c r="K1032" s="849">
        <v>624</v>
      </c>
      <c r="L1032" s="849">
        <v>1</v>
      </c>
      <c r="M1032" s="849">
        <v>624</v>
      </c>
      <c r="N1032" s="849"/>
      <c r="O1032" s="849"/>
      <c r="P1032" s="837"/>
      <c r="Q1032" s="850"/>
    </row>
    <row r="1033" spans="1:17" ht="14.4" customHeight="1" x14ac:dyDescent="0.3">
      <c r="A1033" s="831" t="s">
        <v>5461</v>
      </c>
      <c r="B1033" s="832" t="s">
        <v>4484</v>
      </c>
      <c r="C1033" s="832" t="s">
        <v>4480</v>
      </c>
      <c r="D1033" s="832" t="s">
        <v>5462</v>
      </c>
      <c r="E1033" s="832" t="s">
        <v>5463</v>
      </c>
      <c r="F1033" s="849"/>
      <c r="G1033" s="849"/>
      <c r="H1033" s="849"/>
      <c r="I1033" s="849"/>
      <c r="J1033" s="849">
        <v>1</v>
      </c>
      <c r="K1033" s="849">
        <v>543</v>
      </c>
      <c r="L1033" s="849">
        <v>1</v>
      </c>
      <c r="M1033" s="849">
        <v>543</v>
      </c>
      <c r="N1033" s="849">
        <v>1</v>
      </c>
      <c r="O1033" s="849">
        <v>544</v>
      </c>
      <c r="P1033" s="837">
        <v>1.0018416206261511</v>
      </c>
      <c r="Q1033" s="850">
        <v>544</v>
      </c>
    </row>
    <row r="1034" spans="1:17" ht="14.4" customHeight="1" x14ac:dyDescent="0.3">
      <c r="A1034" s="831" t="s">
        <v>5461</v>
      </c>
      <c r="B1034" s="832" t="s">
        <v>4484</v>
      </c>
      <c r="C1034" s="832" t="s">
        <v>4480</v>
      </c>
      <c r="D1034" s="832" t="s">
        <v>4683</v>
      </c>
      <c r="E1034" s="832" t="s">
        <v>4684</v>
      </c>
      <c r="F1034" s="849">
        <v>3</v>
      </c>
      <c r="G1034" s="849">
        <v>1071</v>
      </c>
      <c r="H1034" s="849">
        <v>0.74790502793296088</v>
      </c>
      <c r="I1034" s="849">
        <v>357</v>
      </c>
      <c r="J1034" s="849">
        <v>4</v>
      </c>
      <c r="K1034" s="849">
        <v>1432</v>
      </c>
      <c r="L1034" s="849">
        <v>1</v>
      </c>
      <c r="M1034" s="849">
        <v>358</v>
      </c>
      <c r="N1034" s="849">
        <v>4</v>
      </c>
      <c r="O1034" s="849">
        <v>1436</v>
      </c>
      <c r="P1034" s="837">
        <v>1.0027932960893855</v>
      </c>
      <c r="Q1034" s="850">
        <v>359</v>
      </c>
    </row>
    <row r="1035" spans="1:17" ht="14.4" customHeight="1" x14ac:dyDescent="0.3">
      <c r="A1035" s="831" t="s">
        <v>5461</v>
      </c>
      <c r="B1035" s="832" t="s">
        <v>4484</v>
      </c>
      <c r="C1035" s="832" t="s">
        <v>4480</v>
      </c>
      <c r="D1035" s="832" t="s">
        <v>4683</v>
      </c>
      <c r="E1035" s="832" t="s">
        <v>4685</v>
      </c>
      <c r="F1035" s="849">
        <v>1</v>
      </c>
      <c r="G1035" s="849">
        <v>357</v>
      </c>
      <c r="H1035" s="849">
        <v>0.9972067039106145</v>
      </c>
      <c r="I1035" s="849">
        <v>357</v>
      </c>
      <c r="J1035" s="849">
        <v>1</v>
      </c>
      <c r="K1035" s="849">
        <v>358</v>
      </c>
      <c r="L1035" s="849">
        <v>1</v>
      </c>
      <c r="M1035" s="849">
        <v>358</v>
      </c>
      <c r="N1035" s="849">
        <v>3</v>
      </c>
      <c r="O1035" s="849">
        <v>1077</v>
      </c>
      <c r="P1035" s="837">
        <v>3.0083798882681565</v>
      </c>
      <c r="Q1035" s="850">
        <v>359</v>
      </c>
    </row>
    <row r="1036" spans="1:17" ht="14.4" customHeight="1" x14ac:dyDescent="0.3">
      <c r="A1036" s="831" t="s">
        <v>5461</v>
      </c>
      <c r="B1036" s="832" t="s">
        <v>4484</v>
      </c>
      <c r="C1036" s="832" t="s">
        <v>4480</v>
      </c>
      <c r="D1036" s="832" t="s">
        <v>5464</v>
      </c>
      <c r="E1036" s="832" t="s">
        <v>5465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1</v>
      </c>
      <c r="O1036" s="849">
        <v>184</v>
      </c>
      <c r="P1036" s="837"/>
      <c r="Q1036" s="850">
        <v>184</v>
      </c>
    </row>
    <row r="1037" spans="1:17" ht="14.4" customHeight="1" x14ac:dyDescent="0.3">
      <c r="A1037" s="831" t="s">
        <v>5466</v>
      </c>
      <c r="B1037" s="832" t="s">
        <v>4484</v>
      </c>
      <c r="C1037" s="832" t="s">
        <v>4509</v>
      </c>
      <c r="D1037" s="832" t="s">
        <v>4569</v>
      </c>
      <c r="E1037" s="832" t="s">
        <v>4570</v>
      </c>
      <c r="F1037" s="849">
        <v>293</v>
      </c>
      <c r="G1037" s="849">
        <v>265091.75</v>
      </c>
      <c r="H1037" s="849">
        <v>0.8443804034582133</v>
      </c>
      <c r="I1037" s="849">
        <v>904.75</v>
      </c>
      <c r="J1037" s="849">
        <v>347</v>
      </c>
      <c r="K1037" s="849">
        <v>313948.25</v>
      </c>
      <c r="L1037" s="849">
        <v>1</v>
      </c>
      <c r="M1037" s="849">
        <v>904.75</v>
      </c>
      <c r="N1037" s="849">
        <v>320</v>
      </c>
      <c r="O1037" s="849">
        <v>289520</v>
      </c>
      <c r="P1037" s="837">
        <v>0.9221902017291066</v>
      </c>
      <c r="Q1037" s="850">
        <v>904.75</v>
      </c>
    </row>
    <row r="1038" spans="1:17" ht="14.4" customHeight="1" x14ac:dyDescent="0.3">
      <c r="A1038" s="831" t="s">
        <v>5466</v>
      </c>
      <c r="B1038" s="832" t="s">
        <v>4484</v>
      </c>
      <c r="C1038" s="832" t="s">
        <v>4509</v>
      </c>
      <c r="D1038" s="832" t="s">
        <v>4510</v>
      </c>
      <c r="E1038" s="832" t="s">
        <v>4511</v>
      </c>
      <c r="F1038" s="849">
        <v>1</v>
      </c>
      <c r="G1038" s="849">
        <v>242.64</v>
      </c>
      <c r="H1038" s="849">
        <v>0.5</v>
      </c>
      <c r="I1038" s="849">
        <v>242.64</v>
      </c>
      <c r="J1038" s="849">
        <v>2</v>
      </c>
      <c r="K1038" s="849">
        <v>485.28</v>
      </c>
      <c r="L1038" s="849">
        <v>1</v>
      </c>
      <c r="M1038" s="849">
        <v>242.64</v>
      </c>
      <c r="N1038" s="849"/>
      <c r="O1038" s="849"/>
      <c r="P1038" s="837"/>
      <c r="Q1038" s="850"/>
    </row>
    <row r="1039" spans="1:17" ht="14.4" customHeight="1" x14ac:dyDescent="0.3">
      <c r="A1039" s="831" t="s">
        <v>5466</v>
      </c>
      <c r="B1039" s="832" t="s">
        <v>4484</v>
      </c>
      <c r="C1039" s="832" t="s">
        <v>4509</v>
      </c>
      <c r="D1039" s="832" t="s">
        <v>4512</v>
      </c>
      <c r="E1039" s="832" t="s">
        <v>4513</v>
      </c>
      <c r="F1039" s="849">
        <v>77.359999999999985</v>
      </c>
      <c r="G1039" s="849">
        <v>18770.579999999994</v>
      </c>
      <c r="H1039" s="849">
        <v>0.71629437300802279</v>
      </c>
      <c r="I1039" s="849">
        <v>242.63934850051703</v>
      </c>
      <c r="J1039" s="849">
        <v>108</v>
      </c>
      <c r="K1039" s="849">
        <v>26205.119999999995</v>
      </c>
      <c r="L1039" s="849">
        <v>1</v>
      </c>
      <c r="M1039" s="849">
        <v>242.63999999999996</v>
      </c>
      <c r="N1039" s="849">
        <v>90</v>
      </c>
      <c r="O1039" s="849">
        <v>21837.599999999999</v>
      </c>
      <c r="P1039" s="837">
        <v>0.83333333333333348</v>
      </c>
      <c r="Q1039" s="850">
        <v>242.64</v>
      </c>
    </row>
    <row r="1040" spans="1:17" ht="14.4" customHeight="1" x14ac:dyDescent="0.3">
      <c r="A1040" s="831" t="s">
        <v>5466</v>
      </c>
      <c r="B1040" s="832" t="s">
        <v>4484</v>
      </c>
      <c r="C1040" s="832" t="s">
        <v>4509</v>
      </c>
      <c r="D1040" s="832" t="s">
        <v>4514</v>
      </c>
      <c r="E1040" s="832" t="s">
        <v>4515</v>
      </c>
      <c r="F1040" s="849">
        <v>3.01</v>
      </c>
      <c r="G1040" s="849">
        <v>730.33999999999992</v>
      </c>
      <c r="H1040" s="849">
        <v>0.50166227057918455</v>
      </c>
      <c r="I1040" s="849">
        <v>242.63787375415282</v>
      </c>
      <c r="J1040" s="849">
        <v>6</v>
      </c>
      <c r="K1040" s="849">
        <v>1455.8399999999997</v>
      </c>
      <c r="L1040" s="849">
        <v>1</v>
      </c>
      <c r="M1040" s="849">
        <v>242.63999999999996</v>
      </c>
      <c r="N1040" s="849">
        <v>1</v>
      </c>
      <c r="O1040" s="849">
        <v>242.64</v>
      </c>
      <c r="P1040" s="837">
        <v>0.16666666666666669</v>
      </c>
      <c r="Q1040" s="850">
        <v>242.64</v>
      </c>
    </row>
    <row r="1041" spans="1:17" ht="14.4" customHeight="1" x14ac:dyDescent="0.3">
      <c r="A1041" s="831" t="s">
        <v>5466</v>
      </c>
      <c r="B1041" s="832" t="s">
        <v>4484</v>
      </c>
      <c r="C1041" s="832" t="s">
        <v>4509</v>
      </c>
      <c r="D1041" s="832" t="s">
        <v>4672</v>
      </c>
      <c r="E1041" s="832" t="s">
        <v>4673</v>
      </c>
      <c r="F1041" s="849">
        <v>2</v>
      </c>
      <c r="G1041" s="849">
        <v>5942.5</v>
      </c>
      <c r="H1041" s="849"/>
      <c r="I1041" s="849">
        <v>2971.25</v>
      </c>
      <c r="J1041" s="849"/>
      <c r="K1041" s="849"/>
      <c r="L1041" s="849"/>
      <c r="M1041" s="849"/>
      <c r="N1041" s="849"/>
      <c r="O1041" s="849"/>
      <c r="P1041" s="837"/>
      <c r="Q1041" s="850"/>
    </row>
    <row r="1042" spans="1:17" ht="14.4" customHeight="1" x14ac:dyDescent="0.3">
      <c r="A1042" s="831" t="s">
        <v>5466</v>
      </c>
      <c r="B1042" s="832" t="s">
        <v>4484</v>
      </c>
      <c r="C1042" s="832" t="s">
        <v>4480</v>
      </c>
      <c r="D1042" s="832" t="s">
        <v>4643</v>
      </c>
      <c r="E1042" s="832" t="s">
        <v>4644</v>
      </c>
      <c r="F1042" s="849">
        <v>6</v>
      </c>
      <c r="G1042" s="849">
        <v>1170</v>
      </c>
      <c r="H1042" s="849">
        <v>1.989795918367347</v>
      </c>
      <c r="I1042" s="849">
        <v>195</v>
      </c>
      <c r="J1042" s="849">
        <v>3</v>
      </c>
      <c r="K1042" s="849">
        <v>588</v>
      </c>
      <c r="L1042" s="849">
        <v>1</v>
      </c>
      <c r="M1042" s="849">
        <v>196</v>
      </c>
      <c r="N1042" s="849">
        <v>3</v>
      </c>
      <c r="O1042" s="849">
        <v>588</v>
      </c>
      <c r="P1042" s="837">
        <v>1</v>
      </c>
      <c r="Q1042" s="850">
        <v>196</v>
      </c>
    </row>
    <row r="1043" spans="1:17" ht="14.4" customHeight="1" x14ac:dyDescent="0.3">
      <c r="A1043" s="831" t="s">
        <v>5466</v>
      </c>
      <c r="B1043" s="832" t="s">
        <v>4484</v>
      </c>
      <c r="C1043" s="832" t="s">
        <v>4480</v>
      </c>
      <c r="D1043" s="832" t="s">
        <v>4643</v>
      </c>
      <c r="E1043" s="832" t="s">
        <v>4662</v>
      </c>
      <c r="F1043" s="849">
        <v>2</v>
      </c>
      <c r="G1043" s="849">
        <v>390</v>
      </c>
      <c r="H1043" s="849">
        <v>0.99489795918367352</v>
      </c>
      <c r="I1043" s="849">
        <v>195</v>
      </c>
      <c r="J1043" s="849">
        <v>2</v>
      </c>
      <c r="K1043" s="849">
        <v>392</v>
      </c>
      <c r="L1043" s="849">
        <v>1</v>
      </c>
      <c r="M1043" s="849">
        <v>196</v>
      </c>
      <c r="N1043" s="849">
        <v>6</v>
      </c>
      <c r="O1043" s="849">
        <v>1176</v>
      </c>
      <c r="P1043" s="837">
        <v>3</v>
      </c>
      <c r="Q1043" s="850">
        <v>196</v>
      </c>
    </row>
    <row r="1044" spans="1:17" ht="14.4" customHeight="1" x14ac:dyDescent="0.3">
      <c r="A1044" s="831" t="s">
        <v>5466</v>
      </c>
      <c r="B1044" s="832" t="s">
        <v>4484</v>
      </c>
      <c r="C1044" s="832" t="s">
        <v>4480</v>
      </c>
      <c r="D1044" s="832" t="s">
        <v>4525</v>
      </c>
      <c r="E1044" s="832" t="s">
        <v>4526</v>
      </c>
      <c r="F1044" s="849">
        <v>1</v>
      </c>
      <c r="G1044" s="849">
        <v>37</v>
      </c>
      <c r="H1044" s="849"/>
      <c r="I1044" s="849">
        <v>37</v>
      </c>
      <c r="J1044" s="849"/>
      <c r="K1044" s="849"/>
      <c r="L1044" s="849"/>
      <c r="M1044" s="849"/>
      <c r="N1044" s="849">
        <v>2</v>
      </c>
      <c r="O1044" s="849">
        <v>74</v>
      </c>
      <c r="P1044" s="837"/>
      <c r="Q1044" s="850">
        <v>37</v>
      </c>
    </row>
    <row r="1045" spans="1:17" ht="14.4" customHeight="1" x14ac:dyDescent="0.3">
      <c r="A1045" s="831" t="s">
        <v>5466</v>
      </c>
      <c r="B1045" s="832" t="s">
        <v>4484</v>
      </c>
      <c r="C1045" s="832" t="s">
        <v>4480</v>
      </c>
      <c r="D1045" s="832" t="s">
        <v>4525</v>
      </c>
      <c r="E1045" s="832" t="s">
        <v>4527</v>
      </c>
      <c r="F1045" s="849">
        <v>1</v>
      </c>
      <c r="G1045" s="849">
        <v>37</v>
      </c>
      <c r="H1045" s="849"/>
      <c r="I1045" s="849">
        <v>37</v>
      </c>
      <c r="J1045" s="849"/>
      <c r="K1045" s="849"/>
      <c r="L1045" s="849"/>
      <c r="M1045" s="849"/>
      <c r="N1045" s="849">
        <v>2</v>
      </c>
      <c r="O1045" s="849">
        <v>74</v>
      </c>
      <c r="P1045" s="837"/>
      <c r="Q1045" s="850">
        <v>37</v>
      </c>
    </row>
    <row r="1046" spans="1:17" ht="14.4" customHeight="1" x14ac:dyDescent="0.3">
      <c r="A1046" s="831" t="s">
        <v>5466</v>
      </c>
      <c r="B1046" s="832" t="s">
        <v>4484</v>
      </c>
      <c r="C1046" s="832" t="s">
        <v>4480</v>
      </c>
      <c r="D1046" s="832" t="s">
        <v>4534</v>
      </c>
      <c r="E1046" s="832" t="s">
        <v>4535</v>
      </c>
      <c r="F1046" s="849">
        <v>1945</v>
      </c>
      <c r="G1046" s="849">
        <v>488195</v>
      </c>
      <c r="H1046" s="849">
        <v>1.0236842105263158</v>
      </c>
      <c r="I1046" s="849">
        <v>251</v>
      </c>
      <c r="J1046" s="849">
        <v>1900</v>
      </c>
      <c r="K1046" s="849">
        <v>476900</v>
      </c>
      <c r="L1046" s="849">
        <v>1</v>
      </c>
      <c r="M1046" s="849">
        <v>251</v>
      </c>
      <c r="N1046" s="849">
        <v>2111</v>
      </c>
      <c r="O1046" s="849">
        <v>531972</v>
      </c>
      <c r="P1046" s="837">
        <v>1.11547913608723</v>
      </c>
      <c r="Q1046" s="850">
        <v>252</v>
      </c>
    </row>
    <row r="1047" spans="1:17" ht="14.4" customHeight="1" x14ac:dyDescent="0.3">
      <c r="A1047" s="831" t="s">
        <v>5466</v>
      </c>
      <c r="B1047" s="832" t="s">
        <v>4484</v>
      </c>
      <c r="C1047" s="832" t="s">
        <v>4480</v>
      </c>
      <c r="D1047" s="832" t="s">
        <v>4534</v>
      </c>
      <c r="E1047" s="832" t="s">
        <v>4536</v>
      </c>
      <c r="F1047" s="849">
        <v>181</v>
      </c>
      <c r="G1047" s="849">
        <v>45431</v>
      </c>
      <c r="H1047" s="849">
        <v>1.1830065359477124</v>
      </c>
      <c r="I1047" s="849">
        <v>251</v>
      </c>
      <c r="J1047" s="849">
        <v>153</v>
      </c>
      <c r="K1047" s="849">
        <v>38403</v>
      </c>
      <c r="L1047" s="849">
        <v>1</v>
      </c>
      <c r="M1047" s="849">
        <v>251</v>
      </c>
      <c r="N1047" s="849">
        <v>129</v>
      </c>
      <c r="O1047" s="849">
        <v>32508</v>
      </c>
      <c r="P1047" s="837">
        <v>0.84649636747129131</v>
      </c>
      <c r="Q1047" s="850">
        <v>252</v>
      </c>
    </row>
    <row r="1048" spans="1:17" ht="14.4" customHeight="1" x14ac:dyDescent="0.3">
      <c r="A1048" s="831" t="s">
        <v>5466</v>
      </c>
      <c r="B1048" s="832" t="s">
        <v>4484</v>
      </c>
      <c r="C1048" s="832" t="s">
        <v>4480</v>
      </c>
      <c r="D1048" s="832" t="s">
        <v>4571</v>
      </c>
      <c r="E1048" s="832" t="s">
        <v>4572</v>
      </c>
      <c r="F1048" s="849">
        <v>64</v>
      </c>
      <c r="G1048" s="849">
        <v>8064</v>
      </c>
      <c r="H1048" s="849">
        <v>1.2307692307692308</v>
      </c>
      <c r="I1048" s="849">
        <v>126</v>
      </c>
      <c r="J1048" s="849">
        <v>52</v>
      </c>
      <c r="K1048" s="849">
        <v>6552</v>
      </c>
      <c r="L1048" s="849">
        <v>1</v>
      </c>
      <c r="M1048" s="849">
        <v>126</v>
      </c>
      <c r="N1048" s="849">
        <v>64</v>
      </c>
      <c r="O1048" s="849">
        <v>8128</v>
      </c>
      <c r="P1048" s="837">
        <v>1.2405372405372406</v>
      </c>
      <c r="Q1048" s="850">
        <v>127</v>
      </c>
    </row>
    <row r="1049" spans="1:17" ht="14.4" customHeight="1" x14ac:dyDescent="0.3">
      <c r="A1049" s="831" t="s">
        <v>5466</v>
      </c>
      <c r="B1049" s="832" t="s">
        <v>4484</v>
      </c>
      <c r="C1049" s="832" t="s">
        <v>4480</v>
      </c>
      <c r="D1049" s="832" t="s">
        <v>4571</v>
      </c>
      <c r="E1049" s="832" t="s">
        <v>4573</v>
      </c>
      <c r="F1049" s="849">
        <v>392</v>
      </c>
      <c r="G1049" s="849">
        <v>49392</v>
      </c>
      <c r="H1049" s="849">
        <v>0.47002398081534774</v>
      </c>
      <c r="I1049" s="849">
        <v>126</v>
      </c>
      <c r="J1049" s="849">
        <v>834</v>
      </c>
      <c r="K1049" s="849">
        <v>105084</v>
      </c>
      <c r="L1049" s="849">
        <v>1</v>
      </c>
      <c r="M1049" s="849">
        <v>126</v>
      </c>
      <c r="N1049" s="849">
        <v>871</v>
      </c>
      <c r="O1049" s="849">
        <v>110617</v>
      </c>
      <c r="P1049" s="837">
        <v>1.0526531156027559</v>
      </c>
      <c r="Q1049" s="850">
        <v>127</v>
      </c>
    </row>
    <row r="1050" spans="1:17" ht="14.4" customHeight="1" x14ac:dyDescent="0.3">
      <c r="A1050" s="831" t="s">
        <v>5466</v>
      </c>
      <c r="B1050" s="832" t="s">
        <v>4484</v>
      </c>
      <c r="C1050" s="832" t="s">
        <v>4480</v>
      </c>
      <c r="D1050" s="832" t="s">
        <v>4577</v>
      </c>
      <c r="E1050" s="832" t="s">
        <v>4578</v>
      </c>
      <c r="F1050" s="849">
        <v>2</v>
      </c>
      <c r="G1050" s="849">
        <v>990</v>
      </c>
      <c r="H1050" s="849"/>
      <c r="I1050" s="849">
        <v>495</v>
      </c>
      <c r="J1050" s="849"/>
      <c r="K1050" s="849"/>
      <c r="L1050" s="849"/>
      <c r="M1050" s="849"/>
      <c r="N1050" s="849">
        <v>2</v>
      </c>
      <c r="O1050" s="849">
        <v>992</v>
      </c>
      <c r="P1050" s="837"/>
      <c r="Q1050" s="850">
        <v>496</v>
      </c>
    </row>
    <row r="1051" spans="1:17" ht="14.4" customHeight="1" x14ac:dyDescent="0.3">
      <c r="A1051" s="831" t="s">
        <v>5466</v>
      </c>
      <c r="B1051" s="832" t="s">
        <v>4484</v>
      </c>
      <c r="C1051" s="832" t="s">
        <v>4480</v>
      </c>
      <c r="D1051" s="832" t="s">
        <v>4577</v>
      </c>
      <c r="E1051" s="832" t="s">
        <v>4579</v>
      </c>
      <c r="F1051" s="849">
        <v>1</v>
      </c>
      <c r="G1051" s="849">
        <v>495</v>
      </c>
      <c r="H1051" s="849">
        <v>0.5</v>
      </c>
      <c r="I1051" s="849">
        <v>495</v>
      </c>
      <c r="J1051" s="849">
        <v>2</v>
      </c>
      <c r="K1051" s="849">
        <v>990</v>
      </c>
      <c r="L1051" s="849">
        <v>1</v>
      </c>
      <c r="M1051" s="849">
        <v>495</v>
      </c>
      <c r="N1051" s="849"/>
      <c r="O1051" s="849"/>
      <c r="P1051" s="837"/>
      <c r="Q1051" s="850"/>
    </row>
    <row r="1052" spans="1:17" ht="14.4" customHeight="1" x14ac:dyDescent="0.3">
      <c r="A1052" s="831" t="s">
        <v>5466</v>
      </c>
      <c r="B1052" s="832" t="s">
        <v>4484</v>
      </c>
      <c r="C1052" s="832" t="s">
        <v>4480</v>
      </c>
      <c r="D1052" s="832" t="s">
        <v>4580</v>
      </c>
      <c r="E1052" s="832" t="s">
        <v>4581</v>
      </c>
      <c r="F1052" s="849">
        <v>67</v>
      </c>
      <c r="G1052" s="849">
        <v>46096</v>
      </c>
      <c r="H1052" s="849">
        <v>1.4888888888888889</v>
      </c>
      <c r="I1052" s="849">
        <v>688</v>
      </c>
      <c r="J1052" s="849">
        <v>45</v>
      </c>
      <c r="K1052" s="849">
        <v>30960</v>
      </c>
      <c r="L1052" s="849">
        <v>1</v>
      </c>
      <c r="M1052" s="849">
        <v>688</v>
      </c>
      <c r="N1052" s="849">
        <v>29</v>
      </c>
      <c r="O1052" s="849">
        <v>19981</v>
      </c>
      <c r="P1052" s="837">
        <v>0.64538113695090438</v>
      </c>
      <c r="Q1052" s="850">
        <v>689</v>
      </c>
    </row>
    <row r="1053" spans="1:17" ht="14.4" customHeight="1" x14ac:dyDescent="0.3">
      <c r="A1053" s="831" t="s">
        <v>5466</v>
      </c>
      <c r="B1053" s="832" t="s">
        <v>4484</v>
      </c>
      <c r="C1053" s="832" t="s">
        <v>4480</v>
      </c>
      <c r="D1053" s="832" t="s">
        <v>4676</v>
      </c>
      <c r="E1053" s="832" t="s">
        <v>4590</v>
      </c>
      <c r="F1053" s="849">
        <v>1</v>
      </c>
      <c r="G1053" s="849">
        <v>760</v>
      </c>
      <c r="H1053" s="849"/>
      <c r="I1053" s="849">
        <v>760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" customHeight="1" x14ac:dyDescent="0.3">
      <c r="A1054" s="831" t="s">
        <v>5466</v>
      </c>
      <c r="B1054" s="832" t="s">
        <v>4484</v>
      </c>
      <c r="C1054" s="832" t="s">
        <v>4480</v>
      </c>
      <c r="D1054" s="832" t="s">
        <v>4582</v>
      </c>
      <c r="E1054" s="832" t="s">
        <v>4578</v>
      </c>
      <c r="F1054" s="849">
        <v>42</v>
      </c>
      <c r="G1054" s="849">
        <v>23856</v>
      </c>
      <c r="H1054" s="849">
        <v>2.625</v>
      </c>
      <c r="I1054" s="849">
        <v>568</v>
      </c>
      <c r="J1054" s="849">
        <v>16</v>
      </c>
      <c r="K1054" s="849">
        <v>9088</v>
      </c>
      <c r="L1054" s="849">
        <v>1</v>
      </c>
      <c r="M1054" s="849">
        <v>568</v>
      </c>
      <c r="N1054" s="849">
        <v>20</v>
      </c>
      <c r="O1054" s="849">
        <v>11380</v>
      </c>
      <c r="P1054" s="837">
        <v>1.252200704225352</v>
      </c>
      <c r="Q1054" s="850">
        <v>569</v>
      </c>
    </row>
    <row r="1055" spans="1:17" ht="14.4" customHeight="1" x14ac:dyDescent="0.3">
      <c r="A1055" s="831" t="s">
        <v>5466</v>
      </c>
      <c r="B1055" s="832" t="s">
        <v>4484</v>
      </c>
      <c r="C1055" s="832" t="s">
        <v>4480</v>
      </c>
      <c r="D1055" s="832" t="s">
        <v>4582</v>
      </c>
      <c r="E1055" s="832" t="s">
        <v>4579</v>
      </c>
      <c r="F1055" s="849">
        <v>6</v>
      </c>
      <c r="G1055" s="849">
        <v>3408</v>
      </c>
      <c r="H1055" s="849">
        <v>0.4</v>
      </c>
      <c r="I1055" s="849">
        <v>568</v>
      </c>
      <c r="J1055" s="849">
        <v>15</v>
      </c>
      <c r="K1055" s="849">
        <v>8520</v>
      </c>
      <c r="L1055" s="849">
        <v>1</v>
      </c>
      <c r="M1055" s="849">
        <v>568</v>
      </c>
      <c r="N1055" s="849">
        <v>8</v>
      </c>
      <c r="O1055" s="849">
        <v>4552</v>
      </c>
      <c r="P1055" s="837">
        <v>0.5342723004694836</v>
      </c>
      <c r="Q1055" s="850">
        <v>569</v>
      </c>
    </row>
    <row r="1056" spans="1:17" ht="14.4" customHeight="1" x14ac:dyDescent="0.3">
      <c r="A1056" s="831" t="s">
        <v>5466</v>
      </c>
      <c r="B1056" s="832" t="s">
        <v>4484</v>
      </c>
      <c r="C1056" s="832" t="s">
        <v>4480</v>
      </c>
      <c r="D1056" s="832" t="s">
        <v>4583</v>
      </c>
      <c r="E1056" s="832" t="s">
        <v>4581</v>
      </c>
      <c r="F1056" s="849">
        <v>1179</v>
      </c>
      <c r="G1056" s="849">
        <v>897219</v>
      </c>
      <c r="H1056" s="849">
        <v>1.2242990654205608</v>
      </c>
      <c r="I1056" s="849">
        <v>761</v>
      </c>
      <c r="J1056" s="849">
        <v>963</v>
      </c>
      <c r="K1056" s="849">
        <v>732843</v>
      </c>
      <c r="L1056" s="849">
        <v>1</v>
      </c>
      <c r="M1056" s="849">
        <v>761</v>
      </c>
      <c r="N1056" s="849">
        <v>1104</v>
      </c>
      <c r="O1056" s="849">
        <v>841248</v>
      </c>
      <c r="P1056" s="837">
        <v>1.1479239073034744</v>
      </c>
      <c r="Q1056" s="850">
        <v>762</v>
      </c>
    </row>
    <row r="1057" spans="1:17" ht="14.4" customHeight="1" x14ac:dyDescent="0.3">
      <c r="A1057" s="831" t="s">
        <v>5466</v>
      </c>
      <c r="B1057" s="832" t="s">
        <v>4484</v>
      </c>
      <c r="C1057" s="832" t="s">
        <v>4480</v>
      </c>
      <c r="D1057" s="832" t="s">
        <v>4609</v>
      </c>
      <c r="E1057" s="832" t="s">
        <v>4610</v>
      </c>
      <c r="F1057" s="849">
        <v>326</v>
      </c>
      <c r="G1057" s="849">
        <v>266668</v>
      </c>
      <c r="H1057" s="849">
        <v>1.5023041474654377</v>
      </c>
      <c r="I1057" s="849">
        <v>818</v>
      </c>
      <c r="J1057" s="849">
        <v>217</v>
      </c>
      <c r="K1057" s="849">
        <v>177506</v>
      </c>
      <c r="L1057" s="849">
        <v>1</v>
      </c>
      <c r="M1057" s="849">
        <v>818</v>
      </c>
      <c r="N1057" s="849">
        <v>253</v>
      </c>
      <c r="O1057" s="849">
        <v>207207</v>
      </c>
      <c r="P1057" s="837">
        <v>1.1673239214449089</v>
      </c>
      <c r="Q1057" s="850">
        <v>819</v>
      </c>
    </row>
    <row r="1058" spans="1:17" ht="14.4" customHeight="1" x14ac:dyDescent="0.3">
      <c r="A1058" s="831" t="s">
        <v>5466</v>
      </c>
      <c r="B1058" s="832" t="s">
        <v>4484</v>
      </c>
      <c r="C1058" s="832" t="s">
        <v>4480</v>
      </c>
      <c r="D1058" s="832" t="s">
        <v>4609</v>
      </c>
      <c r="E1058" s="832" t="s">
        <v>4612</v>
      </c>
      <c r="F1058" s="849">
        <v>1761</v>
      </c>
      <c r="G1058" s="849">
        <v>1440498</v>
      </c>
      <c r="H1058" s="849">
        <v>0.92489495798319332</v>
      </c>
      <c r="I1058" s="849">
        <v>818</v>
      </c>
      <c r="J1058" s="849">
        <v>1904</v>
      </c>
      <c r="K1058" s="849">
        <v>1557472</v>
      </c>
      <c r="L1058" s="849">
        <v>1</v>
      </c>
      <c r="M1058" s="849">
        <v>818</v>
      </c>
      <c r="N1058" s="849">
        <v>1972</v>
      </c>
      <c r="O1058" s="849">
        <v>1615068</v>
      </c>
      <c r="P1058" s="837">
        <v>1.0369804400977995</v>
      </c>
      <c r="Q1058" s="850">
        <v>819</v>
      </c>
    </row>
    <row r="1059" spans="1:17" ht="14.4" customHeight="1" x14ac:dyDescent="0.3">
      <c r="A1059" s="831" t="s">
        <v>5466</v>
      </c>
      <c r="B1059" s="832" t="s">
        <v>4484</v>
      </c>
      <c r="C1059" s="832" t="s">
        <v>4480</v>
      </c>
      <c r="D1059" s="832" t="s">
        <v>4584</v>
      </c>
      <c r="E1059" s="832" t="s">
        <v>4585</v>
      </c>
      <c r="F1059" s="849">
        <v>11</v>
      </c>
      <c r="G1059" s="849">
        <v>5082</v>
      </c>
      <c r="H1059" s="849">
        <v>11</v>
      </c>
      <c r="I1059" s="849">
        <v>462</v>
      </c>
      <c r="J1059" s="849">
        <v>1</v>
      </c>
      <c r="K1059" s="849">
        <v>462</v>
      </c>
      <c r="L1059" s="849">
        <v>1</v>
      </c>
      <c r="M1059" s="849">
        <v>462</v>
      </c>
      <c r="N1059" s="849">
        <v>1</v>
      </c>
      <c r="O1059" s="849">
        <v>464</v>
      </c>
      <c r="P1059" s="837">
        <v>1.0043290043290043</v>
      </c>
      <c r="Q1059" s="850">
        <v>464</v>
      </c>
    </row>
    <row r="1060" spans="1:17" ht="14.4" customHeight="1" x14ac:dyDescent="0.3">
      <c r="A1060" s="831" t="s">
        <v>5466</v>
      </c>
      <c r="B1060" s="832" t="s">
        <v>4484</v>
      </c>
      <c r="C1060" s="832" t="s">
        <v>4480</v>
      </c>
      <c r="D1060" s="832" t="s">
        <v>4584</v>
      </c>
      <c r="E1060" s="832" t="s">
        <v>4586</v>
      </c>
      <c r="F1060" s="849">
        <v>3</v>
      </c>
      <c r="G1060" s="849">
        <v>1386</v>
      </c>
      <c r="H1060" s="849">
        <v>1</v>
      </c>
      <c r="I1060" s="849">
        <v>462</v>
      </c>
      <c r="J1060" s="849">
        <v>3</v>
      </c>
      <c r="K1060" s="849">
        <v>1386</v>
      </c>
      <c r="L1060" s="849">
        <v>1</v>
      </c>
      <c r="M1060" s="849">
        <v>462</v>
      </c>
      <c r="N1060" s="849"/>
      <c r="O1060" s="849"/>
      <c r="P1060" s="837"/>
      <c r="Q1060" s="850"/>
    </row>
    <row r="1061" spans="1:17" ht="14.4" customHeight="1" x14ac:dyDescent="0.3">
      <c r="A1061" s="831" t="s">
        <v>5466</v>
      </c>
      <c r="B1061" s="832" t="s">
        <v>4484</v>
      </c>
      <c r="C1061" s="832" t="s">
        <v>4480</v>
      </c>
      <c r="D1061" s="832" t="s">
        <v>4587</v>
      </c>
      <c r="E1061" s="832" t="s">
        <v>4563</v>
      </c>
      <c r="F1061" s="849">
        <v>127</v>
      </c>
      <c r="G1061" s="849">
        <v>56642</v>
      </c>
      <c r="H1061" s="849">
        <v>1.3510638297872339</v>
      </c>
      <c r="I1061" s="849">
        <v>446</v>
      </c>
      <c r="J1061" s="849">
        <v>94</v>
      </c>
      <c r="K1061" s="849">
        <v>41924</v>
      </c>
      <c r="L1061" s="849">
        <v>1</v>
      </c>
      <c r="M1061" s="849">
        <v>446</v>
      </c>
      <c r="N1061" s="849">
        <v>7</v>
      </c>
      <c r="O1061" s="849">
        <v>3129</v>
      </c>
      <c r="P1061" s="837">
        <v>7.463505390706994E-2</v>
      </c>
      <c r="Q1061" s="850">
        <v>447</v>
      </c>
    </row>
    <row r="1062" spans="1:17" ht="14.4" customHeight="1" x14ac:dyDescent="0.3">
      <c r="A1062" s="831" t="s">
        <v>5466</v>
      </c>
      <c r="B1062" s="832" t="s">
        <v>4484</v>
      </c>
      <c r="C1062" s="832" t="s">
        <v>4480</v>
      </c>
      <c r="D1062" s="832" t="s">
        <v>4588</v>
      </c>
      <c r="E1062" s="832" t="s">
        <v>4561</v>
      </c>
      <c r="F1062" s="849">
        <v>167</v>
      </c>
      <c r="G1062" s="849">
        <v>121576</v>
      </c>
      <c r="H1062" s="849">
        <v>1.255639097744361</v>
      </c>
      <c r="I1062" s="849">
        <v>728</v>
      </c>
      <c r="J1062" s="849">
        <v>133</v>
      </c>
      <c r="K1062" s="849">
        <v>96824</v>
      </c>
      <c r="L1062" s="849">
        <v>1</v>
      </c>
      <c r="M1062" s="849">
        <v>728</v>
      </c>
      <c r="N1062" s="849">
        <v>124</v>
      </c>
      <c r="O1062" s="849">
        <v>90520</v>
      </c>
      <c r="P1062" s="837">
        <v>0.9348921754936792</v>
      </c>
      <c r="Q1062" s="850">
        <v>730</v>
      </c>
    </row>
    <row r="1063" spans="1:17" ht="14.4" customHeight="1" x14ac:dyDescent="0.3">
      <c r="A1063" s="831" t="s">
        <v>5466</v>
      </c>
      <c r="B1063" s="832" t="s">
        <v>4484</v>
      </c>
      <c r="C1063" s="832" t="s">
        <v>4480</v>
      </c>
      <c r="D1063" s="832" t="s">
        <v>4589</v>
      </c>
      <c r="E1063" s="832" t="s">
        <v>4590</v>
      </c>
      <c r="F1063" s="849">
        <v>5</v>
      </c>
      <c r="G1063" s="849">
        <v>4165</v>
      </c>
      <c r="H1063" s="849">
        <v>5</v>
      </c>
      <c r="I1063" s="849">
        <v>833</v>
      </c>
      <c r="J1063" s="849">
        <v>1</v>
      </c>
      <c r="K1063" s="849">
        <v>833</v>
      </c>
      <c r="L1063" s="849">
        <v>1</v>
      </c>
      <c r="M1063" s="849">
        <v>833</v>
      </c>
      <c r="N1063" s="849">
        <v>2</v>
      </c>
      <c r="O1063" s="849">
        <v>1668</v>
      </c>
      <c r="P1063" s="837">
        <v>2.0024009603841537</v>
      </c>
      <c r="Q1063" s="850">
        <v>834</v>
      </c>
    </row>
    <row r="1064" spans="1:17" ht="14.4" customHeight="1" x14ac:dyDescent="0.3">
      <c r="A1064" s="831" t="s">
        <v>5466</v>
      </c>
      <c r="B1064" s="832" t="s">
        <v>4484</v>
      </c>
      <c r="C1064" s="832" t="s">
        <v>4480</v>
      </c>
      <c r="D1064" s="832" t="s">
        <v>4591</v>
      </c>
      <c r="E1064" s="832" t="s">
        <v>4592</v>
      </c>
      <c r="F1064" s="849">
        <v>632</v>
      </c>
      <c r="G1064" s="849">
        <v>135880</v>
      </c>
      <c r="H1064" s="849">
        <v>0.99215070643642067</v>
      </c>
      <c r="I1064" s="849">
        <v>215</v>
      </c>
      <c r="J1064" s="849">
        <v>637</v>
      </c>
      <c r="K1064" s="849">
        <v>136955</v>
      </c>
      <c r="L1064" s="849">
        <v>1</v>
      </c>
      <c r="M1064" s="849">
        <v>215</v>
      </c>
      <c r="N1064" s="849">
        <v>683</v>
      </c>
      <c r="O1064" s="849">
        <v>146845</v>
      </c>
      <c r="P1064" s="837">
        <v>1.0722135007849294</v>
      </c>
      <c r="Q1064" s="850">
        <v>215</v>
      </c>
    </row>
    <row r="1065" spans="1:17" ht="14.4" customHeight="1" x14ac:dyDescent="0.3">
      <c r="A1065" s="831" t="s">
        <v>5466</v>
      </c>
      <c r="B1065" s="832" t="s">
        <v>4484</v>
      </c>
      <c r="C1065" s="832" t="s">
        <v>4480</v>
      </c>
      <c r="D1065" s="832" t="s">
        <v>4591</v>
      </c>
      <c r="E1065" s="832" t="s">
        <v>4593</v>
      </c>
      <c r="F1065" s="849">
        <v>86</v>
      </c>
      <c r="G1065" s="849">
        <v>18490</v>
      </c>
      <c r="H1065" s="849">
        <v>1.6862745098039216</v>
      </c>
      <c r="I1065" s="849">
        <v>215</v>
      </c>
      <c r="J1065" s="849">
        <v>51</v>
      </c>
      <c r="K1065" s="849">
        <v>10965</v>
      </c>
      <c r="L1065" s="849">
        <v>1</v>
      </c>
      <c r="M1065" s="849">
        <v>215</v>
      </c>
      <c r="N1065" s="849">
        <v>68</v>
      </c>
      <c r="O1065" s="849">
        <v>14620</v>
      </c>
      <c r="P1065" s="837">
        <v>1.3333333333333333</v>
      </c>
      <c r="Q1065" s="850">
        <v>215</v>
      </c>
    </row>
    <row r="1066" spans="1:17" ht="14.4" customHeight="1" x14ac:dyDescent="0.3">
      <c r="A1066" s="831" t="s">
        <v>5466</v>
      </c>
      <c r="B1066" s="832" t="s">
        <v>4484</v>
      </c>
      <c r="C1066" s="832" t="s">
        <v>4480</v>
      </c>
      <c r="D1066" s="832" t="s">
        <v>4540</v>
      </c>
      <c r="E1066" s="832" t="s">
        <v>4541</v>
      </c>
      <c r="F1066" s="849"/>
      <c r="G1066" s="849"/>
      <c r="H1066" s="849"/>
      <c r="I1066" s="849"/>
      <c r="J1066" s="849"/>
      <c r="K1066" s="849"/>
      <c r="L1066" s="849"/>
      <c r="M1066" s="849"/>
      <c r="N1066" s="849">
        <v>1</v>
      </c>
      <c r="O1066" s="849">
        <v>355</v>
      </c>
      <c r="P1066" s="837"/>
      <c r="Q1066" s="850">
        <v>355</v>
      </c>
    </row>
    <row r="1067" spans="1:17" ht="14.4" customHeight="1" x14ac:dyDescent="0.3">
      <c r="A1067" s="831" t="s">
        <v>5466</v>
      </c>
      <c r="B1067" s="832" t="s">
        <v>4484</v>
      </c>
      <c r="C1067" s="832" t="s">
        <v>4480</v>
      </c>
      <c r="D1067" s="832" t="s">
        <v>4594</v>
      </c>
      <c r="E1067" s="832" t="s">
        <v>4595</v>
      </c>
      <c r="F1067" s="849">
        <v>424</v>
      </c>
      <c r="G1067" s="849">
        <v>36040</v>
      </c>
      <c r="H1067" s="849">
        <v>1.3811074918566775</v>
      </c>
      <c r="I1067" s="849">
        <v>85</v>
      </c>
      <c r="J1067" s="849">
        <v>307</v>
      </c>
      <c r="K1067" s="849">
        <v>26095</v>
      </c>
      <c r="L1067" s="849">
        <v>1</v>
      </c>
      <c r="M1067" s="849">
        <v>85</v>
      </c>
      <c r="N1067" s="849">
        <v>280</v>
      </c>
      <c r="O1067" s="849">
        <v>24080</v>
      </c>
      <c r="P1067" s="837">
        <v>0.92278214217283006</v>
      </c>
      <c r="Q1067" s="850">
        <v>86</v>
      </c>
    </row>
    <row r="1068" spans="1:17" ht="14.4" customHeight="1" x14ac:dyDescent="0.3">
      <c r="A1068" s="831" t="s">
        <v>5466</v>
      </c>
      <c r="B1068" s="832" t="s">
        <v>4484</v>
      </c>
      <c r="C1068" s="832" t="s">
        <v>4480</v>
      </c>
      <c r="D1068" s="832" t="s">
        <v>4594</v>
      </c>
      <c r="E1068" s="832" t="s">
        <v>4596</v>
      </c>
      <c r="F1068" s="849">
        <v>4406</v>
      </c>
      <c r="G1068" s="849">
        <v>374510</v>
      </c>
      <c r="H1068" s="849">
        <v>0.96411378555798688</v>
      </c>
      <c r="I1068" s="849">
        <v>85</v>
      </c>
      <c r="J1068" s="849">
        <v>4570</v>
      </c>
      <c r="K1068" s="849">
        <v>388450</v>
      </c>
      <c r="L1068" s="849">
        <v>1</v>
      </c>
      <c r="M1068" s="849">
        <v>85</v>
      </c>
      <c r="N1068" s="849">
        <v>4776</v>
      </c>
      <c r="O1068" s="849">
        <v>410736</v>
      </c>
      <c r="P1068" s="837">
        <v>1.0573716050971811</v>
      </c>
      <c r="Q1068" s="850">
        <v>86</v>
      </c>
    </row>
    <row r="1069" spans="1:17" ht="14.4" customHeight="1" x14ac:dyDescent="0.3">
      <c r="A1069" s="831" t="s">
        <v>5466</v>
      </c>
      <c r="B1069" s="832" t="s">
        <v>4484</v>
      </c>
      <c r="C1069" s="832" t="s">
        <v>4480</v>
      </c>
      <c r="D1069" s="832" t="s">
        <v>4647</v>
      </c>
      <c r="E1069" s="832" t="s">
        <v>4648</v>
      </c>
      <c r="F1069" s="849">
        <v>5</v>
      </c>
      <c r="G1069" s="849">
        <v>3595</v>
      </c>
      <c r="H1069" s="849">
        <v>0.3840811965811966</v>
      </c>
      <c r="I1069" s="849">
        <v>719</v>
      </c>
      <c r="J1069" s="849">
        <v>13</v>
      </c>
      <c r="K1069" s="849">
        <v>9360</v>
      </c>
      <c r="L1069" s="849">
        <v>1</v>
      </c>
      <c r="M1069" s="849">
        <v>720</v>
      </c>
      <c r="N1069" s="849">
        <v>11</v>
      </c>
      <c r="O1069" s="849">
        <v>7920</v>
      </c>
      <c r="P1069" s="837">
        <v>0.84615384615384615</v>
      </c>
      <c r="Q1069" s="850">
        <v>720</v>
      </c>
    </row>
    <row r="1070" spans="1:17" ht="14.4" customHeight="1" x14ac:dyDescent="0.3">
      <c r="A1070" s="831" t="s">
        <v>5466</v>
      </c>
      <c r="B1070" s="832" t="s">
        <v>4484</v>
      </c>
      <c r="C1070" s="832" t="s">
        <v>4480</v>
      </c>
      <c r="D1070" s="832" t="s">
        <v>4649</v>
      </c>
      <c r="E1070" s="832" t="s">
        <v>4610</v>
      </c>
      <c r="F1070" s="849">
        <v>127</v>
      </c>
      <c r="G1070" s="849">
        <v>120904</v>
      </c>
      <c r="H1070" s="849">
        <v>1.5119047619047619</v>
      </c>
      <c r="I1070" s="849">
        <v>952</v>
      </c>
      <c r="J1070" s="849">
        <v>84</v>
      </c>
      <c r="K1070" s="849">
        <v>79968</v>
      </c>
      <c r="L1070" s="849">
        <v>1</v>
      </c>
      <c r="M1070" s="849">
        <v>952</v>
      </c>
      <c r="N1070" s="849">
        <v>78</v>
      </c>
      <c r="O1070" s="849">
        <v>74334</v>
      </c>
      <c r="P1070" s="837">
        <v>0.92954681872749101</v>
      </c>
      <c r="Q1070" s="850">
        <v>953</v>
      </c>
    </row>
    <row r="1071" spans="1:17" ht="14.4" customHeight="1" x14ac:dyDescent="0.3">
      <c r="A1071" s="831" t="s">
        <v>5466</v>
      </c>
      <c r="B1071" s="832" t="s">
        <v>4484</v>
      </c>
      <c r="C1071" s="832" t="s">
        <v>4480</v>
      </c>
      <c r="D1071" s="832" t="s">
        <v>4649</v>
      </c>
      <c r="E1071" s="832" t="s">
        <v>4612</v>
      </c>
      <c r="F1071" s="849">
        <v>1185</v>
      </c>
      <c r="G1071" s="849">
        <v>1128120</v>
      </c>
      <c r="H1071" s="849">
        <v>0.8044806517311609</v>
      </c>
      <c r="I1071" s="849">
        <v>952</v>
      </c>
      <c r="J1071" s="849">
        <v>1473</v>
      </c>
      <c r="K1071" s="849">
        <v>1402296</v>
      </c>
      <c r="L1071" s="849">
        <v>1</v>
      </c>
      <c r="M1071" s="849">
        <v>952</v>
      </c>
      <c r="N1071" s="849">
        <v>1331</v>
      </c>
      <c r="O1071" s="849">
        <v>1268443</v>
      </c>
      <c r="P1071" s="837">
        <v>0.90454725678458758</v>
      </c>
      <c r="Q1071" s="850">
        <v>953</v>
      </c>
    </row>
    <row r="1072" spans="1:17" ht="14.4" customHeight="1" x14ac:dyDescent="0.3">
      <c r="A1072" s="831" t="s">
        <v>5466</v>
      </c>
      <c r="B1072" s="832" t="s">
        <v>4484</v>
      </c>
      <c r="C1072" s="832" t="s">
        <v>4480</v>
      </c>
      <c r="D1072" s="832" t="s">
        <v>4549</v>
      </c>
      <c r="E1072" s="832" t="s">
        <v>4550</v>
      </c>
      <c r="F1072" s="849"/>
      <c r="G1072" s="849"/>
      <c r="H1072" s="849"/>
      <c r="I1072" s="849"/>
      <c r="J1072" s="849">
        <v>8</v>
      </c>
      <c r="K1072" s="849">
        <v>960</v>
      </c>
      <c r="L1072" s="849">
        <v>1</v>
      </c>
      <c r="M1072" s="849">
        <v>120</v>
      </c>
      <c r="N1072" s="849">
        <v>4</v>
      </c>
      <c r="O1072" s="849">
        <v>484</v>
      </c>
      <c r="P1072" s="837">
        <v>0.50416666666666665</v>
      </c>
      <c r="Q1072" s="850">
        <v>121</v>
      </c>
    </row>
    <row r="1073" spans="1:17" ht="14.4" customHeight="1" x14ac:dyDescent="0.3">
      <c r="A1073" s="831" t="s">
        <v>5466</v>
      </c>
      <c r="B1073" s="832" t="s">
        <v>4484</v>
      </c>
      <c r="C1073" s="832" t="s">
        <v>4480</v>
      </c>
      <c r="D1073" s="832" t="s">
        <v>4549</v>
      </c>
      <c r="E1073" s="832" t="s">
        <v>4551</v>
      </c>
      <c r="F1073" s="849">
        <v>1</v>
      </c>
      <c r="G1073" s="849">
        <v>120</v>
      </c>
      <c r="H1073" s="849">
        <v>0.33333333333333331</v>
      </c>
      <c r="I1073" s="849">
        <v>120</v>
      </c>
      <c r="J1073" s="849">
        <v>3</v>
      </c>
      <c r="K1073" s="849">
        <v>360</v>
      </c>
      <c r="L1073" s="849">
        <v>1</v>
      </c>
      <c r="M1073" s="849">
        <v>120</v>
      </c>
      <c r="N1073" s="849"/>
      <c r="O1073" s="849"/>
      <c r="P1073" s="837"/>
      <c r="Q1073" s="850"/>
    </row>
    <row r="1074" spans="1:17" ht="14.4" customHeight="1" x14ac:dyDescent="0.3">
      <c r="A1074" s="831" t="s">
        <v>5466</v>
      </c>
      <c r="B1074" s="832" t="s">
        <v>4484</v>
      </c>
      <c r="C1074" s="832" t="s">
        <v>4480</v>
      </c>
      <c r="D1074" s="832" t="s">
        <v>4611</v>
      </c>
      <c r="E1074" s="832" t="s">
        <v>4610</v>
      </c>
      <c r="F1074" s="849">
        <v>7</v>
      </c>
      <c r="G1074" s="849">
        <v>5215</v>
      </c>
      <c r="H1074" s="849">
        <v>0.18421052631578946</v>
      </c>
      <c r="I1074" s="849">
        <v>745</v>
      </c>
      <c r="J1074" s="849">
        <v>38</v>
      </c>
      <c r="K1074" s="849">
        <v>28310</v>
      </c>
      <c r="L1074" s="849">
        <v>1</v>
      </c>
      <c r="M1074" s="849">
        <v>745</v>
      </c>
      <c r="N1074" s="849">
        <v>19</v>
      </c>
      <c r="O1074" s="849">
        <v>14174</v>
      </c>
      <c r="P1074" s="837">
        <v>0.5006711409395973</v>
      </c>
      <c r="Q1074" s="850">
        <v>746</v>
      </c>
    </row>
    <row r="1075" spans="1:17" ht="14.4" customHeight="1" x14ac:dyDescent="0.3">
      <c r="A1075" s="831" t="s">
        <v>5466</v>
      </c>
      <c r="B1075" s="832" t="s">
        <v>4484</v>
      </c>
      <c r="C1075" s="832" t="s">
        <v>4480</v>
      </c>
      <c r="D1075" s="832" t="s">
        <v>4611</v>
      </c>
      <c r="E1075" s="832" t="s">
        <v>4612</v>
      </c>
      <c r="F1075" s="849">
        <v>181</v>
      </c>
      <c r="G1075" s="849">
        <v>134845</v>
      </c>
      <c r="H1075" s="849">
        <v>1.0647058823529412</v>
      </c>
      <c r="I1075" s="849">
        <v>745</v>
      </c>
      <c r="J1075" s="849">
        <v>170</v>
      </c>
      <c r="K1075" s="849">
        <v>126650</v>
      </c>
      <c r="L1075" s="849">
        <v>1</v>
      </c>
      <c r="M1075" s="849">
        <v>745</v>
      </c>
      <c r="N1075" s="849">
        <v>262</v>
      </c>
      <c r="O1075" s="849">
        <v>195452</v>
      </c>
      <c r="P1075" s="837">
        <v>1.543245163837347</v>
      </c>
      <c r="Q1075" s="850">
        <v>746</v>
      </c>
    </row>
    <row r="1076" spans="1:17" ht="14.4" customHeight="1" x14ac:dyDescent="0.3">
      <c r="A1076" s="831" t="s">
        <v>5466</v>
      </c>
      <c r="B1076" s="832" t="s">
        <v>4484</v>
      </c>
      <c r="C1076" s="832" t="s">
        <v>4480</v>
      </c>
      <c r="D1076" s="832" t="s">
        <v>4613</v>
      </c>
      <c r="E1076" s="832" t="s">
        <v>4614</v>
      </c>
      <c r="F1076" s="849">
        <v>66</v>
      </c>
      <c r="G1076" s="849">
        <v>35838</v>
      </c>
      <c r="H1076" s="849">
        <v>2.2000000000000002</v>
      </c>
      <c r="I1076" s="849">
        <v>543</v>
      </c>
      <c r="J1076" s="849">
        <v>30</v>
      </c>
      <c r="K1076" s="849">
        <v>16290</v>
      </c>
      <c r="L1076" s="849">
        <v>1</v>
      </c>
      <c r="M1076" s="849">
        <v>543</v>
      </c>
      <c r="N1076" s="849">
        <v>29</v>
      </c>
      <c r="O1076" s="849">
        <v>15776</v>
      </c>
      <c r="P1076" s="837">
        <v>0.96844689993861266</v>
      </c>
      <c r="Q1076" s="850">
        <v>544</v>
      </c>
    </row>
    <row r="1077" spans="1:17" ht="14.4" customHeight="1" x14ac:dyDescent="0.3">
      <c r="A1077" s="831" t="s">
        <v>5466</v>
      </c>
      <c r="B1077" s="832" t="s">
        <v>4484</v>
      </c>
      <c r="C1077" s="832" t="s">
        <v>4480</v>
      </c>
      <c r="D1077" s="832" t="s">
        <v>4597</v>
      </c>
      <c r="E1077" s="832" t="s">
        <v>4599</v>
      </c>
      <c r="F1077" s="849"/>
      <c r="G1077" s="849"/>
      <c r="H1077" s="849"/>
      <c r="I1077" s="849"/>
      <c r="J1077" s="849">
        <v>1</v>
      </c>
      <c r="K1077" s="849">
        <v>307</v>
      </c>
      <c r="L1077" s="849">
        <v>1</v>
      </c>
      <c r="M1077" s="849">
        <v>307</v>
      </c>
      <c r="N1077" s="849">
        <v>1</v>
      </c>
      <c r="O1077" s="849">
        <v>308</v>
      </c>
      <c r="P1077" s="837">
        <v>1.003257328990228</v>
      </c>
      <c r="Q1077" s="850">
        <v>308</v>
      </c>
    </row>
    <row r="1078" spans="1:17" ht="14.4" customHeight="1" x14ac:dyDescent="0.3">
      <c r="A1078" s="831" t="s">
        <v>5466</v>
      </c>
      <c r="B1078" s="832" t="s">
        <v>4484</v>
      </c>
      <c r="C1078" s="832" t="s">
        <v>4480</v>
      </c>
      <c r="D1078" s="832" t="s">
        <v>4600</v>
      </c>
      <c r="E1078" s="832" t="s">
        <v>4592</v>
      </c>
      <c r="F1078" s="849">
        <v>75</v>
      </c>
      <c r="G1078" s="849">
        <v>13350</v>
      </c>
      <c r="H1078" s="849">
        <v>1.1363636363636365</v>
      </c>
      <c r="I1078" s="849">
        <v>178</v>
      </c>
      <c r="J1078" s="849">
        <v>66</v>
      </c>
      <c r="K1078" s="849">
        <v>11748</v>
      </c>
      <c r="L1078" s="849">
        <v>1</v>
      </c>
      <c r="M1078" s="849">
        <v>178</v>
      </c>
      <c r="N1078" s="849">
        <v>96</v>
      </c>
      <c r="O1078" s="849">
        <v>17184</v>
      </c>
      <c r="P1078" s="837">
        <v>1.4627170582226763</v>
      </c>
      <c r="Q1078" s="850">
        <v>179</v>
      </c>
    </row>
    <row r="1079" spans="1:17" ht="14.4" customHeight="1" x14ac:dyDescent="0.3">
      <c r="A1079" s="831" t="s">
        <v>5466</v>
      </c>
      <c r="B1079" s="832" t="s">
        <v>4484</v>
      </c>
      <c r="C1079" s="832" t="s">
        <v>4480</v>
      </c>
      <c r="D1079" s="832" t="s">
        <v>4600</v>
      </c>
      <c r="E1079" s="832" t="s">
        <v>4593</v>
      </c>
      <c r="F1079" s="849">
        <v>4</v>
      </c>
      <c r="G1079" s="849">
        <v>712</v>
      </c>
      <c r="H1079" s="849">
        <v>0.18181818181818182</v>
      </c>
      <c r="I1079" s="849">
        <v>178</v>
      </c>
      <c r="J1079" s="849">
        <v>22</v>
      </c>
      <c r="K1079" s="849">
        <v>3916</v>
      </c>
      <c r="L1079" s="849">
        <v>1</v>
      </c>
      <c r="M1079" s="849">
        <v>178</v>
      </c>
      <c r="N1079" s="849">
        <v>10</v>
      </c>
      <c r="O1079" s="849">
        <v>1790</v>
      </c>
      <c r="P1079" s="837">
        <v>0.45709908069458632</v>
      </c>
      <c r="Q1079" s="850">
        <v>179</v>
      </c>
    </row>
    <row r="1080" spans="1:17" ht="14.4" customHeight="1" x14ac:dyDescent="0.3">
      <c r="A1080" s="831" t="s">
        <v>5466</v>
      </c>
      <c r="B1080" s="832" t="s">
        <v>4484</v>
      </c>
      <c r="C1080" s="832" t="s">
        <v>4480</v>
      </c>
      <c r="D1080" s="832" t="s">
        <v>4601</v>
      </c>
      <c r="E1080" s="832" t="s">
        <v>4598</v>
      </c>
      <c r="F1080" s="849">
        <v>10</v>
      </c>
      <c r="G1080" s="849">
        <v>3800</v>
      </c>
      <c r="H1080" s="849">
        <v>1</v>
      </c>
      <c r="I1080" s="849">
        <v>380</v>
      </c>
      <c r="J1080" s="849">
        <v>10</v>
      </c>
      <c r="K1080" s="849">
        <v>3800</v>
      </c>
      <c r="L1080" s="849">
        <v>1</v>
      </c>
      <c r="M1080" s="849">
        <v>380</v>
      </c>
      <c r="N1080" s="849">
        <v>9</v>
      </c>
      <c r="O1080" s="849">
        <v>3429</v>
      </c>
      <c r="P1080" s="837">
        <v>0.9023684210526316</v>
      </c>
      <c r="Q1080" s="850">
        <v>381</v>
      </c>
    </row>
    <row r="1081" spans="1:17" ht="14.4" customHeight="1" x14ac:dyDescent="0.3">
      <c r="A1081" s="831" t="s">
        <v>5466</v>
      </c>
      <c r="B1081" s="832" t="s">
        <v>4484</v>
      </c>
      <c r="C1081" s="832" t="s">
        <v>4480</v>
      </c>
      <c r="D1081" s="832" t="s">
        <v>4601</v>
      </c>
      <c r="E1081" s="832" t="s">
        <v>4599</v>
      </c>
      <c r="F1081" s="849">
        <v>15</v>
      </c>
      <c r="G1081" s="849">
        <v>5700</v>
      </c>
      <c r="H1081" s="849">
        <v>1.6666666666666667</v>
      </c>
      <c r="I1081" s="849">
        <v>380</v>
      </c>
      <c r="J1081" s="849">
        <v>9</v>
      </c>
      <c r="K1081" s="849">
        <v>3420</v>
      </c>
      <c r="L1081" s="849">
        <v>1</v>
      </c>
      <c r="M1081" s="849">
        <v>380</v>
      </c>
      <c r="N1081" s="849">
        <v>9</v>
      </c>
      <c r="O1081" s="849">
        <v>3429</v>
      </c>
      <c r="P1081" s="837">
        <v>1.0026315789473683</v>
      </c>
      <c r="Q1081" s="850">
        <v>381</v>
      </c>
    </row>
    <row r="1082" spans="1:17" ht="14.4" customHeight="1" x14ac:dyDescent="0.3">
      <c r="A1082" s="831" t="s">
        <v>5466</v>
      </c>
      <c r="B1082" s="832" t="s">
        <v>4484</v>
      </c>
      <c r="C1082" s="832" t="s">
        <v>4480</v>
      </c>
      <c r="D1082" s="832" t="s">
        <v>4560</v>
      </c>
      <c r="E1082" s="832" t="s">
        <v>4561</v>
      </c>
      <c r="F1082" s="849">
        <v>3</v>
      </c>
      <c r="G1082" s="849">
        <v>1854</v>
      </c>
      <c r="H1082" s="849">
        <v>2.9951534733441032</v>
      </c>
      <c r="I1082" s="849">
        <v>618</v>
      </c>
      <c r="J1082" s="849">
        <v>1</v>
      </c>
      <c r="K1082" s="849">
        <v>619</v>
      </c>
      <c r="L1082" s="849">
        <v>1</v>
      </c>
      <c r="M1082" s="849">
        <v>619</v>
      </c>
      <c r="N1082" s="849">
        <v>1</v>
      </c>
      <c r="O1082" s="849">
        <v>620</v>
      </c>
      <c r="P1082" s="837">
        <v>1.0016155088852989</v>
      </c>
      <c r="Q1082" s="850">
        <v>620</v>
      </c>
    </row>
    <row r="1083" spans="1:17" ht="14.4" customHeight="1" x14ac:dyDescent="0.3">
      <c r="A1083" s="831" t="s">
        <v>5466</v>
      </c>
      <c r="B1083" s="832" t="s">
        <v>4484</v>
      </c>
      <c r="C1083" s="832" t="s">
        <v>4480</v>
      </c>
      <c r="D1083" s="832" t="s">
        <v>4652</v>
      </c>
      <c r="E1083" s="832" t="s">
        <v>4653</v>
      </c>
      <c r="F1083" s="849">
        <v>2</v>
      </c>
      <c r="G1083" s="849">
        <v>200</v>
      </c>
      <c r="H1083" s="849">
        <v>2</v>
      </c>
      <c r="I1083" s="849">
        <v>100</v>
      </c>
      <c r="J1083" s="849">
        <v>1</v>
      </c>
      <c r="K1083" s="849">
        <v>100</v>
      </c>
      <c r="L1083" s="849">
        <v>1</v>
      </c>
      <c r="M1083" s="849">
        <v>100</v>
      </c>
      <c r="N1083" s="849">
        <v>3</v>
      </c>
      <c r="O1083" s="849">
        <v>300</v>
      </c>
      <c r="P1083" s="837">
        <v>3</v>
      </c>
      <c r="Q1083" s="850">
        <v>100</v>
      </c>
    </row>
    <row r="1084" spans="1:17" ht="14.4" customHeight="1" x14ac:dyDescent="0.3">
      <c r="A1084" s="831" t="s">
        <v>5466</v>
      </c>
      <c r="B1084" s="832" t="s">
        <v>4484</v>
      </c>
      <c r="C1084" s="832" t="s">
        <v>4480</v>
      </c>
      <c r="D1084" s="832" t="s">
        <v>4604</v>
      </c>
      <c r="E1084" s="832" t="s">
        <v>4585</v>
      </c>
      <c r="F1084" s="849"/>
      <c r="G1084" s="849"/>
      <c r="H1084" s="849"/>
      <c r="I1084" s="849"/>
      <c r="J1084" s="849">
        <v>1</v>
      </c>
      <c r="K1084" s="849">
        <v>353</v>
      </c>
      <c r="L1084" s="849">
        <v>1</v>
      </c>
      <c r="M1084" s="849">
        <v>353</v>
      </c>
      <c r="N1084" s="849"/>
      <c r="O1084" s="849"/>
      <c r="P1084" s="837"/>
      <c r="Q1084" s="850"/>
    </row>
    <row r="1085" spans="1:17" ht="14.4" customHeight="1" x14ac:dyDescent="0.3">
      <c r="A1085" s="831" t="s">
        <v>5466</v>
      </c>
      <c r="B1085" s="832" t="s">
        <v>4484</v>
      </c>
      <c r="C1085" s="832" t="s">
        <v>4480</v>
      </c>
      <c r="D1085" s="832" t="s">
        <v>4604</v>
      </c>
      <c r="E1085" s="832" t="s">
        <v>4586</v>
      </c>
      <c r="F1085" s="849">
        <v>1</v>
      </c>
      <c r="G1085" s="849">
        <v>352</v>
      </c>
      <c r="H1085" s="849">
        <v>0.99716713881019825</v>
      </c>
      <c r="I1085" s="849">
        <v>352</v>
      </c>
      <c r="J1085" s="849">
        <v>1</v>
      </c>
      <c r="K1085" s="849">
        <v>353</v>
      </c>
      <c r="L1085" s="849">
        <v>1</v>
      </c>
      <c r="M1085" s="849">
        <v>353</v>
      </c>
      <c r="N1085" s="849"/>
      <c r="O1085" s="849"/>
      <c r="P1085" s="837"/>
      <c r="Q1085" s="850"/>
    </row>
    <row r="1086" spans="1:17" ht="14.4" customHeight="1" x14ac:dyDescent="0.3">
      <c r="A1086" s="831" t="s">
        <v>5466</v>
      </c>
      <c r="B1086" s="832" t="s">
        <v>4484</v>
      </c>
      <c r="C1086" s="832" t="s">
        <v>4480</v>
      </c>
      <c r="D1086" s="832" t="s">
        <v>4562</v>
      </c>
      <c r="E1086" s="832" t="s">
        <v>4563</v>
      </c>
      <c r="F1086" s="849">
        <v>4</v>
      </c>
      <c r="G1086" s="849">
        <v>1492</v>
      </c>
      <c r="H1086" s="849">
        <v>4</v>
      </c>
      <c r="I1086" s="849">
        <v>373</v>
      </c>
      <c r="J1086" s="849">
        <v>1</v>
      </c>
      <c r="K1086" s="849">
        <v>373</v>
      </c>
      <c r="L1086" s="849">
        <v>1</v>
      </c>
      <c r="M1086" s="849">
        <v>373</v>
      </c>
      <c r="N1086" s="849"/>
      <c r="O1086" s="849"/>
      <c r="P1086" s="837"/>
      <c r="Q1086" s="850"/>
    </row>
    <row r="1087" spans="1:17" ht="14.4" customHeight="1" x14ac:dyDescent="0.3">
      <c r="A1087" s="831" t="s">
        <v>5466</v>
      </c>
      <c r="B1087" s="832" t="s">
        <v>4484</v>
      </c>
      <c r="C1087" s="832" t="s">
        <v>4480</v>
      </c>
      <c r="D1087" s="832" t="s">
        <v>4655</v>
      </c>
      <c r="E1087" s="832" t="s">
        <v>4612</v>
      </c>
      <c r="F1087" s="849"/>
      <c r="G1087" s="849"/>
      <c r="H1087" s="849"/>
      <c r="I1087" s="849"/>
      <c r="J1087" s="849">
        <v>13</v>
      </c>
      <c r="K1087" s="849">
        <v>11427</v>
      </c>
      <c r="L1087" s="849">
        <v>1</v>
      </c>
      <c r="M1087" s="849">
        <v>879</v>
      </c>
      <c r="N1087" s="849">
        <v>10</v>
      </c>
      <c r="O1087" s="849">
        <v>8800</v>
      </c>
      <c r="P1087" s="837">
        <v>0.77010588955981452</v>
      </c>
      <c r="Q1087" s="850">
        <v>880</v>
      </c>
    </row>
    <row r="1088" spans="1:17" ht="14.4" customHeight="1" x14ac:dyDescent="0.3">
      <c r="A1088" s="831" t="s">
        <v>5466</v>
      </c>
      <c r="B1088" s="832" t="s">
        <v>4484</v>
      </c>
      <c r="C1088" s="832" t="s">
        <v>4480</v>
      </c>
      <c r="D1088" s="832" t="s">
        <v>4678</v>
      </c>
      <c r="E1088" s="832" t="s">
        <v>4657</v>
      </c>
      <c r="F1088" s="849">
        <v>10</v>
      </c>
      <c r="G1088" s="849">
        <v>5310</v>
      </c>
      <c r="H1088" s="849">
        <v>3.3333333333333335</v>
      </c>
      <c r="I1088" s="849">
        <v>531</v>
      </c>
      <c r="J1088" s="849">
        <v>3</v>
      </c>
      <c r="K1088" s="849">
        <v>1593</v>
      </c>
      <c r="L1088" s="849">
        <v>1</v>
      </c>
      <c r="M1088" s="849">
        <v>531</v>
      </c>
      <c r="N1088" s="849">
        <v>3</v>
      </c>
      <c r="O1088" s="849">
        <v>1596</v>
      </c>
      <c r="P1088" s="837">
        <v>1.0018832391713748</v>
      </c>
      <c r="Q1088" s="850">
        <v>532</v>
      </c>
    </row>
    <row r="1089" spans="1:17" ht="14.4" customHeight="1" x14ac:dyDescent="0.3">
      <c r="A1089" s="831" t="s">
        <v>5466</v>
      </c>
      <c r="B1089" s="832" t="s">
        <v>4484</v>
      </c>
      <c r="C1089" s="832" t="s">
        <v>4480</v>
      </c>
      <c r="D1089" s="832" t="s">
        <v>4656</v>
      </c>
      <c r="E1089" s="832" t="s">
        <v>4657</v>
      </c>
      <c r="F1089" s="849">
        <v>506</v>
      </c>
      <c r="G1089" s="849">
        <v>416944</v>
      </c>
      <c r="H1089" s="849">
        <v>0.95652173913043481</v>
      </c>
      <c r="I1089" s="849">
        <v>824</v>
      </c>
      <c r="J1089" s="849">
        <v>529</v>
      </c>
      <c r="K1089" s="849">
        <v>435896</v>
      </c>
      <c r="L1089" s="849">
        <v>1</v>
      </c>
      <c r="M1089" s="849">
        <v>824</v>
      </c>
      <c r="N1089" s="849">
        <v>475</v>
      </c>
      <c r="O1089" s="849">
        <v>391875</v>
      </c>
      <c r="P1089" s="837">
        <v>0.89901031438691803</v>
      </c>
      <c r="Q1089" s="850">
        <v>825</v>
      </c>
    </row>
    <row r="1090" spans="1:17" ht="14.4" customHeight="1" x14ac:dyDescent="0.3">
      <c r="A1090" s="831" t="s">
        <v>5466</v>
      </c>
      <c r="B1090" s="832" t="s">
        <v>4484</v>
      </c>
      <c r="C1090" s="832" t="s">
        <v>4480</v>
      </c>
      <c r="D1090" s="832" t="s">
        <v>4664</v>
      </c>
      <c r="E1090" s="832" t="s">
        <v>4657</v>
      </c>
      <c r="F1090" s="849">
        <v>359</v>
      </c>
      <c r="G1090" s="849">
        <v>216836</v>
      </c>
      <c r="H1090" s="849">
        <v>1.7860696517412935</v>
      </c>
      <c r="I1090" s="849">
        <v>604</v>
      </c>
      <c r="J1090" s="849">
        <v>201</v>
      </c>
      <c r="K1090" s="849">
        <v>121404</v>
      </c>
      <c r="L1090" s="849">
        <v>1</v>
      </c>
      <c r="M1090" s="849">
        <v>604</v>
      </c>
      <c r="N1090" s="849">
        <v>126</v>
      </c>
      <c r="O1090" s="849">
        <v>76230</v>
      </c>
      <c r="P1090" s="837">
        <v>0.62790352871404564</v>
      </c>
      <c r="Q1090" s="850">
        <v>605</v>
      </c>
    </row>
    <row r="1091" spans="1:17" ht="14.4" customHeight="1" x14ac:dyDescent="0.3">
      <c r="A1091" s="831" t="s">
        <v>5466</v>
      </c>
      <c r="B1091" s="832" t="s">
        <v>4484</v>
      </c>
      <c r="C1091" s="832" t="s">
        <v>4480</v>
      </c>
      <c r="D1091" s="832" t="s">
        <v>4564</v>
      </c>
      <c r="E1091" s="832" t="s">
        <v>4566</v>
      </c>
      <c r="F1091" s="849"/>
      <c r="G1091" s="849"/>
      <c r="H1091" s="849"/>
      <c r="I1091" s="849"/>
      <c r="J1091" s="849"/>
      <c r="K1091" s="849"/>
      <c r="L1091" s="849"/>
      <c r="M1091" s="849"/>
      <c r="N1091" s="849">
        <v>1</v>
      </c>
      <c r="O1091" s="849">
        <v>178</v>
      </c>
      <c r="P1091" s="837"/>
      <c r="Q1091" s="850">
        <v>178</v>
      </c>
    </row>
    <row r="1092" spans="1:17" ht="14.4" customHeight="1" x14ac:dyDescent="0.3">
      <c r="A1092" s="831" t="s">
        <v>5466</v>
      </c>
      <c r="B1092" s="832" t="s">
        <v>4484</v>
      </c>
      <c r="C1092" s="832" t="s">
        <v>4480</v>
      </c>
      <c r="D1092" s="832" t="s">
        <v>4605</v>
      </c>
      <c r="E1092" s="832" t="s">
        <v>4575</v>
      </c>
      <c r="F1092" s="849"/>
      <c r="G1092" s="849"/>
      <c r="H1092" s="849"/>
      <c r="I1092" s="849"/>
      <c r="J1092" s="849"/>
      <c r="K1092" s="849"/>
      <c r="L1092" s="849"/>
      <c r="M1092" s="849"/>
      <c r="N1092" s="849">
        <v>6</v>
      </c>
      <c r="O1092" s="849">
        <v>2430</v>
      </c>
      <c r="P1092" s="837"/>
      <c r="Q1092" s="850">
        <v>405</v>
      </c>
    </row>
    <row r="1093" spans="1:17" ht="14.4" customHeight="1" x14ac:dyDescent="0.3">
      <c r="A1093" s="831" t="s">
        <v>5466</v>
      </c>
      <c r="B1093" s="832" t="s">
        <v>4484</v>
      </c>
      <c r="C1093" s="832" t="s">
        <v>4480</v>
      </c>
      <c r="D1093" s="832" t="s">
        <v>4605</v>
      </c>
      <c r="E1093" s="832" t="s">
        <v>4576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2</v>
      </c>
      <c r="O1093" s="849">
        <v>810</v>
      </c>
      <c r="P1093" s="837"/>
      <c r="Q1093" s="850">
        <v>405</v>
      </c>
    </row>
    <row r="1094" spans="1:17" ht="14.4" customHeight="1" x14ac:dyDescent="0.3">
      <c r="A1094" s="831" t="s">
        <v>5466</v>
      </c>
      <c r="B1094" s="832" t="s">
        <v>4484</v>
      </c>
      <c r="C1094" s="832" t="s">
        <v>4480</v>
      </c>
      <c r="D1094" s="832" t="s">
        <v>4679</v>
      </c>
      <c r="E1094" s="832" t="s">
        <v>4657</v>
      </c>
      <c r="F1094" s="849">
        <v>3</v>
      </c>
      <c r="G1094" s="849">
        <v>2253</v>
      </c>
      <c r="H1094" s="849"/>
      <c r="I1094" s="849">
        <v>751</v>
      </c>
      <c r="J1094" s="849"/>
      <c r="K1094" s="849"/>
      <c r="L1094" s="849"/>
      <c r="M1094" s="849"/>
      <c r="N1094" s="849"/>
      <c r="O1094" s="849"/>
      <c r="P1094" s="837"/>
      <c r="Q1094" s="850"/>
    </row>
    <row r="1095" spans="1:17" ht="14.4" customHeight="1" x14ac:dyDescent="0.3">
      <c r="A1095" s="831" t="s">
        <v>5466</v>
      </c>
      <c r="B1095" s="832" t="s">
        <v>4484</v>
      </c>
      <c r="C1095" s="832" t="s">
        <v>4480</v>
      </c>
      <c r="D1095" s="832" t="s">
        <v>4658</v>
      </c>
      <c r="E1095" s="832" t="s">
        <v>4659</v>
      </c>
      <c r="F1095" s="849"/>
      <c r="G1095" s="849"/>
      <c r="H1095" s="849"/>
      <c r="I1095" s="849"/>
      <c r="J1095" s="849">
        <v>1</v>
      </c>
      <c r="K1095" s="849">
        <v>624</v>
      </c>
      <c r="L1095" s="849">
        <v>1</v>
      </c>
      <c r="M1095" s="849">
        <v>624</v>
      </c>
      <c r="N1095" s="849">
        <v>1</v>
      </c>
      <c r="O1095" s="849">
        <v>625</v>
      </c>
      <c r="P1095" s="837">
        <v>1.0016025641025641</v>
      </c>
      <c r="Q1095" s="850">
        <v>625</v>
      </c>
    </row>
    <row r="1096" spans="1:17" ht="14.4" customHeight="1" x14ac:dyDescent="0.3">
      <c r="A1096" s="831" t="s">
        <v>5466</v>
      </c>
      <c r="B1096" s="832" t="s">
        <v>4484</v>
      </c>
      <c r="C1096" s="832" t="s">
        <v>4480</v>
      </c>
      <c r="D1096" s="832" t="s">
        <v>4660</v>
      </c>
      <c r="E1096" s="832" t="s">
        <v>4659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1</v>
      </c>
      <c r="O1096" s="849">
        <v>539</v>
      </c>
      <c r="P1096" s="837"/>
      <c r="Q1096" s="850">
        <v>539</v>
      </c>
    </row>
    <row r="1097" spans="1:17" ht="14.4" customHeight="1" x14ac:dyDescent="0.3">
      <c r="A1097" s="831" t="s">
        <v>5466</v>
      </c>
      <c r="B1097" s="832" t="s">
        <v>4484</v>
      </c>
      <c r="C1097" s="832" t="s">
        <v>4480</v>
      </c>
      <c r="D1097" s="832" t="s">
        <v>4680</v>
      </c>
      <c r="E1097" s="832" t="s">
        <v>4681</v>
      </c>
      <c r="F1097" s="849"/>
      <c r="G1097" s="849"/>
      <c r="H1097" s="849"/>
      <c r="I1097" s="849"/>
      <c r="J1097" s="849">
        <v>1</v>
      </c>
      <c r="K1097" s="849">
        <v>1380</v>
      </c>
      <c r="L1097" s="849">
        <v>1</v>
      </c>
      <c r="M1097" s="849">
        <v>1380</v>
      </c>
      <c r="N1097" s="849"/>
      <c r="O1097" s="849"/>
      <c r="P1097" s="837"/>
      <c r="Q1097" s="850"/>
    </row>
    <row r="1098" spans="1:17" ht="14.4" customHeight="1" x14ac:dyDescent="0.3">
      <c r="A1098" s="831" t="s">
        <v>5466</v>
      </c>
      <c r="B1098" s="832" t="s">
        <v>4484</v>
      </c>
      <c r="C1098" s="832" t="s">
        <v>4480</v>
      </c>
      <c r="D1098" s="832" t="s">
        <v>4682</v>
      </c>
      <c r="E1098" s="832" t="s">
        <v>4657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10</v>
      </c>
      <c r="O1098" s="849">
        <v>8750</v>
      </c>
      <c r="P1098" s="837"/>
      <c r="Q1098" s="850">
        <v>875</v>
      </c>
    </row>
    <row r="1099" spans="1:17" ht="14.4" customHeight="1" x14ac:dyDescent="0.3">
      <c r="A1099" s="831" t="s">
        <v>5467</v>
      </c>
      <c r="B1099" s="832" t="s">
        <v>4484</v>
      </c>
      <c r="C1099" s="832" t="s">
        <v>4509</v>
      </c>
      <c r="D1099" s="832" t="s">
        <v>4569</v>
      </c>
      <c r="E1099" s="832" t="s">
        <v>4570</v>
      </c>
      <c r="F1099" s="849">
        <v>135</v>
      </c>
      <c r="G1099" s="849">
        <v>122141.25</v>
      </c>
      <c r="H1099" s="849">
        <v>0.85987261146496818</v>
      </c>
      <c r="I1099" s="849">
        <v>904.75</v>
      </c>
      <c r="J1099" s="849">
        <v>157</v>
      </c>
      <c r="K1099" s="849">
        <v>142045.75</v>
      </c>
      <c r="L1099" s="849">
        <v>1</v>
      </c>
      <c r="M1099" s="849">
        <v>904.75</v>
      </c>
      <c r="N1099" s="849">
        <v>167</v>
      </c>
      <c r="O1099" s="849">
        <v>151093.25</v>
      </c>
      <c r="P1099" s="837">
        <v>1.0636942675159236</v>
      </c>
      <c r="Q1099" s="850">
        <v>904.75</v>
      </c>
    </row>
    <row r="1100" spans="1:17" ht="14.4" customHeight="1" x14ac:dyDescent="0.3">
      <c r="A1100" s="831" t="s">
        <v>5467</v>
      </c>
      <c r="B1100" s="832" t="s">
        <v>4484</v>
      </c>
      <c r="C1100" s="832" t="s">
        <v>4509</v>
      </c>
      <c r="D1100" s="832" t="s">
        <v>4512</v>
      </c>
      <c r="E1100" s="832" t="s">
        <v>4513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1</v>
      </c>
      <c r="O1100" s="849">
        <v>242.64</v>
      </c>
      <c r="P1100" s="837"/>
      <c r="Q1100" s="850">
        <v>242.64</v>
      </c>
    </row>
    <row r="1101" spans="1:17" ht="14.4" customHeight="1" x14ac:dyDescent="0.3">
      <c r="A1101" s="831" t="s">
        <v>5467</v>
      </c>
      <c r="B1101" s="832" t="s">
        <v>4484</v>
      </c>
      <c r="C1101" s="832" t="s">
        <v>4480</v>
      </c>
      <c r="D1101" s="832" t="s">
        <v>4643</v>
      </c>
      <c r="E1101" s="832" t="s">
        <v>4644</v>
      </c>
      <c r="F1101" s="849"/>
      <c r="G1101" s="849"/>
      <c r="H1101" s="849"/>
      <c r="I1101" s="849"/>
      <c r="J1101" s="849">
        <v>1</v>
      </c>
      <c r="K1101" s="849">
        <v>196</v>
      </c>
      <c r="L1101" s="849">
        <v>1</v>
      </c>
      <c r="M1101" s="849">
        <v>196</v>
      </c>
      <c r="N1101" s="849">
        <v>1</v>
      </c>
      <c r="O1101" s="849">
        <v>196</v>
      </c>
      <c r="P1101" s="837">
        <v>1</v>
      </c>
      <c r="Q1101" s="850">
        <v>196</v>
      </c>
    </row>
    <row r="1102" spans="1:17" ht="14.4" customHeight="1" x14ac:dyDescent="0.3">
      <c r="A1102" s="831" t="s">
        <v>5467</v>
      </c>
      <c r="B1102" s="832" t="s">
        <v>4484</v>
      </c>
      <c r="C1102" s="832" t="s">
        <v>4480</v>
      </c>
      <c r="D1102" s="832" t="s">
        <v>4643</v>
      </c>
      <c r="E1102" s="832" t="s">
        <v>4662</v>
      </c>
      <c r="F1102" s="849"/>
      <c r="G1102" s="849"/>
      <c r="H1102" s="849"/>
      <c r="I1102" s="849"/>
      <c r="J1102" s="849"/>
      <c r="K1102" s="849"/>
      <c r="L1102" s="849"/>
      <c r="M1102" s="849"/>
      <c r="N1102" s="849">
        <v>3</v>
      </c>
      <c r="O1102" s="849">
        <v>588</v>
      </c>
      <c r="P1102" s="837"/>
      <c r="Q1102" s="850">
        <v>196</v>
      </c>
    </row>
    <row r="1103" spans="1:17" ht="14.4" customHeight="1" x14ac:dyDescent="0.3">
      <c r="A1103" s="831" t="s">
        <v>5467</v>
      </c>
      <c r="B1103" s="832" t="s">
        <v>4484</v>
      </c>
      <c r="C1103" s="832" t="s">
        <v>4480</v>
      </c>
      <c r="D1103" s="832" t="s">
        <v>4645</v>
      </c>
      <c r="E1103" s="832" t="s">
        <v>4689</v>
      </c>
      <c r="F1103" s="849">
        <v>1</v>
      </c>
      <c r="G1103" s="849">
        <v>1158</v>
      </c>
      <c r="H1103" s="849"/>
      <c r="I1103" s="849">
        <v>1158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5467</v>
      </c>
      <c r="B1104" s="832" t="s">
        <v>4484</v>
      </c>
      <c r="C1104" s="832" t="s">
        <v>4480</v>
      </c>
      <c r="D1104" s="832" t="s">
        <v>4525</v>
      </c>
      <c r="E1104" s="832" t="s">
        <v>4526</v>
      </c>
      <c r="F1104" s="849">
        <v>2</v>
      </c>
      <c r="G1104" s="849">
        <v>74</v>
      </c>
      <c r="H1104" s="849"/>
      <c r="I1104" s="849">
        <v>37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" customHeight="1" x14ac:dyDescent="0.3">
      <c r="A1105" s="831" t="s">
        <v>5467</v>
      </c>
      <c r="B1105" s="832" t="s">
        <v>4484</v>
      </c>
      <c r="C1105" s="832" t="s">
        <v>4480</v>
      </c>
      <c r="D1105" s="832" t="s">
        <v>4525</v>
      </c>
      <c r="E1105" s="832" t="s">
        <v>4527</v>
      </c>
      <c r="F1105" s="849">
        <v>1</v>
      </c>
      <c r="G1105" s="849">
        <v>37</v>
      </c>
      <c r="H1105" s="849">
        <v>1</v>
      </c>
      <c r="I1105" s="849">
        <v>37</v>
      </c>
      <c r="J1105" s="849">
        <v>1</v>
      </c>
      <c r="K1105" s="849">
        <v>37</v>
      </c>
      <c r="L1105" s="849">
        <v>1</v>
      </c>
      <c r="M1105" s="849">
        <v>37</v>
      </c>
      <c r="N1105" s="849"/>
      <c r="O1105" s="849"/>
      <c r="P1105" s="837"/>
      <c r="Q1105" s="850"/>
    </row>
    <row r="1106" spans="1:17" ht="14.4" customHeight="1" x14ac:dyDescent="0.3">
      <c r="A1106" s="831" t="s">
        <v>5467</v>
      </c>
      <c r="B1106" s="832" t="s">
        <v>4484</v>
      </c>
      <c r="C1106" s="832" t="s">
        <v>4480</v>
      </c>
      <c r="D1106" s="832" t="s">
        <v>4534</v>
      </c>
      <c r="E1106" s="832" t="s">
        <v>4535</v>
      </c>
      <c r="F1106" s="849">
        <v>881</v>
      </c>
      <c r="G1106" s="849">
        <v>221131</v>
      </c>
      <c r="H1106" s="849">
        <v>1.0045610034207526</v>
      </c>
      <c r="I1106" s="849">
        <v>251</v>
      </c>
      <c r="J1106" s="849">
        <v>877</v>
      </c>
      <c r="K1106" s="849">
        <v>220127</v>
      </c>
      <c r="L1106" s="849">
        <v>1</v>
      </c>
      <c r="M1106" s="849">
        <v>251</v>
      </c>
      <c r="N1106" s="849">
        <v>982</v>
      </c>
      <c r="O1106" s="849">
        <v>247464</v>
      </c>
      <c r="P1106" s="837">
        <v>1.124187400909475</v>
      </c>
      <c r="Q1106" s="850">
        <v>252</v>
      </c>
    </row>
    <row r="1107" spans="1:17" ht="14.4" customHeight="1" x14ac:dyDescent="0.3">
      <c r="A1107" s="831" t="s">
        <v>5467</v>
      </c>
      <c r="B1107" s="832" t="s">
        <v>4484</v>
      </c>
      <c r="C1107" s="832" t="s">
        <v>4480</v>
      </c>
      <c r="D1107" s="832" t="s">
        <v>4534</v>
      </c>
      <c r="E1107" s="832" t="s">
        <v>4536</v>
      </c>
      <c r="F1107" s="849">
        <v>104</v>
      </c>
      <c r="G1107" s="849">
        <v>26104</v>
      </c>
      <c r="H1107" s="849">
        <v>1.2682926829268293</v>
      </c>
      <c r="I1107" s="849">
        <v>251</v>
      </c>
      <c r="J1107" s="849">
        <v>82</v>
      </c>
      <c r="K1107" s="849">
        <v>20582</v>
      </c>
      <c r="L1107" s="849">
        <v>1</v>
      </c>
      <c r="M1107" s="849">
        <v>251</v>
      </c>
      <c r="N1107" s="849">
        <v>76</v>
      </c>
      <c r="O1107" s="849">
        <v>19152</v>
      </c>
      <c r="P1107" s="837">
        <v>0.93052181517831112</v>
      </c>
      <c r="Q1107" s="850">
        <v>252</v>
      </c>
    </row>
    <row r="1108" spans="1:17" ht="14.4" customHeight="1" x14ac:dyDescent="0.3">
      <c r="A1108" s="831" t="s">
        <v>5467</v>
      </c>
      <c r="B1108" s="832" t="s">
        <v>4484</v>
      </c>
      <c r="C1108" s="832" t="s">
        <v>4480</v>
      </c>
      <c r="D1108" s="832" t="s">
        <v>4571</v>
      </c>
      <c r="E1108" s="832" t="s">
        <v>4572</v>
      </c>
      <c r="F1108" s="849">
        <v>264</v>
      </c>
      <c r="G1108" s="849">
        <v>33264</v>
      </c>
      <c r="H1108" s="849">
        <v>2.5142857142857142</v>
      </c>
      <c r="I1108" s="849">
        <v>126</v>
      </c>
      <c r="J1108" s="849">
        <v>105</v>
      </c>
      <c r="K1108" s="849">
        <v>13230</v>
      </c>
      <c r="L1108" s="849">
        <v>1</v>
      </c>
      <c r="M1108" s="849">
        <v>126</v>
      </c>
      <c r="N1108" s="849">
        <v>203</v>
      </c>
      <c r="O1108" s="849">
        <v>25781</v>
      </c>
      <c r="P1108" s="837">
        <v>1.9486772486772488</v>
      </c>
      <c r="Q1108" s="850">
        <v>127</v>
      </c>
    </row>
    <row r="1109" spans="1:17" ht="14.4" customHeight="1" x14ac:dyDescent="0.3">
      <c r="A1109" s="831" t="s">
        <v>5467</v>
      </c>
      <c r="B1109" s="832" t="s">
        <v>4484</v>
      </c>
      <c r="C1109" s="832" t="s">
        <v>4480</v>
      </c>
      <c r="D1109" s="832" t="s">
        <v>4571</v>
      </c>
      <c r="E1109" s="832" t="s">
        <v>4573</v>
      </c>
      <c r="F1109" s="849">
        <v>1908</v>
      </c>
      <c r="G1109" s="849">
        <v>240408</v>
      </c>
      <c r="H1109" s="849">
        <v>0.96412329459322887</v>
      </c>
      <c r="I1109" s="849">
        <v>126</v>
      </c>
      <c r="J1109" s="849">
        <v>1979</v>
      </c>
      <c r="K1109" s="849">
        <v>249354</v>
      </c>
      <c r="L1109" s="849">
        <v>1</v>
      </c>
      <c r="M1109" s="849">
        <v>126</v>
      </c>
      <c r="N1109" s="849">
        <v>2255</v>
      </c>
      <c r="O1109" s="849">
        <v>286385</v>
      </c>
      <c r="P1109" s="837">
        <v>1.1485077440105231</v>
      </c>
      <c r="Q1109" s="850">
        <v>127</v>
      </c>
    </row>
    <row r="1110" spans="1:17" ht="14.4" customHeight="1" x14ac:dyDescent="0.3">
      <c r="A1110" s="831" t="s">
        <v>5467</v>
      </c>
      <c r="B1110" s="832" t="s">
        <v>4484</v>
      </c>
      <c r="C1110" s="832" t="s">
        <v>4480</v>
      </c>
      <c r="D1110" s="832" t="s">
        <v>4577</v>
      </c>
      <c r="E1110" s="832" t="s">
        <v>4578</v>
      </c>
      <c r="F1110" s="849">
        <v>2</v>
      </c>
      <c r="G1110" s="849">
        <v>990</v>
      </c>
      <c r="H1110" s="849"/>
      <c r="I1110" s="849">
        <v>495</v>
      </c>
      <c r="J1110" s="849"/>
      <c r="K1110" s="849"/>
      <c r="L1110" s="849"/>
      <c r="M1110" s="849"/>
      <c r="N1110" s="849">
        <v>4</v>
      </c>
      <c r="O1110" s="849">
        <v>1984</v>
      </c>
      <c r="P1110" s="837"/>
      <c r="Q1110" s="850">
        <v>496</v>
      </c>
    </row>
    <row r="1111" spans="1:17" ht="14.4" customHeight="1" x14ac:dyDescent="0.3">
      <c r="A1111" s="831" t="s">
        <v>5467</v>
      </c>
      <c r="B1111" s="832" t="s">
        <v>4484</v>
      </c>
      <c r="C1111" s="832" t="s">
        <v>4480</v>
      </c>
      <c r="D1111" s="832" t="s">
        <v>4577</v>
      </c>
      <c r="E1111" s="832" t="s">
        <v>4579</v>
      </c>
      <c r="F1111" s="849"/>
      <c r="G1111" s="849"/>
      <c r="H1111" s="849"/>
      <c r="I1111" s="849"/>
      <c r="J1111" s="849"/>
      <c r="K1111" s="849"/>
      <c r="L1111" s="849"/>
      <c r="M1111" s="849"/>
      <c r="N1111" s="849">
        <v>3</v>
      </c>
      <c r="O1111" s="849">
        <v>1488</v>
      </c>
      <c r="P1111" s="837"/>
      <c r="Q1111" s="850">
        <v>496</v>
      </c>
    </row>
    <row r="1112" spans="1:17" ht="14.4" customHeight="1" x14ac:dyDescent="0.3">
      <c r="A1112" s="831" t="s">
        <v>5467</v>
      </c>
      <c r="B1112" s="832" t="s">
        <v>4484</v>
      </c>
      <c r="C1112" s="832" t="s">
        <v>4480</v>
      </c>
      <c r="D1112" s="832" t="s">
        <v>4580</v>
      </c>
      <c r="E1112" s="832" t="s">
        <v>4581</v>
      </c>
      <c r="F1112" s="849">
        <v>38</v>
      </c>
      <c r="G1112" s="849">
        <v>26144</v>
      </c>
      <c r="H1112" s="849">
        <v>5.4285714285714288</v>
      </c>
      <c r="I1112" s="849">
        <v>688</v>
      </c>
      <c r="J1112" s="849">
        <v>7</v>
      </c>
      <c r="K1112" s="849">
        <v>4816</v>
      </c>
      <c r="L1112" s="849">
        <v>1</v>
      </c>
      <c r="M1112" s="849">
        <v>688</v>
      </c>
      <c r="N1112" s="849">
        <v>48</v>
      </c>
      <c r="O1112" s="849">
        <v>33072</v>
      </c>
      <c r="P1112" s="837">
        <v>6.867109634551495</v>
      </c>
      <c r="Q1112" s="850">
        <v>689</v>
      </c>
    </row>
    <row r="1113" spans="1:17" ht="14.4" customHeight="1" x14ac:dyDescent="0.3">
      <c r="A1113" s="831" t="s">
        <v>5467</v>
      </c>
      <c r="B1113" s="832" t="s">
        <v>4484</v>
      </c>
      <c r="C1113" s="832" t="s">
        <v>4480</v>
      </c>
      <c r="D1113" s="832" t="s">
        <v>4582</v>
      </c>
      <c r="E1113" s="832" t="s">
        <v>4578</v>
      </c>
      <c r="F1113" s="849">
        <v>32</v>
      </c>
      <c r="G1113" s="849">
        <v>18176</v>
      </c>
      <c r="H1113" s="849">
        <v>0.68085106382978722</v>
      </c>
      <c r="I1113" s="849">
        <v>568</v>
      </c>
      <c r="J1113" s="849">
        <v>47</v>
      </c>
      <c r="K1113" s="849">
        <v>26696</v>
      </c>
      <c r="L1113" s="849">
        <v>1</v>
      </c>
      <c r="M1113" s="849">
        <v>568</v>
      </c>
      <c r="N1113" s="849">
        <v>6</v>
      </c>
      <c r="O1113" s="849">
        <v>3414</v>
      </c>
      <c r="P1113" s="837">
        <v>0.12788432724003596</v>
      </c>
      <c r="Q1113" s="850">
        <v>569</v>
      </c>
    </row>
    <row r="1114" spans="1:17" ht="14.4" customHeight="1" x14ac:dyDescent="0.3">
      <c r="A1114" s="831" t="s">
        <v>5467</v>
      </c>
      <c r="B1114" s="832" t="s">
        <v>4484</v>
      </c>
      <c r="C1114" s="832" t="s">
        <v>4480</v>
      </c>
      <c r="D1114" s="832" t="s">
        <v>4582</v>
      </c>
      <c r="E1114" s="832" t="s">
        <v>4579</v>
      </c>
      <c r="F1114" s="849">
        <v>2</v>
      </c>
      <c r="G1114" s="849">
        <v>1136</v>
      </c>
      <c r="H1114" s="849">
        <v>1</v>
      </c>
      <c r="I1114" s="849">
        <v>568</v>
      </c>
      <c r="J1114" s="849">
        <v>2</v>
      </c>
      <c r="K1114" s="849">
        <v>1136</v>
      </c>
      <c r="L1114" s="849">
        <v>1</v>
      </c>
      <c r="M1114" s="849">
        <v>568</v>
      </c>
      <c r="N1114" s="849">
        <v>10</v>
      </c>
      <c r="O1114" s="849">
        <v>5690</v>
      </c>
      <c r="P1114" s="837">
        <v>5.0088028169014081</v>
      </c>
      <c r="Q1114" s="850">
        <v>569</v>
      </c>
    </row>
    <row r="1115" spans="1:17" ht="14.4" customHeight="1" x14ac:dyDescent="0.3">
      <c r="A1115" s="831" t="s">
        <v>5467</v>
      </c>
      <c r="B1115" s="832" t="s">
        <v>4484</v>
      </c>
      <c r="C1115" s="832" t="s">
        <v>4480</v>
      </c>
      <c r="D1115" s="832" t="s">
        <v>4583</v>
      </c>
      <c r="E1115" s="832" t="s">
        <v>4581</v>
      </c>
      <c r="F1115" s="849">
        <v>315</v>
      </c>
      <c r="G1115" s="849">
        <v>239715</v>
      </c>
      <c r="H1115" s="849">
        <v>0.875</v>
      </c>
      <c r="I1115" s="849">
        <v>761</v>
      </c>
      <c r="J1115" s="849">
        <v>360</v>
      </c>
      <c r="K1115" s="849">
        <v>273960</v>
      </c>
      <c r="L1115" s="849">
        <v>1</v>
      </c>
      <c r="M1115" s="849">
        <v>761</v>
      </c>
      <c r="N1115" s="849">
        <v>282</v>
      </c>
      <c r="O1115" s="849">
        <v>214884</v>
      </c>
      <c r="P1115" s="837">
        <v>0.78436268068331139</v>
      </c>
      <c r="Q1115" s="850">
        <v>762</v>
      </c>
    </row>
    <row r="1116" spans="1:17" ht="14.4" customHeight="1" x14ac:dyDescent="0.3">
      <c r="A1116" s="831" t="s">
        <v>5467</v>
      </c>
      <c r="B1116" s="832" t="s">
        <v>4484</v>
      </c>
      <c r="C1116" s="832" t="s">
        <v>4480</v>
      </c>
      <c r="D1116" s="832" t="s">
        <v>4609</v>
      </c>
      <c r="E1116" s="832" t="s">
        <v>4610</v>
      </c>
      <c r="F1116" s="849">
        <v>110</v>
      </c>
      <c r="G1116" s="849">
        <v>89980</v>
      </c>
      <c r="H1116" s="849">
        <v>0.76923076923076927</v>
      </c>
      <c r="I1116" s="849">
        <v>818</v>
      </c>
      <c r="J1116" s="849">
        <v>143</v>
      </c>
      <c r="K1116" s="849">
        <v>116974</v>
      </c>
      <c r="L1116" s="849">
        <v>1</v>
      </c>
      <c r="M1116" s="849">
        <v>818</v>
      </c>
      <c r="N1116" s="849">
        <v>138</v>
      </c>
      <c r="O1116" s="849">
        <v>113022</v>
      </c>
      <c r="P1116" s="837">
        <v>0.96621471438097351</v>
      </c>
      <c r="Q1116" s="850">
        <v>819</v>
      </c>
    </row>
    <row r="1117" spans="1:17" ht="14.4" customHeight="1" x14ac:dyDescent="0.3">
      <c r="A1117" s="831" t="s">
        <v>5467</v>
      </c>
      <c r="B1117" s="832" t="s">
        <v>4484</v>
      </c>
      <c r="C1117" s="832" t="s">
        <v>4480</v>
      </c>
      <c r="D1117" s="832" t="s">
        <v>4609</v>
      </c>
      <c r="E1117" s="832" t="s">
        <v>4612</v>
      </c>
      <c r="F1117" s="849">
        <v>1024</v>
      </c>
      <c r="G1117" s="849">
        <v>837632</v>
      </c>
      <c r="H1117" s="849">
        <v>1.2595325953259533</v>
      </c>
      <c r="I1117" s="849">
        <v>818</v>
      </c>
      <c r="J1117" s="849">
        <v>813</v>
      </c>
      <c r="K1117" s="849">
        <v>665034</v>
      </c>
      <c r="L1117" s="849">
        <v>1</v>
      </c>
      <c r="M1117" s="849">
        <v>818</v>
      </c>
      <c r="N1117" s="849">
        <v>1098</v>
      </c>
      <c r="O1117" s="849">
        <v>899262</v>
      </c>
      <c r="P1117" s="837">
        <v>1.3522045489403549</v>
      </c>
      <c r="Q1117" s="850">
        <v>819</v>
      </c>
    </row>
    <row r="1118" spans="1:17" ht="14.4" customHeight="1" x14ac:dyDescent="0.3">
      <c r="A1118" s="831" t="s">
        <v>5467</v>
      </c>
      <c r="B1118" s="832" t="s">
        <v>4484</v>
      </c>
      <c r="C1118" s="832" t="s">
        <v>4480</v>
      </c>
      <c r="D1118" s="832" t="s">
        <v>4584</v>
      </c>
      <c r="E1118" s="832" t="s">
        <v>4585</v>
      </c>
      <c r="F1118" s="849"/>
      <c r="G1118" s="849"/>
      <c r="H1118" s="849"/>
      <c r="I1118" s="849"/>
      <c r="J1118" s="849">
        <v>1</v>
      </c>
      <c r="K1118" s="849">
        <v>462</v>
      </c>
      <c r="L1118" s="849">
        <v>1</v>
      </c>
      <c r="M1118" s="849">
        <v>462</v>
      </c>
      <c r="N1118" s="849">
        <v>2</v>
      </c>
      <c r="O1118" s="849">
        <v>928</v>
      </c>
      <c r="P1118" s="837">
        <v>2.0086580086580086</v>
      </c>
      <c r="Q1118" s="850">
        <v>464</v>
      </c>
    </row>
    <row r="1119" spans="1:17" ht="14.4" customHeight="1" x14ac:dyDescent="0.3">
      <c r="A1119" s="831" t="s">
        <v>5467</v>
      </c>
      <c r="B1119" s="832" t="s">
        <v>4484</v>
      </c>
      <c r="C1119" s="832" t="s">
        <v>4480</v>
      </c>
      <c r="D1119" s="832" t="s">
        <v>4587</v>
      </c>
      <c r="E1119" s="832" t="s">
        <v>4563</v>
      </c>
      <c r="F1119" s="849">
        <v>2</v>
      </c>
      <c r="G1119" s="849">
        <v>892</v>
      </c>
      <c r="H1119" s="849"/>
      <c r="I1119" s="849">
        <v>446</v>
      </c>
      <c r="J1119" s="849"/>
      <c r="K1119" s="849"/>
      <c r="L1119" s="849"/>
      <c r="M1119" s="849"/>
      <c r="N1119" s="849"/>
      <c r="O1119" s="849"/>
      <c r="P1119" s="837"/>
      <c r="Q1119" s="850"/>
    </row>
    <row r="1120" spans="1:17" ht="14.4" customHeight="1" x14ac:dyDescent="0.3">
      <c r="A1120" s="831" t="s">
        <v>5467</v>
      </c>
      <c r="B1120" s="832" t="s">
        <v>4484</v>
      </c>
      <c r="C1120" s="832" t="s">
        <v>4480</v>
      </c>
      <c r="D1120" s="832" t="s">
        <v>4588</v>
      </c>
      <c r="E1120" s="832" t="s">
        <v>4561</v>
      </c>
      <c r="F1120" s="849">
        <v>42</v>
      </c>
      <c r="G1120" s="849">
        <v>30576</v>
      </c>
      <c r="H1120" s="849">
        <v>0.61764705882352944</v>
      </c>
      <c r="I1120" s="849">
        <v>728</v>
      </c>
      <c r="J1120" s="849">
        <v>68</v>
      </c>
      <c r="K1120" s="849">
        <v>49504</v>
      </c>
      <c r="L1120" s="849">
        <v>1</v>
      </c>
      <c r="M1120" s="849">
        <v>728</v>
      </c>
      <c r="N1120" s="849">
        <v>54</v>
      </c>
      <c r="O1120" s="849">
        <v>39420</v>
      </c>
      <c r="P1120" s="837">
        <v>0.79629928894634772</v>
      </c>
      <c r="Q1120" s="850">
        <v>730</v>
      </c>
    </row>
    <row r="1121" spans="1:17" ht="14.4" customHeight="1" x14ac:dyDescent="0.3">
      <c r="A1121" s="831" t="s">
        <v>5467</v>
      </c>
      <c r="B1121" s="832" t="s">
        <v>4484</v>
      </c>
      <c r="C1121" s="832" t="s">
        <v>4480</v>
      </c>
      <c r="D1121" s="832" t="s">
        <v>4591</v>
      </c>
      <c r="E1121" s="832" t="s">
        <v>4592</v>
      </c>
      <c r="F1121" s="849">
        <v>325</v>
      </c>
      <c r="G1121" s="849">
        <v>69875</v>
      </c>
      <c r="H1121" s="849">
        <v>1.1732851985559567</v>
      </c>
      <c r="I1121" s="849">
        <v>215</v>
      </c>
      <c r="J1121" s="849">
        <v>277</v>
      </c>
      <c r="K1121" s="849">
        <v>59555</v>
      </c>
      <c r="L1121" s="849">
        <v>1</v>
      </c>
      <c r="M1121" s="849">
        <v>215</v>
      </c>
      <c r="N1121" s="849">
        <v>355</v>
      </c>
      <c r="O1121" s="849">
        <v>76325</v>
      </c>
      <c r="P1121" s="837">
        <v>1.2815884476534296</v>
      </c>
      <c r="Q1121" s="850">
        <v>215</v>
      </c>
    </row>
    <row r="1122" spans="1:17" ht="14.4" customHeight="1" x14ac:dyDescent="0.3">
      <c r="A1122" s="831" t="s">
        <v>5467</v>
      </c>
      <c r="B1122" s="832" t="s">
        <v>4484</v>
      </c>
      <c r="C1122" s="832" t="s">
        <v>4480</v>
      </c>
      <c r="D1122" s="832" t="s">
        <v>4591</v>
      </c>
      <c r="E1122" s="832" t="s">
        <v>4593</v>
      </c>
      <c r="F1122" s="849">
        <v>41</v>
      </c>
      <c r="G1122" s="849">
        <v>8815</v>
      </c>
      <c r="H1122" s="849">
        <v>0.97619047619047616</v>
      </c>
      <c r="I1122" s="849">
        <v>215</v>
      </c>
      <c r="J1122" s="849">
        <v>42</v>
      </c>
      <c r="K1122" s="849">
        <v>9030</v>
      </c>
      <c r="L1122" s="849">
        <v>1</v>
      </c>
      <c r="M1122" s="849">
        <v>215</v>
      </c>
      <c r="N1122" s="849">
        <v>40</v>
      </c>
      <c r="O1122" s="849">
        <v>8600</v>
      </c>
      <c r="P1122" s="837">
        <v>0.95238095238095233</v>
      </c>
      <c r="Q1122" s="850">
        <v>215</v>
      </c>
    </row>
    <row r="1123" spans="1:17" ht="14.4" customHeight="1" x14ac:dyDescent="0.3">
      <c r="A1123" s="831" t="s">
        <v>5467</v>
      </c>
      <c r="B1123" s="832" t="s">
        <v>4484</v>
      </c>
      <c r="C1123" s="832" t="s">
        <v>4480</v>
      </c>
      <c r="D1123" s="832" t="s">
        <v>4537</v>
      </c>
      <c r="E1123" s="832" t="s">
        <v>4539</v>
      </c>
      <c r="F1123" s="849"/>
      <c r="G1123" s="849"/>
      <c r="H1123" s="849"/>
      <c r="I1123" s="849"/>
      <c r="J1123" s="849"/>
      <c r="K1123" s="849"/>
      <c r="L1123" s="849"/>
      <c r="M1123" s="849"/>
      <c r="N1123" s="849">
        <v>1</v>
      </c>
      <c r="O1123" s="849">
        <v>702</v>
      </c>
      <c r="P1123" s="837"/>
      <c r="Q1123" s="850">
        <v>702</v>
      </c>
    </row>
    <row r="1124" spans="1:17" ht="14.4" customHeight="1" x14ac:dyDescent="0.3">
      <c r="A1124" s="831" t="s">
        <v>5467</v>
      </c>
      <c r="B1124" s="832" t="s">
        <v>4484</v>
      </c>
      <c r="C1124" s="832" t="s">
        <v>4480</v>
      </c>
      <c r="D1124" s="832" t="s">
        <v>4540</v>
      </c>
      <c r="E1124" s="832" t="s">
        <v>4541</v>
      </c>
      <c r="F1124" s="849"/>
      <c r="G1124" s="849"/>
      <c r="H1124" s="849"/>
      <c r="I1124" s="849"/>
      <c r="J1124" s="849">
        <v>3</v>
      </c>
      <c r="K1124" s="849">
        <v>1065</v>
      </c>
      <c r="L1124" s="849">
        <v>1</v>
      </c>
      <c r="M1124" s="849">
        <v>355</v>
      </c>
      <c r="N1124" s="849">
        <v>2</v>
      </c>
      <c r="O1124" s="849">
        <v>710</v>
      </c>
      <c r="P1124" s="837">
        <v>0.66666666666666663</v>
      </c>
      <c r="Q1124" s="850">
        <v>355</v>
      </c>
    </row>
    <row r="1125" spans="1:17" ht="14.4" customHeight="1" x14ac:dyDescent="0.3">
      <c r="A1125" s="831" t="s">
        <v>5467</v>
      </c>
      <c r="B1125" s="832" t="s">
        <v>4484</v>
      </c>
      <c r="C1125" s="832" t="s">
        <v>4480</v>
      </c>
      <c r="D1125" s="832" t="s">
        <v>4540</v>
      </c>
      <c r="E1125" s="832" t="s">
        <v>4542</v>
      </c>
      <c r="F1125" s="849">
        <v>2</v>
      </c>
      <c r="G1125" s="849">
        <v>708</v>
      </c>
      <c r="H1125" s="849"/>
      <c r="I1125" s="849">
        <v>354</v>
      </c>
      <c r="J1125" s="849"/>
      <c r="K1125" s="849"/>
      <c r="L1125" s="849"/>
      <c r="M1125" s="849"/>
      <c r="N1125" s="849">
        <v>2</v>
      </c>
      <c r="O1125" s="849">
        <v>710</v>
      </c>
      <c r="P1125" s="837"/>
      <c r="Q1125" s="850">
        <v>355</v>
      </c>
    </row>
    <row r="1126" spans="1:17" ht="14.4" customHeight="1" x14ac:dyDescent="0.3">
      <c r="A1126" s="831" t="s">
        <v>5467</v>
      </c>
      <c r="B1126" s="832" t="s">
        <v>4484</v>
      </c>
      <c r="C1126" s="832" t="s">
        <v>4480</v>
      </c>
      <c r="D1126" s="832" t="s">
        <v>4594</v>
      </c>
      <c r="E1126" s="832" t="s">
        <v>4595</v>
      </c>
      <c r="F1126" s="849">
        <v>301</v>
      </c>
      <c r="G1126" s="849">
        <v>25585</v>
      </c>
      <c r="H1126" s="849">
        <v>2.5083333333333333</v>
      </c>
      <c r="I1126" s="849">
        <v>85</v>
      </c>
      <c r="J1126" s="849">
        <v>120</v>
      </c>
      <c r="K1126" s="849">
        <v>10200</v>
      </c>
      <c r="L1126" s="849">
        <v>1</v>
      </c>
      <c r="M1126" s="849">
        <v>85</v>
      </c>
      <c r="N1126" s="849">
        <v>249</v>
      </c>
      <c r="O1126" s="849">
        <v>21414</v>
      </c>
      <c r="P1126" s="837">
        <v>2.0994117647058825</v>
      </c>
      <c r="Q1126" s="850">
        <v>86</v>
      </c>
    </row>
    <row r="1127" spans="1:17" ht="14.4" customHeight="1" x14ac:dyDescent="0.3">
      <c r="A1127" s="831" t="s">
        <v>5467</v>
      </c>
      <c r="B1127" s="832" t="s">
        <v>4484</v>
      </c>
      <c r="C1127" s="832" t="s">
        <v>4480</v>
      </c>
      <c r="D1127" s="832" t="s">
        <v>4594</v>
      </c>
      <c r="E1127" s="832" t="s">
        <v>4596</v>
      </c>
      <c r="F1127" s="849">
        <v>2233</v>
      </c>
      <c r="G1127" s="849">
        <v>189805</v>
      </c>
      <c r="H1127" s="849">
        <v>0.90551500405515006</v>
      </c>
      <c r="I1127" s="849">
        <v>85</v>
      </c>
      <c r="J1127" s="849">
        <v>2466</v>
      </c>
      <c r="K1127" s="849">
        <v>209610</v>
      </c>
      <c r="L1127" s="849">
        <v>1</v>
      </c>
      <c r="M1127" s="849">
        <v>85</v>
      </c>
      <c r="N1127" s="849">
        <v>2712</v>
      </c>
      <c r="O1127" s="849">
        <v>233232</v>
      </c>
      <c r="P1127" s="837">
        <v>1.112695005009303</v>
      </c>
      <c r="Q1127" s="850">
        <v>86</v>
      </c>
    </row>
    <row r="1128" spans="1:17" ht="14.4" customHeight="1" x14ac:dyDescent="0.3">
      <c r="A1128" s="831" t="s">
        <v>5467</v>
      </c>
      <c r="B1128" s="832" t="s">
        <v>4484</v>
      </c>
      <c r="C1128" s="832" t="s">
        <v>4480</v>
      </c>
      <c r="D1128" s="832" t="s">
        <v>4647</v>
      </c>
      <c r="E1128" s="832" t="s">
        <v>4648</v>
      </c>
      <c r="F1128" s="849">
        <v>3</v>
      </c>
      <c r="G1128" s="849">
        <v>2157</v>
      </c>
      <c r="H1128" s="849">
        <v>0.59916666666666663</v>
      </c>
      <c r="I1128" s="849">
        <v>719</v>
      </c>
      <c r="J1128" s="849">
        <v>5</v>
      </c>
      <c r="K1128" s="849">
        <v>3600</v>
      </c>
      <c r="L1128" s="849">
        <v>1</v>
      </c>
      <c r="M1128" s="849">
        <v>720</v>
      </c>
      <c r="N1128" s="849">
        <v>7</v>
      </c>
      <c r="O1128" s="849">
        <v>5040</v>
      </c>
      <c r="P1128" s="837">
        <v>1.4</v>
      </c>
      <c r="Q1128" s="850">
        <v>720</v>
      </c>
    </row>
    <row r="1129" spans="1:17" ht="14.4" customHeight="1" x14ac:dyDescent="0.3">
      <c r="A1129" s="831" t="s">
        <v>5467</v>
      </c>
      <c r="B1129" s="832" t="s">
        <v>4484</v>
      </c>
      <c r="C1129" s="832" t="s">
        <v>4480</v>
      </c>
      <c r="D1129" s="832" t="s">
        <v>4649</v>
      </c>
      <c r="E1129" s="832" t="s">
        <v>4610</v>
      </c>
      <c r="F1129" s="849">
        <v>169</v>
      </c>
      <c r="G1129" s="849">
        <v>160888</v>
      </c>
      <c r="H1129" s="849">
        <v>0.64503816793893132</v>
      </c>
      <c r="I1129" s="849">
        <v>952</v>
      </c>
      <c r="J1129" s="849">
        <v>262</v>
      </c>
      <c r="K1129" s="849">
        <v>249424</v>
      </c>
      <c r="L1129" s="849">
        <v>1</v>
      </c>
      <c r="M1129" s="849">
        <v>952</v>
      </c>
      <c r="N1129" s="849">
        <v>237</v>
      </c>
      <c r="O1129" s="849">
        <v>225861</v>
      </c>
      <c r="P1129" s="837">
        <v>0.9055303419077555</v>
      </c>
      <c r="Q1129" s="850">
        <v>953</v>
      </c>
    </row>
    <row r="1130" spans="1:17" ht="14.4" customHeight="1" x14ac:dyDescent="0.3">
      <c r="A1130" s="831" t="s">
        <v>5467</v>
      </c>
      <c r="B1130" s="832" t="s">
        <v>4484</v>
      </c>
      <c r="C1130" s="832" t="s">
        <v>4480</v>
      </c>
      <c r="D1130" s="832" t="s">
        <v>4649</v>
      </c>
      <c r="E1130" s="832" t="s">
        <v>4612</v>
      </c>
      <c r="F1130" s="849">
        <v>782</v>
      </c>
      <c r="G1130" s="849">
        <v>744464</v>
      </c>
      <c r="H1130" s="849">
        <v>0.8214285714285714</v>
      </c>
      <c r="I1130" s="849">
        <v>952</v>
      </c>
      <c r="J1130" s="849">
        <v>952</v>
      </c>
      <c r="K1130" s="849">
        <v>906304</v>
      </c>
      <c r="L1130" s="849">
        <v>1</v>
      </c>
      <c r="M1130" s="849">
        <v>952</v>
      </c>
      <c r="N1130" s="849">
        <v>1129</v>
      </c>
      <c r="O1130" s="849">
        <v>1075937</v>
      </c>
      <c r="P1130" s="837">
        <v>1.1871700886236847</v>
      </c>
      <c r="Q1130" s="850">
        <v>953</v>
      </c>
    </row>
    <row r="1131" spans="1:17" ht="14.4" customHeight="1" x14ac:dyDescent="0.3">
      <c r="A1131" s="831" t="s">
        <v>5467</v>
      </c>
      <c r="B1131" s="832" t="s">
        <v>4484</v>
      </c>
      <c r="C1131" s="832" t="s">
        <v>4480</v>
      </c>
      <c r="D1131" s="832" t="s">
        <v>4549</v>
      </c>
      <c r="E1131" s="832" t="s">
        <v>4550</v>
      </c>
      <c r="F1131" s="849"/>
      <c r="G1131" s="849"/>
      <c r="H1131" s="849"/>
      <c r="I1131" s="849"/>
      <c r="J1131" s="849"/>
      <c r="K1131" s="849"/>
      <c r="L1131" s="849"/>
      <c r="M1131" s="849"/>
      <c r="N1131" s="849">
        <v>6</v>
      </c>
      <c r="O1131" s="849">
        <v>726</v>
      </c>
      <c r="P1131" s="837"/>
      <c r="Q1131" s="850">
        <v>121</v>
      </c>
    </row>
    <row r="1132" spans="1:17" ht="14.4" customHeight="1" x14ac:dyDescent="0.3">
      <c r="A1132" s="831" t="s">
        <v>5467</v>
      </c>
      <c r="B1132" s="832" t="s">
        <v>4484</v>
      </c>
      <c r="C1132" s="832" t="s">
        <v>4480</v>
      </c>
      <c r="D1132" s="832" t="s">
        <v>4549</v>
      </c>
      <c r="E1132" s="832" t="s">
        <v>4551</v>
      </c>
      <c r="F1132" s="849"/>
      <c r="G1132" s="849"/>
      <c r="H1132" s="849"/>
      <c r="I1132" s="849"/>
      <c r="J1132" s="849"/>
      <c r="K1132" s="849"/>
      <c r="L1132" s="849"/>
      <c r="M1132" s="849"/>
      <c r="N1132" s="849">
        <v>3</v>
      </c>
      <c r="O1132" s="849">
        <v>363</v>
      </c>
      <c r="P1132" s="837"/>
      <c r="Q1132" s="850">
        <v>121</v>
      </c>
    </row>
    <row r="1133" spans="1:17" ht="14.4" customHeight="1" x14ac:dyDescent="0.3">
      <c r="A1133" s="831" t="s">
        <v>5467</v>
      </c>
      <c r="B1133" s="832" t="s">
        <v>4484</v>
      </c>
      <c r="C1133" s="832" t="s">
        <v>4480</v>
      </c>
      <c r="D1133" s="832" t="s">
        <v>4611</v>
      </c>
      <c r="E1133" s="832" t="s">
        <v>4610</v>
      </c>
      <c r="F1133" s="849"/>
      <c r="G1133" s="849"/>
      <c r="H1133" s="849"/>
      <c r="I1133" s="849"/>
      <c r="J1133" s="849">
        <v>6</v>
      </c>
      <c r="K1133" s="849">
        <v>4470</v>
      </c>
      <c r="L1133" s="849">
        <v>1</v>
      </c>
      <c r="M1133" s="849">
        <v>745</v>
      </c>
      <c r="N1133" s="849">
        <v>13</v>
      </c>
      <c r="O1133" s="849">
        <v>9698</v>
      </c>
      <c r="P1133" s="837">
        <v>2.1695749440715884</v>
      </c>
      <c r="Q1133" s="850">
        <v>746</v>
      </c>
    </row>
    <row r="1134" spans="1:17" ht="14.4" customHeight="1" x14ac:dyDescent="0.3">
      <c r="A1134" s="831" t="s">
        <v>5467</v>
      </c>
      <c r="B1134" s="832" t="s">
        <v>4484</v>
      </c>
      <c r="C1134" s="832" t="s">
        <v>4480</v>
      </c>
      <c r="D1134" s="832" t="s">
        <v>4611</v>
      </c>
      <c r="E1134" s="832" t="s">
        <v>4612</v>
      </c>
      <c r="F1134" s="849">
        <v>54</v>
      </c>
      <c r="G1134" s="849">
        <v>40230</v>
      </c>
      <c r="H1134" s="849">
        <v>2.7</v>
      </c>
      <c r="I1134" s="849">
        <v>745</v>
      </c>
      <c r="J1134" s="849">
        <v>20</v>
      </c>
      <c r="K1134" s="849">
        <v>14900</v>
      </c>
      <c r="L1134" s="849">
        <v>1</v>
      </c>
      <c r="M1134" s="849">
        <v>745</v>
      </c>
      <c r="N1134" s="849">
        <v>32</v>
      </c>
      <c r="O1134" s="849">
        <v>23872</v>
      </c>
      <c r="P1134" s="837">
        <v>1.6021476510067114</v>
      </c>
      <c r="Q1134" s="850">
        <v>746</v>
      </c>
    </row>
    <row r="1135" spans="1:17" ht="14.4" customHeight="1" x14ac:dyDescent="0.3">
      <c r="A1135" s="831" t="s">
        <v>5467</v>
      </c>
      <c r="B1135" s="832" t="s">
        <v>4484</v>
      </c>
      <c r="C1135" s="832" t="s">
        <v>4480</v>
      </c>
      <c r="D1135" s="832" t="s">
        <v>4650</v>
      </c>
      <c r="E1135" s="832" t="s">
        <v>4677</v>
      </c>
      <c r="F1135" s="849"/>
      <c r="G1135" s="849"/>
      <c r="H1135" s="849"/>
      <c r="I1135" s="849"/>
      <c r="J1135" s="849">
        <v>2</v>
      </c>
      <c r="K1135" s="849">
        <v>116</v>
      </c>
      <c r="L1135" s="849">
        <v>1</v>
      </c>
      <c r="M1135" s="849">
        <v>58</v>
      </c>
      <c r="N1135" s="849"/>
      <c r="O1135" s="849"/>
      <c r="P1135" s="837"/>
      <c r="Q1135" s="850"/>
    </row>
    <row r="1136" spans="1:17" ht="14.4" customHeight="1" x14ac:dyDescent="0.3">
      <c r="A1136" s="831" t="s">
        <v>5467</v>
      </c>
      <c r="B1136" s="832" t="s">
        <v>4484</v>
      </c>
      <c r="C1136" s="832" t="s">
        <v>4480</v>
      </c>
      <c r="D1136" s="832" t="s">
        <v>4613</v>
      </c>
      <c r="E1136" s="832" t="s">
        <v>4614</v>
      </c>
      <c r="F1136" s="849">
        <v>18</v>
      </c>
      <c r="G1136" s="849">
        <v>9774</v>
      </c>
      <c r="H1136" s="849">
        <v>2</v>
      </c>
      <c r="I1136" s="849">
        <v>543</v>
      </c>
      <c r="J1136" s="849">
        <v>9</v>
      </c>
      <c r="K1136" s="849">
        <v>4887</v>
      </c>
      <c r="L1136" s="849">
        <v>1</v>
      </c>
      <c r="M1136" s="849">
        <v>543</v>
      </c>
      <c r="N1136" s="849">
        <v>3</v>
      </c>
      <c r="O1136" s="849">
        <v>1632</v>
      </c>
      <c r="P1136" s="837">
        <v>0.33394720687538365</v>
      </c>
      <c r="Q1136" s="850">
        <v>544</v>
      </c>
    </row>
    <row r="1137" spans="1:17" ht="14.4" customHeight="1" x14ac:dyDescent="0.3">
      <c r="A1137" s="831" t="s">
        <v>5467</v>
      </c>
      <c r="B1137" s="832" t="s">
        <v>4484</v>
      </c>
      <c r="C1137" s="832" t="s">
        <v>4480</v>
      </c>
      <c r="D1137" s="832" t="s">
        <v>4597</v>
      </c>
      <c r="E1137" s="832" t="s">
        <v>4598</v>
      </c>
      <c r="F1137" s="849"/>
      <c r="G1137" s="849"/>
      <c r="H1137" s="849"/>
      <c r="I1137" s="849"/>
      <c r="J1137" s="849">
        <v>1</v>
      </c>
      <c r="K1137" s="849">
        <v>307</v>
      </c>
      <c r="L1137" s="849">
        <v>1</v>
      </c>
      <c r="M1137" s="849">
        <v>307</v>
      </c>
      <c r="N1137" s="849">
        <v>4</v>
      </c>
      <c r="O1137" s="849">
        <v>1232</v>
      </c>
      <c r="P1137" s="837">
        <v>4.0130293159609121</v>
      </c>
      <c r="Q1137" s="850">
        <v>308</v>
      </c>
    </row>
    <row r="1138" spans="1:17" ht="14.4" customHeight="1" x14ac:dyDescent="0.3">
      <c r="A1138" s="831" t="s">
        <v>5467</v>
      </c>
      <c r="B1138" s="832" t="s">
        <v>4484</v>
      </c>
      <c r="C1138" s="832" t="s">
        <v>4480</v>
      </c>
      <c r="D1138" s="832" t="s">
        <v>4597</v>
      </c>
      <c r="E1138" s="832" t="s">
        <v>4599</v>
      </c>
      <c r="F1138" s="849">
        <v>2</v>
      </c>
      <c r="G1138" s="849">
        <v>614</v>
      </c>
      <c r="H1138" s="849"/>
      <c r="I1138" s="849">
        <v>307</v>
      </c>
      <c r="J1138" s="849"/>
      <c r="K1138" s="849"/>
      <c r="L1138" s="849"/>
      <c r="M1138" s="849"/>
      <c r="N1138" s="849"/>
      <c r="O1138" s="849"/>
      <c r="P1138" s="837"/>
      <c r="Q1138" s="850"/>
    </row>
    <row r="1139" spans="1:17" ht="14.4" customHeight="1" x14ac:dyDescent="0.3">
      <c r="A1139" s="831" t="s">
        <v>5467</v>
      </c>
      <c r="B1139" s="832" t="s">
        <v>4484</v>
      </c>
      <c r="C1139" s="832" t="s">
        <v>4480</v>
      </c>
      <c r="D1139" s="832" t="s">
        <v>4600</v>
      </c>
      <c r="E1139" s="832" t="s">
        <v>4592</v>
      </c>
      <c r="F1139" s="849">
        <v>19</v>
      </c>
      <c r="G1139" s="849">
        <v>3382</v>
      </c>
      <c r="H1139" s="849">
        <v>2.7142857142857144</v>
      </c>
      <c r="I1139" s="849">
        <v>178</v>
      </c>
      <c r="J1139" s="849">
        <v>7</v>
      </c>
      <c r="K1139" s="849">
        <v>1246</v>
      </c>
      <c r="L1139" s="849">
        <v>1</v>
      </c>
      <c r="M1139" s="849">
        <v>178</v>
      </c>
      <c r="N1139" s="849">
        <v>10</v>
      </c>
      <c r="O1139" s="849">
        <v>1790</v>
      </c>
      <c r="P1139" s="837">
        <v>1.4365971107544142</v>
      </c>
      <c r="Q1139" s="850">
        <v>179</v>
      </c>
    </row>
    <row r="1140" spans="1:17" ht="14.4" customHeight="1" x14ac:dyDescent="0.3">
      <c r="A1140" s="831" t="s">
        <v>5467</v>
      </c>
      <c r="B1140" s="832" t="s">
        <v>4484</v>
      </c>
      <c r="C1140" s="832" t="s">
        <v>4480</v>
      </c>
      <c r="D1140" s="832" t="s">
        <v>4600</v>
      </c>
      <c r="E1140" s="832" t="s">
        <v>4593</v>
      </c>
      <c r="F1140" s="849">
        <v>5</v>
      </c>
      <c r="G1140" s="849">
        <v>890</v>
      </c>
      <c r="H1140" s="849">
        <v>2.5</v>
      </c>
      <c r="I1140" s="849">
        <v>178</v>
      </c>
      <c r="J1140" s="849">
        <v>2</v>
      </c>
      <c r="K1140" s="849">
        <v>356</v>
      </c>
      <c r="L1140" s="849">
        <v>1</v>
      </c>
      <c r="M1140" s="849">
        <v>178</v>
      </c>
      <c r="N1140" s="849">
        <v>2</v>
      </c>
      <c r="O1140" s="849">
        <v>358</v>
      </c>
      <c r="P1140" s="837">
        <v>1.0056179775280898</v>
      </c>
      <c r="Q1140" s="850">
        <v>179</v>
      </c>
    </row>
    <row r="1141" spans="1:17" ht="14.4" customHeight="1" x14ac:dyDescent="0.3">
      <c r="A1141" s="831" t="s">
        <v>5467</v>
      </c>
      <c r="B1141" s="832" t="s">
        <v>4484</v>
      </c>
      <c r="C1141" s="832" t="s">
        <v>4480</v>
      </c>
      <c r="D1141" s="832" t="s">
        <v>4601</v>
      </c>
      <c r="E1141" s="832" t="s">
        <v>4598</v>
      </c>
      <c r="F1141" s="849">
        <v>29</v>
      </c>
      <c r="G1141" s="849">
        <v>11020</v>
      </c>
      <c r="H1141" s="849">
        <v>4.833333333333333</v>
      </c>
      <c r="I1141" s="849">
        <v>380</v>
      </c>
      <c r="J1141" s="849">
        <v>6</v>
      </c>
      <c r="K1141" s="849">
        <v>2280</v>
      </c>
      <c r="L1141" s="849">
        <v>1</v>
      </c>
      <c r="M1141" s="849">
        <v>380</v>
      </c>
      <c r="N1141" s="849">
        <v>5</v>
      </c>
      <c r="O1141" s="849">
        <v>1905</v>
      </c>
      <c r="P1141" s="837">
        <v>0.83552631578947367</v>
      </c>
      <c r="Q1141" s="850">
        <v>381</v>
      </c>
    </row>
    <row r="1142" spans="1:17" ht="14.4" customHeight="1" x14ac:dyDescent="0.3">
      <c r="A1142" s="831" t="s">
        <v>5467</v>
      </c>
      <c r="B1142" s="832" t="s">
        <v>4484</v>
      </c>
      <c r="C1142" s="832" t="s">
        <v>4480</v>
      </c>
      <c r="D1142" s="832" t="s">
        <v>4601</v>
      </c>
      <c r="E1142" s="832" t="s">
        <v>4599</v>
      </c>
      <c r="F1142" s="849">
        <v>4</v>
      </c>
      <c r="G1142" s="849">
        <v>1520</v>
      </c>
      <c r="H1142" s="849">
        <v>4</v>
      </c>
      <c r="I1142" s="849">
        <v>380</v>
      </c>
      <c r="J1142" s="849">
        <v>1</v>
      </c>
      <c r="K1142" s="849">
        <v>380</v>
      </c>
      <c r="L1142" s="849">
        <v>1</v>
      </c>
      <c r="M1142" s="849">
        <v>380</v>
      </c>
      <c r="N1142" s="849">
        <v>11</v>
      </c>
      <c r="O1142" s="849">
        <v>4191</v>
      </c>
      <c r="P1142" s="837">
        <v>11.028947368421052</v>
      </c>
      <c r="Q1142" s="850">
        <v>381</v>
      </c>
    </row>
    <row r="1143" spans="1:17" ht="14.4" customHeight="1" x14ac:dyDescent="0.3">
      <c r="A1143" s="831" t="s">
        <v>5467</v>
      </c>
      <c r="B1143" s="832" t="s">
        <v>4484</v>
      </c>
      <c r="C1143" s="832" t="s">
        <v>4480</v>
      </c>
      <c r="D1143" s="832" t="s">
        <v>4560</v>
      </c>
      <c r="E1143" s="832" t="s">
        <v>4561</v>
      </c>
      <c r="F1143" s="849">
        <v>5</v>
      </c>
      <c r="G1143" s="849">
        <v>3090</v>
      </c>
      <c r="H1143" s="849">
        <v>4.9919224555735058</v>
      </c>
      <c r="I1143" s="849">
        <v>618</v>
      </c>
      <c r="J1143" s="849">
        <v>1</v>
      </c>
      <c r="K1143" s="849">
        <v>619</v>
      </c>
      <c r="L1143" s="849">
        <v>1</v>
      </c>
      <c r="M1143" s="849">
        <v>619</v>
      </c>
      <c r="N1143" s="849">
        <v>6</v>
      </c>
      <c r="O1143" s="849">
        <v>3720</v>
      </c>
      <c r="P1143" s="837">
        <v>6.0096930533117936</v>
      </c>
      <c r="Q1143" s="850">
        <v>620</v>
      </c>
    </row>
    <row r="1144" spans="1:17" ht="14.4" customHeight="1" x14ac:dyDescent="0.3">
      <c r="A1144" s="831" t="s">
        <v>5467</v>
      </c>
      <c r="B1144" s="832" t="s">
        <v>4484</v>
      </c>
      <c r="C1144" s="832" t="s">
        <v>4480</v>
      </c>
      <c r="D1144" s="832" t="s">
        <v>4652</v>
      </c>
      <c r="E1144" s="832" t="s">
        <v>4653</v>
      </c>
      <c r="F1144" s="849">
        <v>2</v>
      </c>
      <c r="G1144" s="849">
        <v>200</v>
      </c>
      <c r="H1144" s="849">
        <v>0.25</v>
      </c>
      <c r="I1144" s="849">
        <v>100</v>
      </c>
      <c r="J1144" s="849">
        <v>8</v>
      </c>
      <c r="K1144" s="849">
        <v>800</v>
      </c>
      <c r="L1144" s="849">
        <v>1</v>
      </c>
      <c r="M1144" s="849">
        <v>100</v>
      </c>
      <c r="N1144" s="849">
        <v>17</v>
      </c>
      <c r="O1144" s="849">
        <v>1700</v>
      </c>
      <c r="P1144" s="837">
        <v>2.125</v>
      </c>
      <c r="Q1144" s="850">
        <v>100</v>
      </c>
    </row>
    <row r="1145" spans="1:17" ht="14.4" customHeight="1" x14ac:dyDescent="0.3">
      <c r="A1145" s="831" t="s">
        <v>5467</v>
      </c>
      <c r="B1145" s="832" t="s">
        <v>4484</v>
      </c>
      <c r="C1145" s="832" t="s">
        <v>4480</v>
      </c>
      <c r="D1145" s="832" t="s">
        <v>4654</v>
      </c>
      <c r="E1145" s="832" t="s">
        <v>4610</v>
      </c>
      <c r="F1145" s="849">
        <v>3</v>
      </c>
      <c r="G1145" s="849">
        <v>3105</v>
      </c>
      <c r="H1145" s="849"/>
      <c r="I1145" s="849">
        <v>1035</v>
      </c>
      <c r="J1145" s="849"/>
      <c r="K1145" s="849"/>
      <c r="L1145" s="849"/>
      <c r="M1145" s="849"/>
      <c r="N1145" s="849">
        <v>8</v>
      </c>
      <c r="O1145" s="849">
        <v>8288</v>
      </c>
      <c r="P1145" s="837"/>
      <c r="Q1145" s="850">
        <v>1036</v>
      </c>
    </row>
    <row r="1146" spans="1:17" ht="14.4" customHeight="1" x14ac:dyDescent="0.3">
      <c r="A1146" s="831" t="s">
        <v>5467</v>
      </c>
      <c r="B1146" s="832" t="s">
        <v>4484</v>
      </c>
      <c r="C1146" s="832" t="s">
        <v>4480</v>
      </c>
      <c r="D1146" s="832" t="s">
        <v>4654</v>
      </c>
      <c r="E1146" s="832" t="s">
        <v>4612</v>
      </c>
      <c r="F1146" s="849">
        <v>33</v>
      </c>
      <c r="G1146" s="849">
        <v>34155</v>
      </c>
      <c r="H1146" s="849"/>
      <c r="I1146" s="849">
        <v>1035</v>
      </c>
      <c r="J1146" s="849"/>
      <c r="K1146" s="849"/>
      <c r="L1146" s="849"/>
      <c r="M1146" s="849"/>
      <c r="N1146" s="849">
        <v>16</v>
      </c>
      <c r="O1146" s="849">
        <v>16576</v>
      </c>
      <c r="P1146" s="837"/>
      <c r="Q1146" s="850">
        <v>1036</v>
      </c>
    </row>
    <row r="1147" spans="1:17" ht="14.4" customHeight="1" x14ac:dyDescent="0.3">
      <c r="A1147" s="831" t="s">
        <v>5467</v>
      </c>
      <c r="B1147" s="832" t="s">
        <v>4484</v>
      </c>
      <c r="C1147" s="832" t="s">
        <v>4480</v>
      </c>
      <c r="D1147" s="832" t="s">
        <v>4678</v>
      </c>
      <c r="E1147" s="832" t="s">
        <v>4657</v>
      </c>
      <c r="F1147" s="849">
        <v>15</v>
      </c>
      <c r="G1147" s="849">
        <v>7965</v>
      </c>
      <c r="H1147" s="849">
        <v>7.5</v>
      </c>
      <c r="I1147" s="849">
        <v>531</v>
      </c>
      <c r="J1147" s="849">
        <v>2</v>
      </c>
      <c r="K1147" s="849">
        <v>1062</v>
      </c>
      <c r="L1147" s="849">
        <v>1</v>
      </c>
      <c r="M1147" s="849">
        <v>531</v>
      </c>
      <c r="N1147" s="849">
        <v>14</v>
      </c>
      <c r="O1147" s="849">
        <v>7448</v>
      </c>
      <c r="P1147" s="837">
        <v>7.0131826741996237</v>
      </c>
      <c r="Q1147" s="850">
        <v>532</v>
      </c>
    </row>
    <row r="1148" spans="1:17" ht="14.4" customHeight="1" x14ac:dyDescent="0.3">
      <c r="A1148" s="831" t="s">
        <v>5467</v>
      </c>
      <c r="B1148" s="832" t="s">
        <v>4484</v>
      </c>
      <c r="C1148" s="832" t="s">
        <v>4480</v>
      </c>
      <c r="D1148" s="832" t="s">
        <v>4656</v>
      </c>
      <c r="E1148" s="832" t="s">
        <v>4657</v>
      </c>
      <c r="F1148" s="849"/>
      <c r="G1148" s="849"/>
      <c r="H1148" s="849"/>
      <c r="I1148" s="849"/>
      <c r="J1148" s="849">
        <v>17</v>
      </c>
      <c r="K1148" s="849">
        <v>14008</v>
      </c>
      <c r="L1148" s="849">
        <v>1</v>
      </c>
      <c r="M1148" s="849">
        <v>824</v>
      </c>
      <c r="N1148" s="849">
        <v>21</v>
      </c>
      <c r="O1148" s="849">
        <v>17325</v>
      </c>
      <c r="P1148" s="837">
        <v>1.2367932609937178</v>
      </c>
      <c r="Q1148" s="850">
        <v>825</v>
      </c>
    </row>
    <row r="1149" spans="1:17" ht="14.4" customHeight="1" x14ac:dyDescent="0.3">
      <c r="A1149" s="831" t="s">
        <v>5467</v>
      </c>
      <c r="B1149" s="832" t="s">
        <v>4484</v>
      </c>
      <c r="C1149" s="832" t="s">
        <v>4480</v>
      </c>
      <c r="D1149" s="832" t="s">
        <v>4664</v>
      </c>
      <c r="E1149" s="832" t="s">
        <v>4657</v>
      </c>
      <c r="F1149" s="849">
        <v>130</v>
      </c>
      <c r="G1149" s="849">
        <v>78520</v>
      </c>
      <c r="H1149" s="849">
        <v>0.71823204419889508</v>
      </c>
      <c r="I1149" s="849">
        <v>604</v>
      </c>
      <c r="J1149" s="849">
        <v>181</v>
      </c>
      <c r="K1149" s="849">
        <v>109324</v>
      </c>
      <c r="L1149" s="849">
        <v>1</v>
      </c>
      <c r="M1149" s="849">
        <v>604</v>
      </c>
      <c r="N1149" s="849">
        <v>168</v>
      </c>
      <c r="O1149" s="849">
        <v>101640</v>
      </c>
      <c r="P1149" s="837">
        <v>0.92971351212908415</v>
      </c>
      <c r="Q1149" s="850">
        <v>605</v>
      </c>
    </row>
    <row r="1150" spans="1:17" ht="14.4" customHeight="1" x14ac:dyDescent="0.3">
      <c r="A1150" s="831" t="s">
        <v>5467</v>
      </c>
      <c r="B1150" s="832" t="s">
        <v>4484</v>
      </c>
      <c r="C1150" s="832" t="s">
        <v>4480</v>
      </c>
      <c r="D1150" s="832" t="s">
        <v>4605</v>
      </c>
      <c r="E1150" s="832" t="s">
        <v>4576</v>
      </c>
      <c r="F1150" s="849"/>
      <c r="G1150" s="849"/>
      <c r="H1150" s="849"/>
      <c r="I1150" s="849"/>
      <c r="J1150" s="849">
        <v>3</v>
      </c>
      <c r="K1150" s="849">
        <v>1212</v>
      </c>
      <c r="L1150" s="849">
        <v>1</v>
      </c>
      <c r="M1150" s="849">
        <v>404</v>
      </c>
      <c r="N1150" s="849"/>
      <c r="O1150" s="849"/>
      <c r="P1150" s="837"/>
      <c r="Q1150" s="850"/>
    </row>
    <row r="1151" spans="1:17" ht="14.4" customHeight="1" x14ac:dyDescent="0.3">
      <c r="A1151" s="831" t="s">
        <v>5467</v>
      </c>
      <c r="B1151" s="832" t="s">
        <v>4484</v>
      </c>
      <c r="C1151" s="832" t="s">
        <v>4480</v>
      </c>
      <c r="D1151" s="832" t="s">
        <v>4658</v>
      </c>
      <c r="E1151" s="832" t="s">
        <v>4659</v>
      </c>
      <c r="F1151" s="849">
        <v>2</v>
      </c>
      <c r="G1151" s="849">
        <v>1246</v>
      </c>
      <c r="H1151" s="849"/>
      <c r="I1151" s="849">
        <v>623</v>
      </c>
      <c r="J1151" s="849"/>
      <c r="K1151" s="849"/>
      <c r="L1151" s="849"/>
      <c r="M1151" s="849"/>
      <c r="N1151" s="849"/>
      <c r="O1151" s="849"/>
      <c r="P1151" s="837"/>
      <c r="Q1151" s="850"/>
    </row>
    <row r="1152" spans="1:17" ht="14.4" customHeight="1" x14ac:dyDescent="0.3">
      <c r="A1152" s="831" t="s">
        <v>5467</v>
      </c>
      <c r="B1152" s="832" t="s">
        <v>4484</v>
      </c>
      <c r="C1152" s="832" t="s">
        <v>4480</v>
      </c>
      <c r="D1152" s="832" t="s">
        <v>4660</v>
      </c>
      <c r="E1152" s="832" t="s">
        <v>4659</v>
      </c>
      <c r="F1152" s="849">
        <v>2</v>
      </c>
      <c r="G1152" s="849">
        <v>1074</v>
      </c>
      <c r="H1152" s="849"/>
      <c r="I1152" s="849">
        <v>537</v>
      </c>
      <c r="J1152" s="849"/>
      <c r="K1152" s="849"/>
      <c r="L1152" s="849"/>
      <c r="M1152" s="849"/>
      <c r="N1152" s="849"/>
      <c r="O1152" s="849"/>
      <c r="P1152" s="837"/>
      <c r="Q1152" s="850"/>
    </row>
    <row r="1153" spans="1:17" ht="14.4" customHeight="1" x14ac:dyDescent="0.3">
      <c r="A1153" s="831" t="s">
        <v>5468</v>
      </c>
      <c r="B1153" s="832" t="s">
        <v>4484</v>
      </c>
      <c r="C1153" s="832" t="s">
        <v>4509</v>
      </c>
      <c r="D1153" s="832" t="s">
        <v>4569</v>
      </c>
      <c r="E1153" s="832" t="s">
        <v>4570</v>
      </c>
      <c r="F1153" s="849">
        <v>15</v>
      </c>
      <c r="G1153" s="849">
        <v>13571.25</v>
      </c>
      <c r="H1153" s="849">
        <v>3</v>
      </c>
      <c r="I1153" s="849">
        <v>904.75</v>
      </c>
      <c r="J1153" s="849">
        <v>5</v>
      </c>
      <c r="K1153" s="849">
        <v>4523.75</v>
      </c>
      <c r="L1153" s="849">
        <v>1</v>
      </c>
      <c r="M1153" s="849">
        <v>904.75</v>
      </c>
      <c r="N1153" s="849">
        <v>8</v>
      </c>
      <c r="O1153" s="849">
        <v>7238</v>
      </c>
      <c r="P1153" s="837">
        <v>1.6</v>
      </c>
      <c r="Q1153" s="850">
        <v>904.75</v>
      </c>
    </row>
    <row r="1154" spans="1:17" ht="14.4" customHeight="1" x14ac:dyDescent="0.3">
      <c r="A1154" s="831" t="s">
        <v>5468</v>
      </c>
      <c r="B1154" s="832" t="s">
        <v>4484</v>
      </c>
      <c r="C1154" s="832" t="s">
        <v>4480</v>
      </c>
      <c r="D1154" s="832" t="s">
        <v>4525</v>
      </c>
      <c r="E1154" s="832" t="s">
        <v>4526</v>
      </c>
      <c r="F1154" s="849"/>
      <c r="G1154" s="849"/>
      <c r="H1154" s="849"/>
      <c r="I1154" s="849"/>
      <c r="J1154" s="849">
        <v>2</v>
      </c>
      <c r="K1154" s="849">
        <v>74</v>
      </c>
      <c r="L1154" s="849">
        <v>1</v>
      </c>
      <c r="M1154" s="849">
        <v>37</v>
      </c>
      <c r="N1154" s="849">
        <v>1</v>
      </c>
      <c r="O1154" s="849">
        <v>37</v>
      </c>
      <c r="P1154" s="837">
        <v>0.5</v>
      </c>
      <c r="Q1154" s="850">
        <v>37</v>
      </c>
    </row>
    <row r="1155" spans="1:17" ht="14.4" customHeight="1" x14ac:dyDescent="0.3">
      <c r="A1155" s="831" t="s">
        <v>5468</v>
      </c>
      <c r="B1155" s="832" t="s">
        <v>4484</v>
      </c>
      <c r="C1155" s="832" t="s">
        <v>4480</v>
      </c>
      <c r="D1155" s="832" t="s">
        <v>4525</v>
      </c>
      <c r="E1155" s="832" t="s">
        <v>4527</v>
      </c>
      <c r="F1155" s="849"/>
      <c r="G1155" s="849"/>
      <c r="H1155" s="849"/>
      <c r="I1155" s="849"/>
      <c r="J1155" s="849">
        <v>1</v>
      </c>
      <c r="K1155" s="849">
        <v>37</v>
      </c>
      <c r="L1155" s="849">
        <v>1</v>
      </c>
      <c r="M1155" s="849">
        <v>37</v>
      </c>
      <c r="N1155" s="849"/>
      <c r="O1155" s="849"/>
      <c r="P1155" s="837"/>
      <c r="Q1155" s="850"/>
    </row>
    <row r="1156" spans="1:17" ht="14.4" customHeight="1" x14ac:dyDescent="0.3">
      <c r="A1156" s="831" t="s">
        <v>5468</v>
      </c>
      <c r="B1156" s="832" t="s">
        <v>4484</v>
      </c>
      <c r="C1156" s="832" t="s">
        <v>4480</v>
      </c>
      <c r="D1156" s="832" t="s">
        <v>4534</v>
      </c>
      <c r="E1156" s="832" t="s">
        <v>4535</v>
      </c>
      <c r="F1156" s="849">
        <v>773</v>
      </c>
      <c r="G1156" s="849">
        <v>194023</v>
      </c>
      <c r="H1156" s="849">
        <v>0.92574850299401201</v>
      </c>
      <c r="I1156" s="849">
        <v>251</v>
      </c>
      <c r="J1156" s="849">
        <v>835</v>
      </c>
      <c r="K1156" s="849">
        <v>209585</v>
      </c>
      <c r="L1156" s="849">
        <v>1</v>
      </c>
      <c r="M1156" s="849">
        <v>251</v>
      </c>
      <c r="N1156" s="849">
        <v>782</v>
      </c>
      <c r="O1156" s="849">
        <v>197064</v>
      </c>
      <c r="P1156" s="837">
        <v>0.94025812916000673</v>
      </c>
      <c r="Q1156" s="850">
        <v>252</v>
      </c>
    </row>
    <row r="1157" spans="1:17" ht="14.4" customHeight="1" x14ac:dyDescent="0.3">
      <c r="A1157" s="831" t="s">
        <v>5468</v>
      </c>
      <c r="B1157" s="832" t="s">
        <v>4484</v>
      </c>
      <c r="C1157" s="832" t="s">
        <v>4480</v>
      </c>
      <c r="D1157" s="832" t="s">
        <v>4534</v>
      </c>
      <c r="E1157" s="832" t="s">
        <v>4536</v>
      </c>
      <c r="F1157" s="849">
        <v>41</v>
      </c>
      <c r="G1157" s="849">
        <v>10291</v>
      </c>
      <c r="H1157" s="849">
        <v>0.41414141414141414</v>
      </c>
      <c r="I1157" s="849">
        <v>251</v>
      </c>
      <c r="J1157" s="849">
        <v>99</v>
      </c>
      <c r="K1157" s="849">
        <v>24849</v>
      </c>
      <c r="L1157" s="849">
        <v>1</v>
      </c>
      <c r="M1157" s="849">
        <v>251</v>
      </c>
      <c r="N1157" s="849">
        <v>48</v>
      </c>
      <c r="O1157" s="849">
        <v>12096</v>
      </c>
      <c r="P1157" s="837">
        <v>0.48678015211879755</v>
      </c>
      <c r="Q1157" s="850">
        <v>252</v>
      </c>
    </row>
    <row r="1158" spans="1:17" ht="14.4" customHeight="1" x14ac:dyDescent="0.3">
      <c r="A1158" s="831" t="s">
        <v>5468</v>
      </c>
      <c r="B1158" s="832" t="s">
        <v>4484</v>
      </c>
      <c r="C1158" s="832" t="s">
        <v>4480</v>
      </c>
      <c r="D1158" s="832" t="s">
        <v>4571</v>
      </c>
      <c r="E1158" s="832" t="s">
        <v>4572</v>
      </c>
      <c r="F1158" s="849">
        <v>5</v>
      </c>
      <c r="G1158" s="849">
        <v>630</v>
      </c>
      <c r="H1158" s="849">
        <v>3.4965034965034968E-2</v>
      </c>
      <c r="I1158" s="849">
        <v>126</v>
      </c>
      <c r="J1158" s="849">
        <v>143</v>
      </c>
      <c r="K1158" s="849">
        <v>18018</v>
      </c>
      <c r="L1158" s="849">
        <v>1</v>
      </c>
      <c r="M1158" s="849">
        <v>126</v>
      </c>
      <c r="N1158" s="849">
        <v>77</v>
      </c>
      <c r="O1158" s="849">
        <v>9779</v>
      </c>
      <c r="P1158" s="837">
        <v>0.54273504273504269</v>
      </c>
      <c r="Q1158" s="850">
        <v>127</v>
      </c>
    </row>
    <row r="1159" spans="1:17" ht="14.4" customHeight="1" x14ac:dyDescent="0.3">
      <c r="A1159" s="831" t="s">
        <v>5468</v>
      </c>
      <c r="B1159" s="832" t="s">
        <v>4484</v>
      </c>
      <c r="C1159" s="832" t="s">
        <v>4480</v>
      </c>
      <c r="D1159" s="832" t="s">
        <v>4571</v>
      </c>
      <c r="E1159" s="832" t="s">
        <v>4573</v>
      </c>
      <c r="F1159" s="849">
        <v>426</v>
      </c>
      <c r="G1159" s="849">
        <v>53676</v>
      </c>
      <c r="H1159" s="849">
        <v>0.24054206662902314</v>
      </c>
      <c r="I1159" s="849">
        <v>126</v>
      </c>
      <c r="J1159" s="849">
        <v>1771</v>
      </c>
      <c r="K1159" s="849">
        <v>223146</v>
      </c>
      <c r="L1159" s="849">
        <v>1</v>
      </c>
      <c r="M1159" s="849">
        <v>126</v>
      </c>
      <c r="N1159" s="849">
        <v>1692</v>
      </c>
      <c r="O1159" s="849">
        <v>214884</v>
      </c>
      <c r="P1159" s="837">
        <v>0.96297491328547224</v>
      </c>
      <c r="Q1159" s="850">
        <v>127</v>
      </c>
    </row>
    <row r="1160" spans="1:17" ht="14.4" customHeight="1" x14ac:dyDescent="0.3">
      <c r="A1160" s="831" t="s">
        <v>5468</v>
      </c>
      <c r="B1160" s="832" t="s">
        <v>4484</v>
      </c>
      <c r="C1160" s="832" t="s">
        <v>4480</v>
      </c>
      <c r="D1160" s="832" t="s">
        <v>4574</v>
      </c>
      <c r="E1160" s="832" t="s">
        <v>4576</v>
      </c>
      <c r="F1160" s="849">
        <v>4</v>
      </c>
      <c r="G1160" s="849">
        <v>1324</v>
      </c>
      <c r="H1160" s="849"/>
      <c r="I1160" s="849">
        <v>331</v>
      </c>
      <c r="J1160" s="849"/>
      <c r="K1160" s="849"/>
      <c r="L1160" s="849"/>
      <c r="M1160" s="849"/>
      <c r="N1160" s="849"/>
      <c r="O1160" s="849"/>
      <c r="P1160" s="837"/>
      <c r="Q1160" s="850"/>
    </row>
    <row r="1161" spans="1:17" ht="14.4" customHeight="1" x14ac:dyDescent="0.3">
      <c r="A1161" s="831" t="s">
        <v>5468</v>
      </c>
      <c r="B1161" s="832" t="s">
        <v>4484</v>
      </c>
      <c r="C1161" s="832" t="s">
        <v>4480</v>
      </c>
      <c r="D1161" s="832" t="s">
        <v>4577</v>
      </c>
      <c r="E1161" s="832" t="s">
        <v>4578</v>
      </c>
      <c r="F1161" s="849">
        <v>5</v>
      </c>
      <c r="G1161" s="849">
        <v>2475</v>
      </c>
      <c r="H1161" s="849"/>
      <c r="I1161" s="849">
        <v>495</v>
      </c>
      <c r="J1161" s="849"/>
      <c r="K1161" s="849"/>
      <c r="L1161" s="849"/>
      <c r="M1161" s="849"/>
      <c r="N1161" s="849"/>
      <c r="O1161" s="849"/>
      <c r="P1161" s="837"/>
      <c r="Q1161" s="850"/>
    </row>
    <row r="1162" spans="1:17" ht="14.4" customHeight="1" x14ac:dyDescent="0.3">
      <c r="A1162" s="831" t="s">
        <v>5468</v>
      </c>
      <c r="B1162" s="832" t="s">
        <v>4484</v>
      </c>
      <c r="C1162" s="832" t="s">
        <v>4480</v>
      </c>
      <c r="D1162" s="832" t="s">
        <v>4577</v>
      </c>
      <c r="E1162" s="832" t="s">
        <v>4579</v>
      </c>
      <c r="F1162" s="849"/>
      <c r="G1162" s="849"/>
      <c r="H1162" s="849"/>
      <c r="I1162" s="849"/>
      <c r="J1162" s="849"/>
      <c r="K1162" s="849"/>
      <c r="L1162" s="849"/>
      <c r="M1162" s="849"/>
      <c r="N1162" s="849">
        <v>1</v>
      </c>
      <c r="O1162" s="849">
        <v>496</v>
      </c>
      <c r="P1162" s="837"/>
      <c r="Q1162" s="850">
        <v>496</v>
      </c>
    </row>
    <row r="1163" spans="1:17" ht="14.4" customHeight="1" x14ac:dyDescent="0.3">
      <c r="A1163" s="831" t="s">
        <v>5468</v>
      </c>
      <c r="B1163" s="832" t="s">
        <v>4484</v>
      </c>
      <c r="C1163" s="832" t="s">
        <v>4480</v>
      </c>
      <c r="D1163" s="832" t="s">
        <v>4580</v>
      </c>
      <c r="E1163" s="832" t="s">
        <v>4581</v>
      </c>
      <c r="F1163" s="849">
        <v>2</v>
      </c>
      <c r="G1163" s="849">
        <v>1376</v>
      </c>
      <c r="H1163" s="849">
        <v>0.66666666666666663</v>
      </c>
      <c r="I1163" s="849">
        <v>688</v>
      </c>
      <c r="J1163" s="849">
        <v>3</v>
      </c>
      <c r="K1163" s="849">
        <v>2064</v>
      </c>
      <c r="L1163" s="849">
        <v>1</v>
      </c>
      <c r="M1163" s="849">
        <v>688</v>
      </c>
      <c r="N1163" s="849">
        <v>4</v>
      </c>
      <c r="O1163" s="849">
        <v>2756</v>
      </c>
      <c r="P1163" s="837">
        <v>1.3352713178294573</v>
      </c>
      <c r="Q1163" s="850">
        <v>689</v>
      </c>
    </row>
    <row r="1164" spans="1:17" ht="14.4" customHeight="1" x14ac:dyDescent="0.3">
      <c r="A1164" s="831" t="s">
        <v>5468</v>
      </c>
      <c r="B1164" s="832" t="s">
        <v>4484</v>
      </c>
      <c r="C1164" s="832" t="s">
        <v>4480</v>
      </c>
      <c r="D1164" s="832" t="s">
        <v>4582</v>
      </c>
      <c r="E1164" s="832" t="s">
        <v>4578</v>
      </c>
      <c r="F1164" s="849">
        <v>4</v>
      </c>
      <c r="G1164" s="849">
        <v>2272</v>
      </c>
      <c r="H1164" s="849">
        <v>1.3333333333333333</v>
      </c>
      <c r="I1164" s="849">
        <v>568</v>
      </c>
      <c r="J1164" s="849">
        <v>3</v>
      </c>
      <c r="K1164" s="849">
        <v>1704</v>
      </c>
      <c r="L1164" s="849">
        <v>1</v>
      </c>
      <c r="M1164" s="849">
        <v>568</v>
      </c>
      <c r="N1164" s="849">
        <v>7</v>
      </c>
      <c r="O1164" s="849">
        <v>3983</v>
      </c>
      <c r="P1164" s="837">
        <v>2.3374413145539905</v>
      </c>
      <c r="Q1164" s="850">
        <v>569</v>
      </c>
    </row>
    <row r="1165" spans="1:17" ht="14.4" customHeight="1" x14ac:dyDescent="0.3">
      <c r="A1165" s="831" t="s">
        <v>5468</v>
      </c>
      <c r="B1165" s="832" t="s">
        <v>4484</v>
      </c>
      <c r="C1165" s="832" t="s">
        <v>4480</v>
      </c>
      <c r="D1165" s="832" t="s">
        <v>4583</v>
      </c>
      <c r="E1165" s="832" t="s">
        <v>4581</v>
      </c>
      <c r="F1165" s="849">
        <v>18</v>
      </c>
      <c r="G1165" s="849">
        <v>13698</v>
      </c>
      <c r="H1165" s="849">
        <v>9</v>
      </c>
      <c r="I1165" s="849">
        <v>761</v>
      </c>
      <c r="J1165" s="849">
        <v>2</v>
      </c>
      <c r="K1165" s="849">
        <v>1522</v>
      </c>
      <c r="L1165" s="849">
        <v>1</v>
      </c>
      <c r="M1165" s="849">
        <v>761</v>
      </c>
      <c r="N1165" s="849"/>
      <c r="O1165" s="849"/>
      <c r="P1165" s="837"/>
      <c r="Q1165" s="850"/>
    </row>
    <row r="1166" spans="1:17" ht="14.4" customHeight="1" x14ac:dyDescent="0.3">
      <c r="A1166" s="831" t="s">
        <v>5468</v>
      </c>
      <c r="B1166" s="832" t="s">
        <v>4484</v>
      </c>
      <c r="C1166" s="832" t="s">
        <v>4480</v>
      </c>
      <c r="D1166" s="832" t="s">
        <v>4609</v>
      </c>
      <c r="E1166" s="832" t="s">
        <v>4610</v>
      </c>
      <c r="F1166" s="849">
        <v>74</v>
      </c>
      <c r="G1166" s="849">
        <v>60532</v>
      </c>
      <c r="H1166" s="849">
        <v>0.53237410071942448</v>
      </c>
      <c r="I1166" s="849">
        <v>818</v>
      </c>
      <c r="J1166" s="849">
        <v>139</v>
      </c>
      <c r="K1166" s="849">
        <v>113702</v>
      </c>
      <c r="L1166" s="849">
        <v>1</v>
      </c>
      <c r="M1166" s="849">
        <v>818</v>
      </c>
      <c r="N1166" s="849">
        <v>90</v>
      </c>
      <c r="O1166" s="849">
        <v>73710</v>
      </c>
      <c r="P1166" s="837">
        <v>0.6482735571933651</v>
      </c>
      <c r="Q1166" s="850">
        <v>819</v>
      </c>
    </row>
    <row r="1167" spans="1:17" ht="14.4" customHeight="1" x14ac:dyDescent="0.3">
      <c r="A1167" s="831" t="s">
        <v>5468</v>
      </c>
      <c r="B1167" s="832" t="s">
        <v>4484</v>
      </c>
      <c r="C1167" s="832" t="s">
        <v>4480</v>
      </c>
      <c r="D1167" s="832" t="s">
        <v>4609</v>
      </c>
      <c r="E1167" s="832" t="s">
        <v>4612</v>
      </c>
      <c r="F1167" s="849">
        <v>545</v>
      </c>
      <c r="G1167" s="849">
        <v>445810</v>
      </c>
      <c r="H1167" s="849">
        <v>1.0186915887850467</v>
      </c>
      <c r="I1167" s="849">
        <v>818</v>
      </c>
      <c r="J1167" s="849">
        <v>535</v>
      </c>
      <c r="K1167" s="849">
        <v>437630</v>
      </c>
      <c r="L1167" s="849">
        <v>1</v>
      </c>
      <c r="M1167" s="849">
        <v>818</v>
      </c>
      <c r="N1167" s="849">
        <v>690</v>
      </c>
      <c r="O1167" s="849">
        <v>565110</v>
      </c>
      <c r="P1167" s="837">
        <v>1.2912963005278431</v>
      </c>
      <c r="Q1167" s="850">
        <v>819</v>
      </c>
    </row>
    <row r="1168" spans="1:17" ht="14.4" customHeight="1" x14ac:dyDescent="0.3">
      <c r="A1168" s="831" t="s">
        <v>5468</v>
      </c>
      <c r="B1168" s="832" t="s">
        <v>4484</v>
      </c>
      <c r="C1168" s="832" t="s">
        <v>4480</v>
      </c>
      <c r="D1168" s="832" t="s">
        <v>4591</v>
      </c>
      <c r="E1168" s="832" t="s">
        <v>4592</v>
      </c>
      <c r="F1168" s="849">
        <v>150</v>
      </c>
      <c r="G1168" s="849">
        <v>32250</v>
      </c>
      <c r="H1168" s="849">
        <v>1.1904761904761905</v>
      </c>
      <c r="I1168" s="849">
        <v>215</v>
      </c>
      <c r="J1168" s="849">
        <v>126</v>
      </c>
      <c r="K1168" s="849">
        <v>27090</v>
      </c>
      <c r="L1168" s="849">
        <v>1</v>
      </c>
      <c r="M1168" s="849">
        <v>215</v>
      </c>
      <c r="N1168" s="849">
        <v>146</v>
      </c>
      <c r="O1168" s="849">
        <v>31390</v>
      </c>
      <c r="P1168" s="837">
        <v>1.1587301587301588</v>
      </c>
      <c r="Q1168" s="850">
        <v>215</v>
      </c>
    </row>
    <row r="1169" spans="1:17" ht="14.4" customHeight="1" x14ac:dyDescent="0.3">
      <c r="A1169" s="831" t="s">
        <v>5468</v>
      </c>
      <c r="B1169" s="832" t="s">
        <v>4484</v>
      </c>
      <c r="C1169" s="832" t="s">
        <v>4480</v>
      </c>
      <c r="D1169" s="832" t="s">
        <v>4591</v>
      </c>
      <c r="E1169" s="832" t="s">
        <v>4593</v>
      </c>
      <c r="F1169" s="849">
        <v>20</v>
      </c>
      <c r="G1169" s="849">
        <v>4300</v>
      </c>
      <c r="H1169" s="849">
        <v>0.66666666666666663</v>
      </c>
      <c r="I1169" s="849">
        <v>215</v>
      </c>
      <c r="J1169" s="849">
        <v>30</v>
      </c>
      <c r="K1169" s="849">
        <v>6450</v>
      </c>
      <c r="L1169" s="849">
        <v>1</v>
      </c>
      <c r="M1169" s="849">
        <v>215</v>
      </c>
      <c r="N1169" s="849">
        <v>20</v>
      </c>
      <c r="O1169" s="849">
        <v>4300</v>
      </c>
      <c r="P1169" s="837">
        <v>0.66666666666666663</v>
      </c>
      <c r="Q1169" s="850">
        <v>215</v>
      </c>
    </row>
    <row r="1170" spans="1:17" ht="14.4" customHeight="1" x14ac:dyDescent="0.3">
      <c r="A1170" s="831" t="s">
        <v>5468</v>
      </c>
      <c r="B1170" s="832" t="s">
        <v>4484</v>
      </c>
      <c r="C1170" s="832" t="s">
        <v>4480</v>
      </c>
      <c r="D1170" s="832" t="s">
        <v>4537</v>
      </c>
      <c r="E1170" s="832" t="s">
        <v>4539</v>
      </c>
      <c r="F1170" s="849"/>
      <c r="G1170" s="849"/>
      <c r="H1170" s="849"/>
      <c r="I1170" s="849"/>
      <c r="J1170" s="849">
        <v>1</v>
      </c>
      <c r="K1170" s="849">
        <v>701</v>
      </c>
      <c r="L1170" s="849">
        <v>1</v>
      </c>
      <c r="M1170" s="849">
        <v>701</v>
      </c>
      <c r="N1170" s="849"/>
      <c r="O1170" s="849"/>
      <c r="P1170" s="837"/>
      <c r="Q1170" s="850"/>
    </row>
    <row r="1171" spans="1:17" ht="14.4" customHeight="1" x14ac:dyDescent="0.3">
      <c r="A1171" s="831" t="s">
        <v>5468</v>
      </c>
      <c r="B1171" s="832" t="s">
        <v>4484</v>
      </c>
      <c r="C1171" s="832" t="s">
        <v>4480</v>
      </c>
      <c r="D1171" s="832" t="s">
        <v>4540</v>
      </c>
      <c r="E1171" s="832" t="s">
        <v>4541</v>
      </c>
      <c r="F1171" s="849">
        <v>1</v>
      </c>
      <c r="G1171" s="849">
        <v>354</v>
      </c>
      <c r="H1171" s="849">
        <v>0.49859154929577465</v>
      </c>
      <c r="I1171" s="849">
        <v>354</v>
      </c>
      <c r="J1171" s="849">
        <v>2</v>
      </c>
      <c r="K1171" s="849">
        <v>710</v>
      </c>
      <c r="L1171" s="849">
        <v>1</v>
      </c>
      <c r="M1171" s="849">
        <v>355</v>
      </c>
      <c r="N1171" s="849"/>
      <c r="O1171" s="849"/>
      <c r="P1171" s="837"/>
      <c r="Q1171" s="850"/>
    </row>
    <row r="1172" spans="1:17" ht="14.4" customHeight="1" x14ac:dyDescent="0.3">
      <c r="A1172" s="831" t="s">
        <v>5468</v>
      </c>
      <c r="B1172" s="832" t="s">
        <v>4484</v>
      </c>
      <c r="C1172" s="832" t="s">
        <v>4480</v>
      </c>
      <c r="D1172" s="832" t="s">
        <v>4540</v>
      </c>
      <c r="E1172" s="832" t="s">
        <v>4542</v>
      </c>
      <c r="F1172" s="849"/>
      <c r="G1172" s="849"/>
      <c r="H1172" s="849"/>
      <c r="I1172" s="849"/>
      <c r="J1172" s="849">
        <v>2</v>
      </c>
      <c r="K1172" s="849">
        <v>710</v>
      </c>
      <c r="L1172" s="849">
        <v>1</v>
      </c>
      <c r="M1172" s="849">
        <v>355</v>
      </c>
      <c r="N1172" s="849">
        <v>3</v>
      </c>
      <c r="O1172" s="849">
        <v>1065</v>
      </c>
      <c r="P1172" s="837">
        <v>1.5</v>
      </c>
      <c r="Q1172" s="850">
        <v>355</v>
      </c>
    </row>
    <row r="1173" spans="1:17" ht="14.4" customHeight="1" x14ac:dyDescent="0.3">
      <c r="A1173" s="831" t="s">
        <v>5468</v>
      </c>
      <c r="B1173" s="832" t="s">
        <v>4484</v>
      </c>
      <c r="C1173" s="832" t="s">
        <v>4480</v>
      </c>
      <c r="D1173" s="832" t="s">
        <v>4594</v>
      </c>
      <c r="E1173" s="832" t="s">
        <v>4595</v>
      </c>
      <c r="F1173" s="849">
        <v>108</v>
      </c>
      <c r="G1173" s="849">
        <v>9180</v>
      </c>
      <c r="H1173" s="849">
        <v>0.5625</v>
      </c>
      <c r="I1173" s="849">
        <v>85</v>
      </c>
      <c r="J1173" s="849">
        <v>192</v>
      </c>
      <c r="K1173" s="849">
        <v>16320</v>
      </c>
      <c r="L1173" s="849">
        <v>1</v>
      </c>
      <c r="M1173" s="849">
        <v>85</v>
      </c>
      <c r="N1173" s="849">
        <v>122</v>
      </c>
      <c r="O1173" s="849">
        <v>10492</v>
      </c>
      <c r="P1173" s="837">
        <v>0.64289215686274515</v>
      </c>
      <c r="Q1173" s="850">
        <v>86</v>
      </c>
    </row>
    <row r="1174" spans="1:17" ht="14.4" customHeight="1" x14ac:dyDescent="0.3">
      <c r="A1174" s="831" t="s">
        <v>5468</v>
      </c>
      <c r="B1174" s="832" t="s">
        <v>4484</v>
      </c>
      <c r="C1174" s="832" t="s">
        <v>4480</v>
      </c>
      <c r="D1174" s="832" t="s">
        <v>4594</v>
      </c>
      <c r="E1174" s="832" t="s">
        <v>4596</v>
      </c>
      <c r="F1174" s="849">
        <v>1682</v>
      </c>
      <c r="G1174" s="849">
        <v>142970</v>
      </c>
      <c r="H1174" s="849">
        <v>0.87422037422037424</v>
      </c>
      <c r="I1174" s="849">
        <v>85</v>
      </c>
      <c r="J1174" s="849">
        <v>1924</v>
      </c>
      <c r="K1174" s="849">
        <v>163540</v>
      </c>
      <c r="L1174" s="849">
        <v>1</v>
      </c>
      <c r="M1174" s="849">
        <v>85</v>
      </c>
      <c r="N1174" s="849">
        <v>2095</v>
      </c>
      <c r="O1174" s="849">
        <v>180170</v>
      </c>
      <c r="P1174" s="837">
        <v>1.1016876605111898</v>
      </c>
      <c r="Q1174" s="850">
        <v>86</v>
      </c>
    </row>
    <row r="1175" spans="1:17" ht="14.4" customHeight="1" x14ac:dyDescent="0.3">
      <c r="A1175" s="831" t="s">
        <v>5468</v>
      </c>
      <c r="B1175" s="832" t="s">
        <v>4484</v>
      </c>
      <c r="C1175" s="832" t="s">
        <v>4480</v>
      </c>
      <c r="D1175" s="832" t="s">
        <v>4647</v>
      </c>
      <c r="E1175" s="832" t="s">
        <v>4648</v>
      </c>
      <c r="F1175" s="849">
        <v>6</v>
      </c>
      <c r="G1175" s="849">
        <v>4314</v>
      </c>
      <c r="H1175" s="849">
        <v>0.99861111111111112</v>
      </c>
      <c r="I1175" s="849">
        <v>719</v>
      </c>
      <c r="J1175" s="849">
        <v>6</v>
      </c>
      <c r="K1175" s="849">
        <v>4320</v>
      </c>
      <c r="L1175" s="849">
        <v>1</v>
      </c>
      <c r="M1175" s="849">
        <v>720</v>
      </c>
      <c r="N1175" s="849">
        <v>5</v>
      </c>
      <c r="O1175" s="849">
        <v>3600</v>
      </c>
      <c r="P1175" s="837">
        <v>0.83333333333333337</v>
      </c>
      <c r="Q1175" s="850">
        <v>720</v>
      </c>
    </row>
    <row r="1176" spans="1:17" ht="14.4" customHeight="1" x14ac:dyDescent="0.3">
      <c r="A1176" s="831" t="s">
        <v>5468</v>
      </c>
      <c r="B1176" s="832" t="s">
        <v>4484</v>
      </c>
      <c r="C1176" s="832" t="s">
        <v>4480</v>
      </c>
      <c r="D1176" s="832" t="s">
        <v>4649</v>
      </c>
      <c r="E1176" s="832" t="s">
        <v>4610</v>
      </c>
      <c r="F1176" s="849">
        <v>20</v>
      </c>
      <c r="G1176" s="849">
        <v>19040</v>
      </c>
      <c r="H1176" s="849">
        <v>2</v>
      </c>
      <c r="I1176" s="849">
        <v>952</v>
      </c>
      <c r="J1176" s="849">
        <v>10</v>
      </c>
      <c r="K1176" s="849">
        <v>9520</v>
      </c>
      <c r="L1176" s="849">
        <v>1</v>
      </c>
      <c r="M1176" s="849">
        <v>952</v>
      </c>
      <c r="N1176" s="849">
        <v>9</v>
      </c>
      <c r="O1176" s="849">
        <v>8577</v>
      </c>
      <c r="P1176" s="837">
        <v>0.90094537815126052</v>
      </c>
      <c r="Q1176" s="850">
        <v>953</v>
      </c>
    </row>
    <row r="1177" spans="1:17" ht="14.4" customHeight="1" x14ac:dyDescent="0.3">
      <c r="A1177" s="831" t="s">
        <v>5468</v>
      </c>
      <c r="B1177" s="832" t="s">
        <v>4484</v>
      </c>
      <c r="C1177" s="832" t="s">
        <v>4480</v>
      </c>
      <c r="D1177" s="832" t="s">
        <v>4649</v>
      </c>
      <c r="E1177" s="832" t="s">
        <v>4612</v>
      </c>
      <c r="F1177" s="849">
        <v>54</v>
      </c>
      <c r="G1177" s="849">
        <v>51408</v>
      </c>
      <c r="H1177" s="849">
        <v>2</v>
      </c>
      <c r="I1177" s="849">
        <v>952</v>
      </c>
      <c r="J1177" s="849">
        <v>27</v>
      </c>
      <c r="K1177" s="849">
        <v>25704</v>
      </c>
      <c r="L1177" s="849">
        <v>1</v>
      </c>
      <c r="M1177" s="849">
        <v>952</v>
      </c>
      <c r="N1177" s="849">
        <v>28</v>
      </c>
      <c r="O1177" s="849">
        <v>26684</v>
      </c>
      <c r="P1177" s="837">
        <v>1.0381263616557734</v>
      </c>
      <c r="Q1177" s="850">
        <v>953</v>
      </c>
    </row>
    <row r="1178" spans="1:17" ht="14.4" customHeight="1" x14ac:dyDescent="0.3">
      <c r="A1178" s="831" t="s">
        <v>5468</v>
      </c>
      <c r="B1178" s="832" t="s">
        <v>4484</v>
      </c>
      <c r="C1178" s="832" t="s">
        <v>4480</v>
      </c>
      <c r="D1178" s="832" t="s">
        <v>4549</v>
      </c>
      <c r="E1178" s="832" t="s">
        <v>4551</v>
      </c>
      <c r="F1178" s="849">
        <v>8</v>
      </c>
      <c r="G1178" s="849">
        <v>960</v>
      </c>
      <c r="H1178" s="849">
        <v>8</v>
      </c>
      <c r="I1178" s="849">
        <v>120</v>
      </c>
      <c r="J1178" s="849">
        <v>1</v>
      </c>
      <c r="K1178" s="849">
        <v>120</v>
      </c>
      <c r="L1178" s="849">
        <v>1</v>
      </c>
      <c r="M1178" s="849">
        <v>120</v>
      </c>
      <c r="N1178" s="849"/>
      <c r="O1178" s="849"/>
      <c r="P1178" s="837"/>
      <c r="Q1178" s="850"/>
    </row>
    <row r="1179" spans="1:17" ht="14.4" customHeight="1" x14ac:dyDescent="0.3">
      <c r="A1179" s="831" t="s">
        <v>5468</v>
      </c>
      <c r="B1179" s="832" t="s">
        <v>4484</v>
      </c>
      <c r="C1179" s="832" t="s">
        <v>4480</v>
      </c>
      <c r="D1179" s="832" t="s">
        <v>4611</v>
      </c>
      <c r="E1179" s="832" t="s">
        <v>4610</v>
      </c>
      <c r="F1179" s="849">
        <v>38</v>
      </c>
      <c r="G1179" s="849">
        <v>28310</v>
      </c>
      <c r="H1179" s="849">
        <v>0.56716417910447758</v>
      </c>
      <c r="I1179" s="849">
        <v>745</v>
      </c>
      <c r="J1179" s="849">
        <v>67</v>
      </c>
      <c r="K1179" s="849">
        <v>49915</v>
      </c>
      <c r="L1179" s="849">
        <v>1</v>
      </c>
      <c r="M1179" s="849">
        <v>745</v>
      </c>
      <c r="N1179" s="849">
        <v>21</v>
      </c>
      <c r="O1179" s="849">
        <v>15666</v>
      </c>
      <c r="P1179" s="837">
        <v>0.31385355103676249</v>
      </c>
      <c r="Q1179" s="850">
        <v>746</v>
      </c>
    </row>
    <row r="1180" spans="1:17" ht="14.4" customHeight="1" x14ac:dyDescent="0.3">
      <c r="A1180" s="831" t="s">
        <v>5468</v>
      </c>
      <c r="B1180" s="832" t="s">
        <v>4484</v>
      </c>
      <c r="C1180" s="832" t="s">
        <v>4480</v>
      </c>
      <c r="D1180" s="832" t="s">
        <v>4611</v>
      </c>
      <c r="E1180" s="832" t="s">
        <v>4612</v>
      </c>
      <c r="F1180" s="849">
        <v>1036</v>
      </c>
      <c r="G1180" s="849">
        <v>771820</v>
      </c>
      <c r="H1180" s="849">
        <v>0.77777777777777779</v>
      </c>
      <c r="I1180" s="849">
        <v>745</v>
      </c>
      <c r="J1180" s="849">
        <v>1332</v>
      </c>
      <c r="K1180" s="849">
        <v>992340</v>
      </c>
      <c r="L1180" s="849">
        <v>1</v>
      </c>
      <c r="M1180" s="849">
        <v>745</v>
      </c>
      <c r="N1180" s="849">
        <v>1379</v>
      </c>
      <c r="O1180" s="849">
        <v>1028734</v>
      </c>
      <c r="P1180" s="837">
        <v>1.0366749299635205</v>
      </c>
      <c r="Q1180" s="850">
        <v>746</v>
      </c>
    </row>
    <row r="1181" spans="1:17" ht="14.4" customHeight="1" x14ac:dyDescent="0.3">
      <c r="A1181" s="831" t="s">
        <v>5468</v>
      </c>
      <c r="B1181" s="832" t="s">
        <v>4484</v>
      </c>
      <c r="C1181" s="832" t="s">
        <v>4480</v>
      </c>
      <c r="D1181" s="832" t="s">
        <v>4613</v>
      </c>
      <c r="E1181" s="832" t="s">
        <v>4614</v>
      </c>
      <c r="F1181" s="849">
        <v>15</v>
      </c>
      <c r="G1181" s="849">
        <v>8145</v>
      </c>
      <c r="H1181" s="849">
        <v>3</v>
      </c>
      <c r="I1181" s="849">
        <v>543</v>
      </c>
      <c r="J1181" s="849">
        <v>5</v>
      </c>
      <c r="K1181" s="849">
        <v>2715</v>
      </c>
      <c r="L1181" s="849">
        <v>1</v>
      </c>
      <c r="M1181" s="849">
        <v>543</v>
      </c>
      <c r="N1181" s="849">
        <v>15</v>
      </c>
      <c r="O1181" s="849">
        <v>8160</v>
      </c>
      <c r="P1181" s="837">
        <v>3.0055248618784529</v>
      </c>
      <c r="Q1181" s="850">
        <v>544</v>
      </c>
    </row>
    <row r="1182" spans="1:17" ht="14.4" customHeight="1" x14ac:dyDescent="0.3">
      <c r="A1182" s="831" t="s">
        <v>5468</v>
      </c>
      <c r="B1182" s="832" t="s">
        <v>4484</v>
      </c>
      <c r="C1182" s="832" t="s">
        <v>4480</v>
      </c>
      <c r="D1182" s="832" t="s">
        <v>4597</v>
      </c>
      <c r="E1182" s="832" t="s">
        <v>4598</v>
      </c>
      <c r="F1182" s="849">
        <v>3</v>
      </c>
      <c r="G1182" s="849">
        <v>921</v>
      </c>
      <c r="H1182" s="849"/>
      <c r="I1182" s="849">
        <v>307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" customHeight="1" x14ac:dyDescent="0.3">
      <c r="A1183" s="831" t="s">
        <v>5468</v>
      </c>
      <c r="B1183" s="832" t="s">
        <v>4484</v>
      </c>
      <c r="C1183" s="832" t="s">
        <v>4480</v>
      </c>
      <c r="D1183" s="832" t="s">
        <v>4597</v>
      </c>
      <c r="E1183" s="832" t="s">
        <v>4599</v>
      </c>
      <c r="F1183" s="849"/>
      <c r="G1183" s="849"/>
      <c r="H1183" s="849"/>
      <c r="I1183" s="849"/>
      <c r="J1183" s="849">
        <v>1</v>
      </c>
      <c r="K1183" s="849">
        <v>307</v>
      </c>
      <c r="L1183" s="849">
        <v>1</v>
      </c>
      <c r="M1183" s="849">
        <v>307</v>
      </c>
      <c r="N1183" s="849"/>
      <c r="O1183" s="849"/>
      <c r="P1183" s="837"/>
      <c r="Q1183" s="850"/>
    </row>
    <row r="1184" spans="1:17" ht="14.4" customHeight="1" x14ac:dyDescent="0.3">
      <c r="A1184" s="831" t="s">
        <v>5468</v>
      </c>
      <c r="B1184" s="832" t="s">
        <v>4484</v>
      </c>
      <c r="C1184" s="832" t="s">
        <v>4480</v>
      </c>
      <c r="D1184" s="832" t="s">
        <v>4600</v>
      </c>
      <c r="E1184" s="832" t="s">
        <v>4592</v>
      </c>
      <c r="F1184" s="849">
        <v>258</v>
      </c>
      <c r="G1184" s="849">
        <v>45924</v>
      </c>
      <c r="H1184" s="849">
        <v>0.77710843373493976</v>
      </c>
      <c r="I1184" s="849">
        <v>178</v>
      </c>
      <c r="J1184" s="849">
        <v>332</v>
      </c>
      <c r="K1184" s="849">
        <v>59096</v>
      </c>
      <c r="L1184" s="849">
        <v>1</v>
      </c>
      <c r="M1184" s="849">
        <v>178</v>
      </c>
      <c r="N1184" s="849">
        <v>291</v>
      </c>
      <c r="O1184" s="849">
        <v>52089</v>
      </c>
      <c r="P1184" s="837">
        <v>0.88143021524299447</v>
      </c>
      <c r="Q1184" s="850">
        <v>179</v>
      </c>
    </row>
    <row r="1185" spans="1:17" ht="14.4" customHeight="1" x14ac:dyDescent="0.3">
      <c r="A1185" s="831" t="s">
        <v>5468</v>
      </c>
      <c r="B1185" s="832" t="s">
        <v>4484</v>
      </c>
      <c r="C1185" s="832" t="s">
        <v>4480</v>
      </c>
      <c r="D1185" s="832" t="s">
        <v>4600</v>
      </c>
      <c r="E1185" s="832" t="s">
        <v>4593</v>
      </c>
      <c r="F1185" s="849">
        <v>6</v>
      </c>
      <c r="G1185" s="849">
        <v>1068</v>
      </c>
      <c r="H1185" s="849">
        <v>0.4</v>
      </c>
      <c r="I1185" s="849">
        <v>178</v>
      </c>
      <c r="J1185" s="849">
        <v>15</v>
      </c>
      <c r="K1185" s="849">
        <v>2670</v>
      </c>
      <c r="L1185" s="849">
        <v>1</v>
      </c>
      <c r="M1185" s="849">
        <v>178</v>
      </c>
      <c r="N1185" s="849">
        <v>4</v>
      </c>
      <c r="O1185" s="849">
        <v>716</v>
      </c>
      <c r="P1185" s="837">
        <v>0.26816479400749066</v>
      </c>
      <c r="Q1185" s="850">
        <v>179</v>
      </c>
    </row>
    <row r="1186" spans="1:17" ht="14.4" customHeight="1" x14ac:dyDescent="0.3">
      <c r="A1186" s="831" t="s">
        <v>5468</v>
      </c>
      <c r="B1186" s="832" t="s">
        <v>4484</v>
      </c>
      <c r="C1186" s="832" t="s">
        <v>4480</v>
      </c>
      <c r="D1186" s="832" t="s">
        <v>4601</v>
      </c>
      <c r="E1186" s="832" t="s">
        <v>4598</v>
      </c>
      <c r="F1186" s="849">
        <v>2</v>
      </c>
      <c r="G1186" s="849">
        <v>760</v>
      </c>
      <c r="H1186" s="849"/>
      <c r="I1186" s="849">
        <v>380</v>
      </c>
      <c r="J1186" s="849"/>
      <c r="K1186" s="849"/>
      <c r="L1186" s="849"/>
      <c r="M1186" s="849"/>
      <c r="N1186" s="849">
        <v>3</v>
      </c>
      <c r="O1186" s="849">
        <v>1143</v>
      </c>
      <c r="P1186" s="837"/>
      <c r="Q1186" s="850">
        <v>381</v>
      </c>
    </row>
    <row r="1187" spans="1:17" ht="14.4" customHeight="1" x14ac:dyDescent="0.3">
      <c r="A1187" s="831" t="s">
        <v>5468</v>
      </c>
      <c r="B1187" s="832" t="s">
        <v>4484</v>
      </c>
      <c r="C1187" s="832" t="s">
        <v>4480</v>
      </c>
      <c r="D1187" s="832" t="s">
        <v>4601</v>
      </c>
      <c r="E1187" s="832" t="s">
        <v>4599</v>
      </c>
      <c r="F1187" s="849">
        <v>1</v>
      </c>
      <c r="G1187" s="849">
        <v>380</v>
      </c>
      <c r="H1187" s="849">
        <v>0.25</v>
      </c>
      <c r="I1187" s="849">
        <v>380</v>
      </c>
      <c r="J1187" s="849">
        <v>4</v>
      </c>
      <c r="K1187" s="849">
        <v>1520</v>
      </c>
      <c r="L1187" s="849">
        <v>1</v>
      </c>
      <c r="M1187" s="849">
        <v>380</v>
      </c>
      <c r="N1187" s="849"/>
      <c r="O1187" s="849"/>
      <c r="P1187" s="837"/>
      <c r="Q1187" s="850"/>
    </row>
    <row r="1188" spans="1:17" ht="14.4" customHeight="1" x14ac:dyDescent="0.3">
      <c r="A1188" s="831" t="s">
        <v>5468</v>
      </c>
      <c r="B1188" s="832" t="s">
        <v>4484</v>
      </c>
      <c r="C1188" s="832" t="s">
        <v>4480</v>
      </c>
      <c r="D1188" s="832" t="s">
        <v>4652</v>
      </c>
      <c r="E1188" s="832" t="s">
        <v>4653</v>
      </c>
      <c r="F1188" s="849"/>
      <c r="G1188" s="849"/>
      <c r="H1188" s="849"/>
      <c r="I1188" s="849"/>
      <c r="J1188" s="849"/>
      <c r="K1188" s="849"/>
      <c r="L1188" s="849"/>
      <c r="M1188" s="849"/>
      <c r="N1188" s="849">
        <v>1</v>
      </c>
      <c r="O1188" s="849">
        <v>100</v>
      </c>
      <c r="P1188" s="837"/>
      <c r="Q1188" s="850">
        <v>100</v>
      </c>
    </row>
    <row r="1189" spans="1:17" ht="14.4" customHeight="1" x14ac:dyDescent="0.3">
      <c r="A1189" s="831" t="s">
        <v>5468</v>
      </c>
      <c r="B1189" s="832" t="s">
        <v>4484</v>
      </c>
      <c r="C1189" s="832" t="s">
        <v>4480</v>
      </c>
      <c r="D1189" s="832" t="s">
        <v>4604</v>
      </c>
      <c r="E1189" s="832" t="s">
        <v>4585</v>
      </c>
      <c r="F1189" s="849">
        <v>1</v>
      </c>
      <c r="G1189" s="849">
        <v>352</v>
      </c>
      <c r="H1189" s="849"/>
      <c r="I1189" s="849">
        <v>352</v>
      </c>
      <c r="J1189" s="849"/>
      <c r="K1189" s="849"/>
      <c r="L1189" s="849"/>
      <c r="M1189" s="849"/>
      <c r="N1189" s="849"/>
      <c r="O1189" s="849"/>
      <c r="P1189" s="837"/>
      <c r="Q1189" s="850"/>
    </row>
    <row r="1190" spans="1:17" ht="14.4" customHeight="1" x14ac:dyDescent="0.3">
      <c r="A1190" s="831" t="s">
        <v>5468</v>
      </c>
      <c r="B1190" s="832" t="s">
        <v>4484</v>
      </c>
      <c r="C1190" s="832" t="s">
        <v>4480</v>
      </c>
      <c r="D1190" s="832" t="s">
        <v>4604</v>
      </c>
      <c r="E1190" s="832" t="s">
        <v>4586</v>
      </c>
      <c r="F1190" s="849">
        <v>1</v>
      </c>
      <c r="G1190" s="849">
        <v>352</v>
      </c>
      <c r="H1190" s="849"/>
      <c r="I1190" s="849">
        <v>352</v>
      </c>
      <c r="J1190" s="849"/>
      <c r="K1190" s="849"/>
      <c r="L1190" s="849"/>
      <c r="M1190" s="849"/>
      <c r="N1190" s="849"/>
      <c r="O1190" s="849"/>
      <c r="P1190" s="837"/>
      <c r="Q1190" s="850"/>
    </row>
    <row r="1191" spans="1:17" ht="14.4" customHeight="1" x14ac:dyDescent="0.3">
      <c r="A1191" s="831" t="s">
        <v>5468</v>
      </c>
      <c r="B1191" s="832" t="s">
        <v>4484</v>
      </c>
      <c r="C1191" s="832" t="s">
        <v>4480</v>
      </c>
      <c r="D1191" s="832" t="s">
        <v>4655</v>
      </c>
      <c r="E1191" s="832" t="s">
        <v>4610</v>
      </c>
      <c r="F1191" s="849">
        <v>1</v>
      </c>
      <c r="G1191" s="849">
        <v>879</v>
      </c>
      <c r="H1191" s="849"/>
      <c r="I1191" s="849">
        <v>879</v>
      </c>
      <c r="J1191" s="849"/>
      <c r="K1191" s="849"/>
      <c r="L1191" s="849"/>
      <c r="M1191" s="849"/>
      <c r="N1191" s="849"/>
      <c r="O1191" s="849"/>
      <c r="P1191" s="837"/>
      <c r="Q1191" s="850"/>
    </row>
    <row r="1192" spans="1:17" ht="14.4" customHeight="1" x14ac:dyDescent="0.3">
      <c r="A1192" s="831" t="s">
        <v>5468</v>
      </c>
      <c r="B1192" s="832" t="s">
        <v>4484</v>
      </c>
      <c r="C1192" s="832" t="s">
        <v>4480</v>
      </c>
      <c r="D1192" s="832" t="s">
        <v>4655</v>
      </c>
      <c r="E1192" s="832" t="s">
        <v>4612</v>
      </c>
      <c r="F1192" s="849"/>
      <c r="G1192" s="849"/>
      <c r="H1192" s="849"/>
      <c r="I1192" s="849"/>
      <c r="J1192" s="849"/>
      <c r="K1192" s="849"/>
      <c r="L1192" s="849"/>
      <c r="M1192" s="849"/>
      <c r="N1192" s="849">
        <v>3</v>
      </c>
      <c r="O1192" s="849">
        <v>2640</v>
      </c>
      <c r="P1192" s="837"/>
      <c r="Q1192" s="850">
        <v>880</v>
      </c>
    </row>
    <row r="1193" spans="1:17" ht="14.4" customHeight="1" x14ac:dyDescent="0.3">
      <c r="A1193" s="831" t="s">
        <v>5468</v>
      </c>
      <c r="B1193" s="832" t="s">
        <v>4484</v>
      </c>
      <c r="C1193" s="832" t="s">
        <v>4480</v>
      </c>
      <c r="D1193" s="832" t="s">
        <v>4564</v>
      </c>
      <c r="E1193" s="832" t="s">
        <v>4565</v>
      </c>
      <c r="F1193" s="849"/>
      <c r="G1193" s="849"/>
      <c r="H1193" s="849"/>
      <c r="I1193" s="849"/>
      <c r="J1193" s="849">
        <v>1</v>
      </c>
      <c r="K1193" s="849">
        <v>177</v>
      </c>
      <c r="L1193" s="849">
        <v>1</v>
      </c>
      <c r="M1193" s="849">
        <v>177</v>
      </c>
      <c r="N1193" s="849"/>
      <c r="O1193" s="849"/>
      <c r="P1193" s="837"/>
      <c r="Q1193" s="850"/>
    </row>
    <row r="1194" spans="1:17" ht="14.4" customHeight="1" x14ac:dyDescent="0.3">
      <c r="A1194" s="831" t="s">
        <v>5468</v>
      </c>
      <c r="B1194" s="832" t="s">
        <v>4484</v>
      </c>
      <c r="C1194" s="832" t="s">
        <v>4480</v>
      </c>
      <c r="D1194" s="832" t="s">
        <v>4605</v>
      </c>
      <c r="E1194" s="832" t="s">
        <v>4576</v>
      </c>
      <c r="F1194" s="849"/>
      <c r="G1194" s="849"/>
      <c r="H1194" s="849"/>
      <c r="I1194" s="849"/>
      <c r="J1194" s="849">
        <v>4</v>
      </c>
      <c r="K1194" s="849">
        <v>1616</v>
      </c>
      <c r="L1194" s="849">
        <v>1</v>
      </c>
      <c r="M1194" s="849">
        <v>404</v>
      </c>
      <c r="N1194" s="849"/>
      <c r="O1194" s="849"/>
      <c r="P1194" s="837"/>
      <c r="Q1194" s="850"/>
    </row>
    <row r="1195" spans="1:17" ht="14.4" customHeight="1" x14ac:dyDescent="0.3">
      <c r="A1195" s="831" t="s">
        <v>5469</v>
      </c>
      <c r="B1195" s="832" t="s">
        <v>4484</v>
      </c>
      <c r="C1195" s="832" t="s">
        <v>4509</v>
      </c>
      <c r="D1195" s="832" t="s">
        <v>4569</v>
      </c>
      <c r="E1195" s="832" t="s">
        <v>4570</v>
      </c>
      <c r="F1195" s="849">
        <v>22</v>
      </c>
      <c r="G1195" s="849">
        <v>19904.5</v>
      </c>
      <c r="H1195" s="849">
        <v>2.4444444444444446</v>
      </c>
      <c r="I1195" s="849">
        <v>904.75</v>
      </c>
      <c r="J1195" s="849">
        <v>9</v>
      </c>
      <c r="K1195" s="849">
        <v>8142.75</v>
      </c>
      <c r="L1195" s="849">
        <v>1</v>
      </c>
      <c r="M1195" s="849">
        <v>904.75</v>
      </c>
      <c r="N1195" s="849">
        <v>26</v>
      </c>
      <c r="O1195" s="849">
        <v>23523.5</v>
      </c>
      <c r="P1195" s="837">
        <v>2.8888888888888888</v>
      </c>
      <c r="Q1195" s="850">
        <v>904.75</v>
      </c>
    </row>
    <row r="1196" spans="1:17" ht="14.4" customHeight="1" x14ac:dyDescent="0.3">
      <c r="A1196" s="831" t="s">
        <v>5469</v>
      </c>
      <c r="B1196" s="832" t="s">
        <v>4484</v>
      </c>
      <c r="C1196" s="832" t="s">
        <v>4480</v>
      </c>
      <c r="D1196" s="832" t="s">
        <v>4534</v>
      </c>
      <c r="E1196" s="832" t="s">
        <v>4535</v>
      </c>
      <c r="F1196" s="849">
        <v>99</v>
      </c>
      <c r="G1196" s="849">
        <v>24849</v>
      </c>
      <c r="H1196" s="849">
        <v>0.81147540983606559</v>
      </c>
      <c r="I1196" s="849">
        <v>251</v>
      </c>
      <c r="J1196" s="849">
        <v>122</v>
      </c>
      <c r="K1196" s="849">
        <v>30622</v>
      </c>
      <c r="L1196" s="849">
        <v>1</v>
      </c>
      <c r="M1196" s="849">
        <v>251</v>
      </c>
      <c r="N1196" s="849">
        <v>147</v>
      </c>
      <c r="O1196" s="849">
        <v>37044</v>
      </c>
      <c r="P1196" s="837">
        <v>1.2097185030370321</v>
      </c>
      <c r="Q1196" s="850">
        <v>252</v>
      </c>
    </row>
    <row r="1197" spans="1:17" ht="14.4" customHeight="1" x14ac:dyDescent="0.3">
      <c r="A1197" s="831" t="s">
        <v>5469</v>
      </c>
      <c r="B1197" s="832" t="s">
        <v>4484</v>
      </c>
      <c r="C1197" s="832" t="s">
        <v>4480</v>
      </c>
      <c r="D1197" s="832" t="s">
        <v>4534</v>
      </c>
      <c r="E1197" s="832" t="s">
        <v>4536</v>
      </c>
      <c r="F1197" s="849">
        <v>53</v>
      </c>
      <c r="G1197" s="849">
        <v>13303</v>
      </c>
      <c r="H1197" s="849">
        <v>1.358974358974359</v>
      </c>
      <c r="I1197" s="849">
        <v>251</v>
      </c>
      <c r="J1197" s="849">
        <v>39</v>
      </c>
      <c r="K1197" s="849">
        <v>9789</v>
      </c>
      <c r="L1197" s="849">
        <v>1</v>
      </c>
      <c r="M1197" s="849">
        <v>251</v>
      </c>
      <c r="N1197" s="849">
        <v>24</v>
      </c>
      <c r="O1197" s="849">
        <v>6048</v>
      </c>
      <c r="P1197" s="837">
        <v>0.61783634692001221</v>
      </c>
      <c r="Q1197" s="850">
        <v>252</v>
      </c>
    </row>
    <row r="1198" spans="1:17" ht="14.4" customHeight="1" x14ac:dyDescent="0.3">
      <c r="A1198" s="831" t="s">
        <v>5469</v>
      </c>
      <c r="B1198" s="832" t="s">
        <v>4484</v>
      </c>
      <c r="C1198" s="832" t="s">
        <v>4480</v>
      </c>
      <c r="D1198" s="832" t="s">
        <v>4571</v>
      </c>
      <c r="E1198" s="832" t="s">
        <v>4572</v>
      </c>
      <c r="F1198" s="849">
        <v>41</v>
      </c>
      <c r="G1198" s="849">
        <v>5166</v>
      </c>
      <c r="H1198" s="849">
        <v>0.97619047619047616</v>
      </c>
      <c r="I1198" s="849">
        <v>126</v>
      </c>
      <c r="J1198" s="849">
        <v>42</v>
      </c>
      <c r="K1198" s="849">
        <v>5292</v>
      </c>
      <c r="L1198" s="849">
        <v>1</v>
      </c>
      <c r="M1198" s="849">
        <v>126</v>
      </c>
      <c r="N1198" s="849">
        <v>43</v>
      </c>
      <c r="O1198" s="849">
        <v>5461</v>
      </c>
      <c r="P1198" s="837">
        <v>1.0319349962207105</v>
      </c>
      <c r="Q1198" s="850">
        <v>127</v>
      </c>
    </row>
    <row r="1199" spans="1:17" ht="14.4" customHeight="1" x14ac:dyDescent="0.3">
      <c r="A1199" s="831" t="s">
        <v>5469</v>
      </c>
      <c r="B1199" s="832" t="s">
        <v>4484</v>
      </c>
      <c r="C1199" s="832" t="s">
        <v>4480</v>
      </c>
      <c r="D1199" s="832" t="s">
        <v>4571</v>
      </c>
      <c r="E1199" s="832" t="s">
        <v>4573</v>
      </c>
      <c r="F1199" s="849">
        <v>119</v>
      </c>
      <c r="G1199" s="849">
        <v>14994</v>
      </c>
      <c r="H1199" s="849">
        <v>0.89473684210526316</v>
      </c>
      <c r="I1199" s="849">
        <v>126</v>
      </c>
      <c r="J1199" s="849">
        <v>133</v>
      </c>
      <c r="K1199" s="849">
        <v>16758</v>
      </c>
      <c r="L1199" s="849">
        <v>1</v>
      </c>
      <c r="M1199" s="849">
        <v>126</v>
      </c>
      <c r="N1199" s="849">
        <v>162</v>
      </c>
      <c r="O1199" s="849">
        <v>20574</v>
      </c>
      <c r="P1199" s="837">
        <v>1.2277121374865736</v>
      </c>
      <c r="Q1199" s="850">
        <v>127</v>
      </c>
    </row>
    <row r="1200" spans="1:17" ht="14.4" customHeight="1" x14ac:dyDescent="0.3">
      <c r="A1200" s="831" t="s">
        <v>5469</v>
      </c>
      <c r="B1200" s="832" t="s">
        <v>4484</v>
      </c>
      <c r="C1200" s="832" t="s">
        <v>4480</v>
      </c>
      <c r="D1200" s="832" t="s">
        <v>4577</v>
      </c>
      <c r="E1200" s="832" t="s">
        <v>4578</v>
      </c>
      <c r="F1200" s="849"/>
      <c r="G1200" s="849"/>
      <c r="H1200" s="849"/>
      <c r="I1200" s="849"/>
      <c r="J1200" s="849">
        <v>2</v>
      </c>
      <c r="K1200" s="849">
        <v>990</v>
      </c>
      <c r="L1200" s="849">
        <v>1</v>
      </c>
      <c r="M1200" s="849">
        <v>495</v>
      </c>
      <c r="N1200" s="849">
        <v>2</v>
      </c>
      <c r="O1200" s="849">
        <v>992</v>
      </c>
      <c r="P1200" s="837">
        <v>1.002020202020202</v>
      </c>
      <c r="Q1200" s="850">
        <v>496</v>
      </c>
    </row>
    <row r="1201" spans="1:17" ht="14.4" customHeight="1" x14ac:dyDescent="0.3">
      <c r="A1201" s="831" t="s">
        <v>5469</v>
      </c>
      <c r="B1201" s="832" t="s">
        <v>4484</v>
      </c>
      <c r="C1201" s="832" t="s">
        <v>4480</v>
      </c>
      <c r="D1201" s="832" t="s">
        <v>4580</v>
      </c>
      <c r="E1201" s="832" t="s">
        <v>4581</v>
      </c>
      <c r="F1201" s="849">
        <v>11</v>
      </c>
      <c r="G1201" s="849">
        <v>7568</v>
      </c>
      <c r="H1201" s="849">
        <v>1.375</v>
      </c>
      <c r="I1201" s="849">
        <v>688</v>
      </c>
      <c r="J1201" s="849">
        <v>8</v>
      </c>
      <c r="K1201" s="849">
        <v>5504</v>
      </c>
      <c r="L1201" s="849">
        <v>1</v>
      </c>
      <c r="M1201" s="849">
        <v>688</v>
      </c>
      <c r="N1201" s="849">
        <v>1</v>
      </c>
      <c r="O1201" s="849">
        <v>689</v>
      </c>
      <c r="P1201" s="837">
        <v>0.12518168604651161</v>
      </c>
      <c r="Q1201" s="850">
        <v>689</v>
      </c>
    </row>
    <row r="1202" spans="1:17" ht="14.4" customHeight="1" x14ac:dyDescent="0.3">
      <c r="A1202" s="831" t="s">
        <v>5469</v>
      </c>
      <c r="B1202" s="832" t="s">
        <v>4484</v>
      </c>
      <c r="C1202" s="832" t="s">
        <v>4480</v>
      </c>
      <c r="D1202" s="832" t="s">
        <v>4582</v>
      </c>
      <c r="E1202" s="832" t="s">
        <v>4578</v>
      </c>
      <c r="F1202" s="849"/>
      <c r="G1202" s="849"/>
      <c r="H1202" s="849"/>
      <c r="I1202" s="849"/>
      <c r="J1202" s="849">
        <v>19</v>
      </c>
      <c r="K1202" s="849">
        <v>10792</v>
      </c>
      <c r="L1202" s="849">
        <v>1</v>
      </c>
      <c r="M1202" s="849">
        <v>568</v>
      </c>
      <c r="N1202" s="849">
        <v>1</v>
      </c>
      <c r="O1202" s="849">
        <v>569</v>
      </c>
      <c r="P1202" s="837">
        <v>5.2724240177909561E-2</v>
      </c>
      <c r="Q1202" s="850">
        <v>569</v>
      </c>
    </row>
    <row r="1203" spans="1:17" ht="14.4" customHeight="1" x14ac:dyDescent="0.3">
      <c r="A1203" s="831" t="s">
        <v>5469</v>
      </c>
      <c r="B1203" s="832" t="s">
        <v>4484</v>
      </c>
      <c r="C1203" s="832" t="s">
        <v>4480</v>
      </c>
      <c r="D1203" s="832" t="s">
        <v>4582</v>
      </c>
      <c r="E1203" s="832" t="s">
        <v>4579</v>
      </c>
      <c r="F1203" s="849">
        <v>1</v>
      </c>
      <c r="G1203" s="849">
        <v>568</v>
      </c>
      <c r="H1203" s="849"/>
      <c r="I1203" s="849">
        <v>568</v>
      </c>
      <c r="J1203" s="849"/>
      <c r="K1203" s="849"/>
      <c r="L1203" s="849"/>
      <c r="M1203" s="849"/>
      <c r="N1203" s="849">
        <v>2</v>
      </c>
      <c r="O1203" s="849">
        <v>1138</v>
      </c>
      <c r="P1203" s="837"/>
      <c r="Q1203" s="850">
        <v>569</v>
      </c>
    </row>
    <row r="1204" spans="1:17" ht="14.4" customHeight="1" x14ac:dyDescent="0.3">
      <c r="A1204" s="831" t="s">
        <v>5469</v>
      </c>
      <c r="B1204" s="832" t="s">
        <v>4484</v>
      </c>
      <c r="C1204" s="832" t="s">
        <v>4480</v>
      </c>
      <c r="D1204" s="832" t="s">
        <v>4583</v>
      </c>
      <c r="E1204" s="832" t="s">
        <v>4581</v>
      </c>
      <c r="F1204" s="849">
        <v>13</v>
      </c>
      <c r="G1204" s="849">
        <v>9893</v>
      </c>
      <c r="H1204" s="849">
        <v>6.5</v>
      </c>
      <c r="I1204" s="849">
        <v>761</v>
      </c>
      <c r="J1204" s="849">
        <v>2</v>
      </c>
      <c r="K1204" s="849">
        <v>1522</v>
      </c>
      <c r="L1204" s="849">
        <v>1</v>
      </c>
      <c r="M1204" s="849">
        <v>761</v>
      </c>
      <c r="N1204" s="849">
        <v>11</v>
      </c>
      <c r="O1204" s="849">
        <v>8382</v>
      </c>
      <c r="P1204" s="837">
        <v>5.5072273324572931</v>
      </c>
      <c r="Q1204" s="850">
        <v>762</v>
      </c>
    </row>
    <row r="1205" spans="1:17" ht="14.4" customHeight="1" x14ac:dyDescent="0.3">
      <c r="A1205" s="831" t="s">
        <v>5469</v>
      </c>
      <c r="B1205" s="832" t="s">
        <v>4484</v>
      </c>
      <c r="C1205" s="832" t="s">
        <v>4480</v>
      </c>
      <c r="D1205" s="832" t="s">
        <v>4609</v>
      </c>
      <c r="E1205" s="832" t="s">
        <v>4610</v>
      </c>
      <c r="F1205" s="849">
        <v>87</v>
      </c>
      <c r="G1205" s="849">
        <v>71166</v>
      </c>
      <c r="H1205" s="849">
        <v>0.89690721649484539</v>
      </c>
      <c r="I1205" s="849">
        <v>818</v>
      </c>
      <c r="J1205" s="849">
        <v>97</v>
      </c>
      <c r="K1205" s="849">
        <v>79346</v>
      </c>
      <c r="L1205" s="849">
        <v>1</v>
      </c>
      <c r="M1205" s="849">
        <v>818</v>
      </c>
      <c r="N1205" s="849">
        <v>54</v>
      </c>
      <c r="O1205" s="849">
        <v>44226</v>
      </c>
      <c r="P1205" s="837">
        <v>0.55738159453532632</v>
      </c>
      <c r="Q1205" s="850">
        <v>819</v>
      </c>
    </row>
    <row r="1206" spans="1:17" ht="14.4" customHeight="1" x14ac:dyDescent="0.3">
      <c r="A1206" s="831" t="s">
        <v>5469</v>
      </c>
      <c r="B1206" s="832" t="s">
        <v>4484</v>
      </c>
      <c r="C1206" s="832" t="s">
        <v>4480</v>
      </c>
      <c r="D1206" s="832" t="s">
        <v>4609</v>
      </c>
      <c r="E1206" s="832" t="s">
        <v>4612</v>
      </c>
      <c r="F1206" s="849">
        <v>169</v>
      </c>
      <c r="G1206" s="849">
        <v>138242</v>
      </c>
      <c r="H1206" s="849">
        <v>0.69262295081967218</v>
      </c>
      <c r="I1206" s="849">
        <v>818</v>
      </c>
      <c r="J1206" s="849">
        <v>244</v>
      </c>
      <c r="K1206" s="849">
        <v>199592</v>
      </c>
      <c r="L1206" s="849">
        <v>1</v>
      </c>
      <c r="M1206" s="849">
        <v>818</v>
      </c>
      <c r="N1206" s="849">
        <v>255</v>
      </c>
      <c r="O1206" s="849">
        <v>208845</v>
      </c>
      <c r="P1206" s="837">
        <v>1.0463595735300013</v>
      </c>
      <c r="Q1206" s="850">
        <v>819</v>
      </c>
    </row>
    <row r="1207" spans="1:17" ht="14.4" customHeight="1" x14ac:dyDescent="0.3">
      <c r="A1207" s="831" t="s">
        <v>5469</v>
      </c>
      <c r="B1207" s="832" t="s">
        <v>4484</v>
      </c>
      <c r="C1207" s="832" t="s">
        <v>4480</v>
      </c>
      <c r="D1207" s="832" t="s">
        <v>4584</v>
      </c>
      <c r="E1207" s="832" t="s">
        <v>4585</v>
      </c>
      <c r="F1207" s="849"/>
      <c r="G1207" s="849"/>
      <c r="H1207" s="849"/>
      <c r="I1207" s="849"/>
      <c r="J1207" s="849">
        <v>1</v>
      </c>
      <c r="K1207" s="849">
        <v>462</v>
      </c>
      <c r="L1207" s="849">
        <v>1</v>
      </c>
      <c r="M1207" s="849">
        <v>462</v>
      </c>
      <c r="N1207" s="849"/>
      <c r="O1207" s="849"/>
      <c r="P1207" s="837"/>
      <c r="Q1207" s="850"/>
    </row>
    <row r="1208" spans="1:17" ht="14.4" customHeight="1" x14ac:dyDescent="0.3">
      <c r="A1208" s="831" t="s">
        <v>5469</v>
      </c>
      <c r="B1208" s="832" t="s">
        <v>4484</v>
      </c>
      <c r="C1208" s="832" t="s">
        <v>4480</v>
      </c>
      <c r="D1208" s="832" t="s">
        <v>4591</v>
      </c>
      <c r="E1208" s="832" t="s">
        <v>4592</v>
      </c>
      <c r="F1208" s="849">
        <v>51</v>
      </c>
      <c r="G1208" s="849">
        <v>10965</v>
      </c>
      <c r="H1208" s="849">
        <v>0.76119402985074625</v>
      </c>
      <c r="I1208" s="849">
        <v>215</v>
      </c>
      <c r="J1208" s="849">
        <v>67</v>
      </c>
      <c r="K1208" s="849">
        <v>14405</v>
      </c>
      <c r="L1208" s="849">
        <v>1</v>
      </c>
      <c r="M1208" s="849">
        <v>215</v>
      </c>
      <c r="N1208" s="849">
        <v>82</v>
      </c>
      <c r="O1208" s="849">
        <v>17630</v>
      </c>
      <c r="P1208" s="837">
        <v>1.2238805970149254</v>
      </c>
      <c r="Q1208" s="850">
        <v>215</v>
      </c>
    </row>
    <row r="1209" spans="1:17" ht="14.4" customHeight="1" x14ac:dyDescent="0.3">
      <c r="A1209" s="831" t="s">
        <v>5469</v>
      </c>
      <c r="B1209" s="832" t="s">
        <v>4484</v>
      </c>
      <c r="C1209" s="832" t="s">
        <v>4480</v>
      </c>
      <c r="D1209" s="832" t="s">
        <v>4591</v>
      </c>
      <c r="E1209" s="832" t="s">
        <v>4593</v>
      </c>
      <c r="F1209" s="849">
        <v>32</v>
      </c>
      <c r="G1209" s="849">
        <v>6880</v>
      </c>
      <c r="H1209" s="849">
        <v>1.2307692307692308</v>
      </c>
      <c r="I1209" s="849">
        <v>215</v>
      </c>
      <c r="J1209" s="849">
        <v>26</v>
      </c>
      <c r="K1209" s="849">
        <v>5590</v>
      </c>
      <c r="L1209" s="849">
        <v>1</v>
      </c>
      <c r="M1209" s="849">
        <v>215</v>
      </c>
      <c r="N1209" s="849">
        <v>15</v>
      </c>
      <c r="O1209" s="849">
        <v>3225</v>
      </c>
      <c r="P1209" s="837">
        <v>0.57692307692307687</v>
      </c>
      <c r="Q1209" s="850">
        <v>215</v>
      </c>
    </row>
    <row r="1210" spans="1:17" ht="14.4" customHeight="1" x14ac:dyDescent="0.3">
      <c r="A1210" s="831" t="s">
        <v>5469</v>
      </c>
      <c r="B1210" s="832" t="s">
        <v>4484</v>
      </c>
      <c r="C1210" s="832" t="s">
        <v>4480</v>
      </c>
      <c r="D1210" s="832" t="s">
        <v>4540</v>
      </c>
      <c r="E1210" s="832" t="s">
        <v>4541</v>
      </c>
      <c r="F1210" s="849">
        <v>1</v>
      </c>
      <c r="G1210" s="849">
        <v>354</v>
      </c>
      <c r="H1210" s="849"/>
      <c r="I1210" s="849">
        <v>354</v>
      </c>
      <c r="J1210" s="849"/>
      <c r="K1210" s="849"/>
      <c r="L1210" s="849"/>
      <c r="M1210" s="849"/>
      <c r="N1210" s="849"/>
      <c r="O1210" s="849"/>
      <c r="P1210" s="837"/>
      <c r="Q1210" s="850"/>
    </row>
    <row r="1211" spans="1:17" ht="14.4" customHeight="1" x14ac:dyDescent="0.3">
      <c r="A1211" s="831" t="s">
        <v>5469</v>
      </c>
      <c r="B1211" s="832" t="s">
        <v>4484</v>
      </c>
      <c r="C1211" s="832" t="s">
        <v>4480</v>
      </c>
      <c r="D1211" s="832" t="s">
        <v>4540</v>
      </c>
      <c r="E1211" s="832" t="s">
        <v>4542</v>
      </c>
      <c r="F1211" s="849"/>
      <c r="G1211" s="849"/>
      <c r="H1211" s="849"/>
      <c r="I1211" s="849"/>
      <c r="J1211" s="849"/>
      <c r="K1211" s="849"/>
      <c r="L1211" s="849"/>
      <c r="M1211" s="849"/>
      <c r="N1211" s="849">
        <v>1</v>
      </c>
      <c r="O1211" s="849">
        <v>355</v>
      </c>
      <c r="P1211" s="837"/>
      <c r="Q1211" s="850">
        <v>355</v>
      </c>
    </row>
    <row r="1212" spans="1:17" ht="14.4" customHeight="1" x14ac:dyDescent="0.3">
      <c r="A1212" s="831" t="s">
        <v>5469</v>
      </c>
      <c r="B1212" s="832" t="s">
        <v>4484</v>
      </c>
      <c r="C1212" s="832" t="s">
        <v>4480</v>
      </c>
      <c r="D1212" s="832" t="s">
        <v>4594</v>
      </c>
      <c r="E1212" s="832" t="s">
        <v>4595</v>
      </c>
      <c r="F1212" s="849">
        <v>134</v>
      </c>
      <c r="G1212" s="849">
        <v>11390</v>
      </c>
      <c r="H1212" s="849">
        <v>1.1260504201680672</v>
      </c>
      <c r="I1212" s="849">
        <v>85</v>
      </c>
      <c r="J1212" s="849">
        <v>119</v>
      </c>
      <c r="K1212" s="849">
        <v>10115</v>
      </c>
      <c r="L1212" s="849">
        <v>1</v>
      </c>
      <c r="M1212" s="849">
        <v>85</v>
      </c>
      <c r="N1212" s="849">
        <v>83</v>
      </c>
      <c r="O1212" s="849">
        <v>7138</v>
      </c>
      <c r="P1212" s="837">
        <v>0.70568462679189325</v>
      </c>
      <c r="Q1212" s="850">
        <v>86</v>
      </c>
    </row>
    <row r="1213" spans="1:17" ht="14.4" customHeight="1" x14ac:dyDescent="0.3">
      <c r="A1213" s="831" t="s">
        <v>5469</v>
      </c>
      <c r="B1213" s="832" t="s">
        <v>4484</v>
      </c>
      <c r="C1213" s="832" t="s">
        <v>4480</v>
      </c>
      <c r="D1213" s="832" t="s">
        <v>4594</v>
      </c>
      <c r="E1213" s="832" t="s">
        <v>4596</v>
      </c>
      <c r="F1213" s="849">
        <v>270</v>
      </c>
      <c r="G1213" s="849">
        <v>22950</v>
      </c>
      <c r="H1213" s="849">
        <v>0.90604026845637586</v>
      </c>
      <c r="I1213" s="849">
        <v>85</v>
      </c>
      <c r="J1213" s="849">
        <v>298</v>
      </c>
      <c r="K1213" s="849">
        <v>25330</v>
      </c>
      <c r="L1213" s="849">
        <v>1</v>
      </c>
      <c r="M1213" s="849">
        <v>85</v>
      </c>
      <c r="N1213" s="849">
        <v>357</v>
      </c>
      <c r="O1213" s="849">
        <v>30702</v>
      </c>
      <c r="P1213" s="837">
        <v>1.2120805369127516</v>
      </c>
      <c r="Q1213" s="850">
        <v>86</v>
      </c>
    </row>
    <row r="1214" spans="1:17" ht="14.4" customHeight="1" x14ac:dyDescent="0.3">
      <c r="A1214" s="831" t="s">
        <v>5469</v>
      </c>
      <c r="B1214" s="832" t="s">
        <v>4484</v>
      </c>
      <c r="C1214" s="832" t="s">
        <v>4480</v>
      </c>
      <c r="D1214" s="832" t="s">
        <v>4649</v>
      </c>
      <c r="E1214" s="832" t="s">
        <v>4610</v>
      </c>
      <c r="F1214" s="849">
        <v>33</v>
      </c>
      <c r="G1214" s="849">
        <v>31416</v>
      </c>
      <c r="H1214" s="849">
        <v>1.65</v>
      </c>
      <c r="I1214" s="849">
        <v>952</v>
      </c>
      <c r="J1214" s="849">
        <v>20</v>
      </c>
      <c r="K1214" s="849">
        <v>19040</v>
      </c>
      <c r="L1214" s="849">
        <v>1</v>
      </c>
      <c r="M1214" s="849">
        <v>952</v>
      </c>
      <c r="N1214" s="849">
        <v>22</v>
      </c>
      <c r="O1214" s="849">
        <v>20966</v>
      </c>
      <c r="P1214" s="837">
        <v>1.101155462184874</v>
      </c>
      <c r="Q1214" s="850">
        <v>953</v>
      </c>
    </row>
    <row r="1215" spans="1:17" ht="14.4" customHeight="1" x14ac:dyDescent="0.3">
      <c r="A1215" s="831" t="s">
        <v>5469</v>
      </c>
      <c r="B1215" s="832" t="s">
        <v>4484</v>
      </c>
      <c r="C1215" s="832" t="s">
        <v>4480</v>
      </c>
      <c r="D1215" s="832" t="s">
        <v>4649</v>
      </c>
      <c r="E1215" s="832" t="s">
        <v>4612</v>
      </c>
      <c r="F1215" s="849">
        <v>46</v>
      </c>
      <c r="G1215" s="849">
        <v>43792</v>
      </c>
      <c r="H1215" s="849">
        <v>2.2999999999999998</v>
      </c>
      <c r="I1215" s="849">
        <v>952</v>
      </c>
      <c r="J1215" s="849">
        <v>20</v>
      </c>
      <c r="K1215" s="849">
        <v>19040</v>
      </c>
      <c r="L1215" s="849">
        <v>1</v>
      </c>
      <c r="M1215" s="849">
        <v>952</v>
      </c>
      <c r="N1215" s="849">
        <v>67</v>
      </c>
      <c r="O1215" s="849">
        <v>63851</v>
      </c>
      <c r="P1215" s="837">
        <v>3.3535189075630254</v>
      </c>
      <c r="Q1215" s="850">
        <v>953</v>
      </c>
    </row>
    <row r="1216" spans="1:17" ht="14.4" customHeight="1" x14ac:dyDescent="0.3">
      <c r="A1216" s="831" t="s">
        <v>5469</v>
      </c>
      <c r="B1216" s="832" t="s">
        <v>4484</v>
      </c>
      <c r="C1216" s="832" t="s">
        <v>4480</v>
      </c>
      <c r="D1216" s="832" t="s">
        <v>4611</v>
      </c>
      <c r="E1216" s="832" t="s">
        <v>4610</v>
      </c>
      <c r="F1216" s="849">
        <v>5</v>
      </c>
      <c r="G1216" s="849">
        <v>3725</v>
      </c>
      <c r="H1216" s="849">
        <v>1</v>
      </c>
      <c r="I1216" s="849">
        <v>745</v>
      </c>
      <c r="J1216" s="849">
        <v>5</v>
      </c>
      <c r="K1216" s="849">
        <v>3725</v>
      </c>
      <c r="L1216" s="849">
        <v>1</v>
      </c>
      <c r="M1216" s="849">
        <v>745</v>
      </c>
      <c r="N1216" s="849">
        <v>4</v>
      </c>
      <c r="O1216" s="849">
        <v>2984</v>
      </c>
      <c r="P1216" s="837">
        <v>0.80107382550335571</v>
      </c>
      <c r="Q1216" s="850">
        <v>746</v>
      </c>
    </row>
    <row r="1217" spans="1:17" ht="14.4" customHeight="1" x14ac:dyDescent="0.3">
      <c r="A1217" s="831" t="s">
        <v>5469</v>
      </c>
      <c r="B1217" s="832" t="s">
        <v>4484</v>
      </c>
      <c r="C1217" s="832" t="s">
        <v>4480</v>
      </c>
      <c r="D1217" s="832" t="s">
        <v>4611</v>
      </c>
      <c r="E1217" s="832" t="s">
        <v>4612</v>
      </c>
      <c r="F1217" s="849">
        <v>32</v>
      </c>
      <c r="G1217" s="849">
        <v>23840</v>
      </c>
      <c r="H1217" s="849">
        <v>2</v>
      </c>
      <c r="I1217" s="849">
        <v>745</v>
      </c>
      <c r="J1217" s="849">
        <v>16</v>
      </c>
      <c r="K1217" s="849">
        <v>11920</v>
      </c>
      <c r="L1217" s="849">
        <v>1</v>
      </c>
      <c r="M1217" s="849">
        <v>745</v>
      </c>
      <c r="N1217" s="849">
        <v>18</v>
      </c>
      <c r="O1217" s="849">
        <v>13428</v>
      </c>
      <c r="P1217" s="837">
        <v>1.126510067114094</v>
      </c>
      <c r="Q1217" s="850">
        <v>746</v>
      </c>
    </row>
    <row r="1218" spans="1:17" ht="14.4" customHeight="1" x14ac:dyDescent="0.3">
      <c r="A1218" s="831" t="s">
        <v>5469</v>
      </c>
      <c r="B1218" s="832" t="s">
        <v>4484</v>
      </c>
      <c r="C1218" s="832" t="s">
        <v>4480</v>
      </c>
      <c r="D1218" s="832" t="s">
        <v>4613</v>
      </c>
      <c r="E1218" s="832" t="s">
        <v>4614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5</v>
      </c>
      <c r="O1218" s="849">
        <v>2720</v>
      </c>
      <c r="P1218" s="837"/>
      <c r="Q1218" s="850">
        <v>544</v>
      </c>
    </row>
    <row r="1219" spans="1:17" ht="14.4" customHeight="1" x14ac:dyDescent="0.3">
      <c r="A1219" s="831" t="s">
        <v>5469</v>
      </c>
      <c r="B1219" s="832" t="s">
        <v>4484</v>
      </c>
      <c r="C1219" s="832" t="s">
        <v>4480</v>
      </c>
      <c r="D1219" s="832" t="s">
        <v>4600</v>
      </c>
      <c r="E1219" s="832" t="s">
        <v>4592</v>
      </c>
      <c r="F1219" s="849">
        <v>10</v>
      </c>
      <c r="G1219" s="849">
        <v>1780</v>
      </c>
      <c r="H1219" s="849">
        <v>3.3333333333333335</v>
      </c>
      <c r="I1219" s="849">
        <v>178</v>
      </c>
      <c r="J1219" s="849">
        <v>3</v>
      </c>
      <c r="K1219" s="849">
        <v>534</v>
      </c>
      <c r="L1219" s="849">
        <v>1</v>
      </c>
      <c r="M1219" s="849">
        <v>178</v>
      </c>
      <c r="N1219" s="849">
        <v>4</v>
      </c>
      <c r="O1219" s="849">
        <v>716</v>
      </c>
      <c r="P1219" s="837">
        <v>1.3408239700374531</v>
      </c>
      <c r="Q1219" s="850">
        <v>179</v>
      </c>
    </row>
    <row r="1220" spans="1:17" ht="14.4" customHeight="1" x14ac:dyDescent="0.3">
      <c r="A1220" s="831" t="s">
        <v>5469</v>
      </c>
      <c r="B1220" s="832" t="s">
        <v>4484</v>
      </c>
      <c r="C1220" s="832" t="s">
        <v>4480</v>
      </c>
      <c r="D1220" s="832" t="s">
        <v>4600</v>
      </c>
      <c r="E1220" s="832" t="s">
        <v>4593</v>
      </c>
      <c r="F1220" s="849">
        <v>2</v>
      </c>
      <c r="G1220" s="849">
        <v>356</v>
      </c>
      <c r="H1220" s="849">
        <v>0.66666666666666663</v>
      </c>
      <c r="I1220" s="849">
        <v>178</v>
      </c>
      <c r="J1220" s="849">
        <v>3</v>
      </c>
      <c r="K1220" s="849">
        <v>534</v>
      </c>
      <c r="L1220" s="849">
        <v>1</v>
      </c>
      <c r="M1220" s="849">
        <v>178</v>
      </c>
      <c r="N1220" s="849">
        <v>2</v>
      </c>
      <c r="O1220" s="849">
        <v>358</v>
      </c>
      <c r="P1220" s="837">
        <v>0.67041198501872656</v>
      </c>
      <c r="Q1220" s="850">
        <v>179</v>
      </c>
    </row>
    <row r="1221" spans="1:17" ht="14.4" customHeight="1" x14ac:dyDescent="0.3">
      <c r="A1221" s="831" t="s">
        <v>5469</v>
      </c>
      <c r="B1221" s="832" t="s">
        <v>4484</v>
      </c>
      <c r="C1221" s="832" t="s">
        <v>4480</v>
      </c>
      <c r="D1221" s="832" t="s">
        <v>4654</v>
      </c>
      <c r="E1221" s="832" t="s">
        <v>4610</v>
      </c>
      <c r="F1221" s="849">
        <v>4</v>
      </c>
      <c r="G1221" s="849">
        <v>4140</v>
      </c>
      <c r="H1221" s="849"/>
      <c r="I1221" s="849">
        <v>1035</v>
      </c>
      <c r="J1221" s="849"/>
      <c r="K1221" s="849"/>
      <c r="L1221" s="849"/>
      <c r="M1221" s="849"/>
      <c r="N1221" s="849"/>
      <c r="O1221" s="849"/>
      <c r="P1221" s="837"/>
      <c r="Q1221" s="850"/>
    </row>
    <row r="1222" spans="1:17" ht="14.4" customHeight="1" x14ac:dyDescent="0.3">
      <c r="A1222" s="831" t="s">
        <v>5469</v>
      </c>
      <c r="B1222" s="832" t="s">
        <v>4484</v>
      </c>
      <c r="C1222" s="832" t="s">
        <v>4480</v>
      </c>
      <c r="D1222" s="832" t="s">
        <v>4654</v>
      </c>
      <c r="E1222" s="832" t="s">
        <v>4612</v>
      </c>
      <c r="F1222" s="849">
        <v>3</v>
      </c>
      <c r="G1222" s="849">
        <v>3105</v>
      </c>
      <c r="H1222" s="849"/>
      <c r="I1222" s="849">
        <v>1035</v>
      </c>
      <c r="J1222" s="849"/>
      <c r="K1222" s="849"/>
      <c r="L1222" s="849"/>
      <c r="M1222" s="849"/>
      <c r="N1222" s="849">
        <v>8</v>
      </c>
      <c r="O1222" s="849">
        <v>8288</v>
      </c>
      <c r="P1222" s="837"/>
      <c r="Q1222" s="850">
        <v>1036</v>
      </c>
    </row>
    <row r="1223" spans="1:17" ht="14.4" customHeight="1" x14ac:dyDescent="0.3">
      <c r="A1223" s="831" t="s">
        <v>5470</v>
      </c>
      <c r="B1223" s="832" t="s">
        <v>4484</v>
      </c>
      <c r="C1223" s="832" t="s">
        <v>4509</v>
      </c>
      <c r="D1223" s="832" t="s">
        <v>4666</v>
      </c>
      <c r="E1223" s="832" t="s">
        <v>4667</v>
      </c>
      <c r="F1223" s="849">
        <v>2</v>
      </c>
      <c r="G1223" s="849">
        <v>4620</v>
      </c>
      <c r="H1223" s="849"/>
      <c r="I1223" s="849">
        <v>2310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" customHeight="1" x14ac:dyDescent="0.3">
      <c r="A1224" s="831" t="s">
        <v>5470</v>
      </c>
      <c r="B1224" s="832" t="s">
        <v>4484</v>
      </c>
      <c r="C1224" s="832" t="s">
        <v>4509</v>
      </c>
      <c r="D1224" s="832" t="s">
        <v>4569</v>
      </c>
      <c r="E1224" s="832" t="s">
        <v>4570</v>
      </c>
      <c r="F1224" s="849">
        <v>4</v>
      </c>
      <c r="G1224" s="849">
        <v>3619</v>
      </c>
      <c r="H1224" s="849">
        <v>4</v>
      </c>
      <c r="I1224" s="849">
        <v>904.75</v>
      </c>
      <c r="J1224" s="849">
        <v>1</v>
      </c>
      <c r="K1224" s="849">
        <v>904.75</v>
      </c>
      <c r="L1224" s="849">
        <v>1</v>
      </c>
      <c r="M1224" s="849">
        <v>904.75</v>
      </c>
      <c r="N1224" s="849">
        <v>3</v>
      </c>
      <c r="O1224" s="849">
        <v>2714.25</v>
      </c>
      <c r="P1224" s="837">
        <v>3</v>
      </c>
      <c r="Q1224" s="850">
        <v>904.75</v>
      </c>
    </row>
    <row r="1225" spans="1:17" ht="14.4" customHeight="1" x14ac:dyDescent="0.3">
      <c r="A1225" s="831" t="s">
        <v>5470</v>
      </c>
      <c r="B1225" s="832" t="s">
        <v>4484</v>
      </c>
      <c r="C1225" s="832" t="s">
        <v>4480</v>
      </c>
      <c r="D1225" s="832" t="s">
        <v>4643</v>
      </c>
      <c r="E1225" s="832" t="s">
        <v>4644</v>
      </c>
      <c r="F1225" s="849"/>
      <c r="G1225" s="849"/>
      <c r="H1225" s="849"/>
      <c r="I1225" s="849"/>
      <c r="J1225" s="849"/>
      <c r="K1225" s="849"/>
      <c r="L1225" s="849"/>
      <c r="M1225" s="849"/>
      <c r="N1225" s="849">
        <v>1</v>
      </c>
      <c r="O1225" s="849">
        <v>196</v>
      </c>
      <c r="P1225" s="837"/>
      <c r="Q1225" s="850">
        <v>196</v>
      </c>
    </row>
    <row r="1226" spans="1:17" ht="14.4" customHeight="1" x14ac:dyDescent="0.3">
      <c r="A1226" s="831" t="s">
        <v>5470</v>
      </c>
      <c r="B1226" s="832" t="s">
        <v>4484</v>
      </c>
      <c r="C1226" s="832" t="s">
        <v>4480</v>
      </c>
      <c r="D1226" s="832" t="s">
        <v>4525</v>
      </c>
      <c r="E1226" s="832" t="s">
        <v>4527</v>
      </c>
      <c r="F1226" s="849">
        <v>1</v>
      </c>
      <c r="G1226" s="849">
        <v>37</v>
      </c>
      <c r="H1226" s="849"/>
      <c r="I1226" s="849">
        <v>37</v>
      </c>
      <c r="J1226" s="849"/>
      <c r="K1226" s="849"/>
      <c r="L1226" s="849"/>
      <c r="M1226" s="849"/>
      <c r="N1226" s="849"/>
      <c r="O1226" s="849"/>
      <c r="P1226" s="837"/>
      <c r="Q1226" s="850"/>
    </row>
    <row r="1227" spans="1:17" ht="14.4" customHeight="1" x14ac:dyDescent="0.3">
      <c r="A1227" s="831" t="s">
        <v>5470</v>
      </c>
      <c r="B1227" s="832" t="s">
        <v>4484</v>
      </c>
      <c r="C1227" s="832" t="s">
        <v>4480</v>
      </c>
      <c r="D1227" s="832" t="s">
        <v>4531</v>
      </c>
      <c r="E1227" s="832" t="s">
        <v>4533</v>
      </c>
      <c r="F1227" s="849"/>
      <c r="G1227" s="849"/>
      <c r="H1227" s="849"/>
      <c r="I1227" s="849"/>
      <c r="J1227" s="849"/>
      <c r="K1227" s="849"/>
      <c r="L1227" s="849"/>
      <c r="M1227" s="849"/>
      <c r="N1227" s="849">
        <v>1</v>
      </c>
      <c r="O1227" s="849">
        <v>130</v>
      </c>
      <c r="P1227" s="837"/>
      <c r="Q1227" s="850">
        <v>130</v>
      </c>
    </row>
    <row r="1228" spans="1:17" ht="14.4" customHeight="1" x14ac:dyDescent="0.3">
      <c r="A1228" s="831" t="s">
        <v>5470</v>
      </c>
      <c r="B1228" s="832" t="s">
        <v>4484</v>
      </c>
      <c r="C1228" s="832" t="s">
        <v>4480</v>
      </c>
      <c r="D1228" s="832" t="s">
        <v>4534</v>
      </c>
      <c r="E1228" s="832" t="s">
        <v>4535</v>
      </c>
      <c r="F1228" s="849">
        <v>267</v>
      </c>
      <c r="G1228" s="849">
        <v>67017</v>
      </c>
      <c r="H1228" s="849">
        <v>0.85852090032154338</v>
      </c>
      <c r="I1228" s="849">
        <v>251</v>
      </c>
      <c r="J1228" s="849">
        <v>311</v>
      </c>
      <c r="K1228" s="849">
        <v>78061</v>
      </c>
      <c r="L1228" s="849">
        <v>1</v>
      </c>
      <c r="M1228" s="849">
        <v>251</v>
      </c>
      <c r="N1228" s="849">
        <v>327</v>
      </c>
      <c r="O1228" s="849">
        <v>82404</v>
      </c>
      <c r="P1228" s="837">
        <v>1.0556359769923522</v>
      </c>
      <c r="Q1228" s="850">
        <v>252</v>
      </c>
    </row>
    <row r="1229" spans="1:17" ht="14.4" customHeight="1" x14ac:dyDescent="0.3">
      <c r="A1229" s="831" t="s">
        <v>5470</v>
      </c>
      <c r="B1229" s="832" t="s">
        <v>4484</v>
      </c>
      <c r="C1229" s="832" t="s">
        <v>4480</v>
      </c>
      <c r="D1229" s="832" t="s">
        <v>4534</v>
      </c>
      <c r="E1229" s="832" t="s">
        <v>4536</v>
      </c>
      <c r="F1229" s="849">
        <v>22</v>
      </c>
      <c r="G1229" s="849">
        <v>5522</v>
      </c>
      <c r="H1229" s="849">
        <v>0.43137254901960786</v>
      </c>
      <c r="I1229" s="849">
        <v>251</v>
      </c>
      <c r="J1229" s="849">
        <v>51</v>
      </c>
      <c r="K1229" s="849">
        <v>12801</v>
      </c>
      <c r="L1229" s="849">
        <v>1</v>
      </c>
      <c r="M1229" s="849">
        <v>251</v>
      </c>
      <c r="N1229" s="849">
        <v>26</v>
      </c>
      <c r="O1229" s="849">
        <v>6552</v>
      </c>
      <c r="P1229" s="837">
        <v>0.51183501288961797</v>
      </c>
      <c r="Q1229" s="850">
        <v>252</v>
      </c>
    </row>
    <row r="1230" spans="1:17" ht="14.4" customHeight="1" x14ac:dyDescent="0.3">
      <c r="A1230" s="831" t="s">
        <v>5470</v>
      </c>
      <c r="B1230" s="832" t="s">
        <v>4484</v>
      </c>
      <c r="C1230" s="832" t="s">
        <v>4480</v>
      </c>
      <c r="D1230" s="832" t="s">
        <v>4571</v>
      </c>
      <c r="E1230" s="832" t="s">
        <v>4572</v>
      </c>
      <c r="F1230" s="849">
        <v>10</v>
      </c>
      <c r="G1230" s="849">
        <v>1260</v>
      </c>
      <c r="H1230" s="849">
        <v>1.25</v>
      </c>
      <c r="I1230" s="849">
        <v>126</v>
      </c>
      <c r="J1230" s="849">
        <v>8</v>
      </c>
      <c r="K1230" s="849">
        <v>1008</v>
      </c>
      <c r="L1230" s="849">
        <v>1</v>
      </c>
      <c r="M1230" s="849">
        <v>126</v>
      </c>
      <c r="N1230" s="849">
        <v>2</v>
      </c>
      <c r="O1230" s="849">
        <v>254</v>
      </c>
      <c r="P1230" s="837">
        <v>0.25198412698412698</v>
      </c>
      <c r="Q1230" s="850">
        <v>127</v>
      </c>
    </row>
    <row r="1231" spans="1:17" ht="14.4" customHeight="1" x14ac:dyDescent="0.3">
      <c r="A1231" s="831" t="s">
        <v>5470</v>
      </c>
      <c r="B1231" s="832" t="s">
        <v>4484</v>
      </c>
      <c r="C1231" s="832" t="s">
        <v>4480</v>
      </c>
      <c r="D1231" s="832" t="s">
        <v>4571</v>
      </c>
      <c r="E1231" s="832" t="s">
        <v>4573</v>
      </c>
      <c r="F1231" s="849">
        <v>78</v>
      </c>
      <c r="G1231" s="849">
        <v>9828</v>
      </c>
      <c r="H1231" s="849">
        <v>0.75</v>
      </c>
      <c r="I1231" s="849">
        <v>126</v>
      </c>
      <c r="J1231" s="849">
        <v>104</v>
      </c>
      <c r="K1231" s="849">
        <v>13104</v>
      </c>
      <c r="L1231" s="849">
        <v>1</v>
      </c>
      <c r="M1231" s="849">
        <v>126</v>
      </c>
      <c r="N1231" s="849">
        <v>125</v>
      </c>
      <c r="O1231" s="849">
        <v>15875</v>
      </c>
      <c r="P1231" s="837">
        <v>1.2114621489621489</v>
      </c>
      <c r="Q1231" s="850">
        <v>127</v>
      </c>
    </row>
    <row r="1232" spans="1:17" ht="14.4" customHeight="1" x14ac:dyDescent="0.3">
      <c r="A1232" s="831" t="s">
        <v>5470</v>
      </c>
      <c r="B1232" s="832" t="s">
        <v>4484</v>
      </c>
      <c r="C1232" s="832" t="s">
        <v>4480</v>
      </c>
      <c r="D1232" s="832" t="s">
        <v>4577</v>
      </c>
      <c r="E1232" s="832" t="s">
        <v>4578</v>
      </c>
      <c r="F1232" s="849"/>
      <c r="G1232" s="849"/>
      <c r="H1232" s="849"/>
      <c r="I1232" s="849"/>
      <c r="J1232" s="849">
        <v>1</v>
      </c>
      <c r="K1232" s="849">
        <v>495</v>
      </c>
      <c r="L1232" s="849">
        <v>1</v>
      </c>
      <c r="M1232" s="849">
        <v>495</v>
      </c>
      <c r="N1232" s="849"/>
      <c r="O1232" s="849"/>
      <c r="P1232" s="837"/>
      <c r="Q1232" s="850"/>
    </row>
    <row r="1233" spans="1:17" ht="14.4" customHeight="1" x14ac:dyDescent="0.3">
      <c r="A1233" s="831" t="s">
        <v>5470</v>
      </c>
      <c r="B1233" s="832" t="s">
        <v>4484</v>
      </c>
      <c r="C1233" s="832" t="s">
        <v>4480</v>
      </c>
      <c r="D1233" s="832" t="s">
        <v>4580</v>
      </c>
      <c r="E1233" s="832" t="s">
        <v>4581</v>
      </c>
      <c r="F1233" s="849">
        <v>3</v>
      </c>
      <c r="G1233" s="849">
        <v>2064</v>
      </c>
      <c r="H1233" s="849"/>
      <c r="I1233" s="849">
        <v>688</v>
      </c>
      <c r="J1233" s="849"/>
      <c r="K1233" s="849"/>
      <c r="L1233" s="849"/>
      <c r="M1233" s="849"/>
      <c r="N1233" s="849"/>
      <c r="O1233" s="849"/>
      <c r="P1233" s="837"/>
      <c r="Q1233" s="850"/>
    </row>
    <row r="1234" spans="1:17" ht="14.4" customHeight="1" x14ac:dyDescent="0.3">
      <c r="A1234" s="831" t="s">
        <v>5470</v>
      </c>
      <c r="B1234" s="832" t="s">
        <v>4484</v>
      </c>
      <c r="C1234" s="832" t="s">
        <v>4480</v>
      </c>
      <c r="D1234" s="832" t="s">
        <v>4582</v>
      </c>
      <c r="E1234" s="832" t="s">
        <v>4578</v>
      </c>
      <c r="F1234" s="849">
        <v>1</v>
      </c>
      <c r="G1234" s="849">
        <v>568</v>
      </c>
      <c r="H1234" s="849">
        <v>0.1</v>
      </c>
      <c r="I1234" s="849">
        <v>568</v>
      </c>
      <c r="J1234" s="849">
        <v>10</v>
      </c>
      <c r="K1234" s="849">
        <v>5680</v>
      </c>
      <c r="L1234" s="849">
        <v>1</v>
      </c>
      <c r="M1234" s="849">
        <v>568</v>
      </c>
      <c r="N1234" s="849"/>
      <c r="O1234" s="849"/>
      <c r="P1234" s="837"/>
      <c r="Q1234" s="850"/>
    </row>
    <row r="1235" spans="1:17" ht="14.4" customHeight="1" x14ac:dyDescent="0.3">
      <c r="A1235" s="831" t="s">
        <v>5470</v>
      </c>
      <c r="B1235" s="832" t="s">
        <v>4484</v>
      </c>
      <c r="C1235" s="832" t="s">
        <v>4480</v>
      </c>
      <c r="D1235" s="832" t="s">
        <v>4583</v>
      </c>
      <c r="E1235" s="832" t="s">
        <v>4581</v>
      </c>
      <c r="F1235" s="849">
        <v>3</v>
      </c>
      <c r="G1235" s="849">
        <v>2283</v>
      </c>
      <c r="H1235" s="849">
        <v>0.375</v>
      </c>
      <c r="I1235" s="849">
        <v>761</v>
      </c>
      <c r="J1235" s="849">
        <v>8</v>
      </c>
      <c r="K1235" s="849">
        <v>6088</v>
      </c>
      <c r="L1235" s="849">
        <v>1</v>
      </c>
      <c r="M1235" s="849">
        <v>761</v>
      </c>
      <c r="N1235" s="849"/>
      <c r="O1235" s="849"/>
      <c r="P1235" s="837"/>
      <c r="Q1235" s="850"/>
    </row>
    <row r="1236" spans="1:17" ht="14.4" customHeight="1" x14ac:dyDescent="0.3">
      <c r="A1236" s="831" t="s">
        <v>5470</v>
      </c>
      <c r="B1236" s="832" t="s">
        <v>4484</v>
      </c>
      <c r="C1236" s="832" t="s">
        <v>4480</v>
      </c>
      <c r="D1236" s="832" t="s">
        <v>4609</v>
      </c>
      <c r="E1236" s="832" t="s">
        <v>4610</v>
      </c>
      <c r="F1236" s="849">
        <v>10</v>
      </c>
      <c r="G1236" s="849">
        <v>8180</v>
      </c>
      <c r="H1236" s="849">
        <v>0.4</v>
      </c>
      <c r="I1236" s="849">
        <v>818</v>
      </c>
      <c r="J1236" s="849">
        <v>25</v>
      </c>
      <c r="K1236" s="849">
        <v>20450</v>
      </c>
      <c r="L1236" s="849">
        <v>1</v>
      </c>
      <c r="M1236" s="849">
        <v>818</v>
      </c>
      <c r="N1236" s="849">
        <v>8</v>
      </c>
      <c r="O1236" s="849">
        <v>6552</v>
      </c>
      <c r="P1236" s="837">
        <v>0.32039119804400978</v>
      </c>
      <c r="Q1236" s="850">
        <v>819</v>
      </c>
    </row>
    <row r="1237" spans="1:17" ht="14.4" customHeight="1" x14ac:dyDescent="0.3">
      <c r="A1237" s="831" t="s">
        <v>5470</v>
      </c>
      <c r="B1237" s="832" t="s">
        <v>4484</v>
      </c>
      <c r="C1237" s="832" t="s">
        <v>4480</v>
      </c>
      <c r="D1237" s="832" t="s">
        <v>4609</v>
      </c>
      <c r="E1237" s="832" t="s">
        <v>4612</v>
      </c>
      <c r="F1237" s="849">
        <v>326</v>
      </c>
      <c r="G1237" s="849">
        <v>266668</v>
      </c>
      <c r="H1237" s="849">
        <v>0.81704260651629068</v>
      </c>
      <c r="I1237" s="849">
        <v>818</v>
      </c>
      <c r="J1237" s="849">
        <v>399</v>
      </c>
      <c r="K1237" s="849">
        <v>326382</v>
      </c>
      <c r="L1237" s="849">
        <v>1</v>
      </c>
      <c r="M1237" s="849">
        <v>818</v>
      </c>
      <c r="N1237" s="849">
        <v>404</v>
      </c>
      <c r="O1237" s="849">
        <v>330876</v>
      </c>
      <c r="P1237" s="837">
        <v>1.0137691416806074</v>
      </c>
      <c r="Q1237" s="850">
        <v>819</v>
      </c>
    </row>
    <row r="1238" spans="1:17" ht="14.4" customHeight="1" x14ac:dyDescent="0.3">
      <c r="A1238" s="831" t="s">
        <v>5470</v>
      </c>
      <c r="B1238" s="832" t="s">
        <v>4484</v>
      </c>
      <c r="C1238" s="832" t="s">
        <v>4480</v>
      </c>
      <c r="D1238" s="832" t="s">
        <v>4584</v>
      </c>
      <c r="E1238" s="832" t="s">
        <v>4585</v>
      </c>
      <c r="F1238" s="849"/>
      <c r="G1238" s="849"/>
      <c r="H1238" s="849"/>
      <c r="I1238" s="849"/>
      <c r="J1238" s="849">
        <v>1</v>
      </c>
      <c r="K1238" s="849">
        <v>462</v>
      </c>
      <c r="L1238" s="849">
        <v>1</v>
      </c>
      <c r="M1238" s="849">
        <v>462</v>
      </c>
      <c r="N1238" s="849">
        <v>1</v>
      </c>
      <c r="O1238" s="849">
        <v>464</v>
      </c>
      <c r="P1238" s="837">
        <v>1.0043290043290043</v>
      </c>
      <c r="Q1238" s="850">
        <v>464</v>
      </c>
    </row>
    <row r="1239" spans="1:17" ht="14.4" customHeight="1" x14ac:dyDescent="0.3">
      <c r="A1239" s="831" t="s">
        <v>5470</v>
      </c>
      <c r="B1239" s="832" t="s">
        <v>4484</v>
      </c>
      <c r="C1239" s="832" t="s">
        <v>4480</v>
      </c>
      <c r="D1239" s="832" t="s">
        <v>4588</v>
      </c>
      <c r="E1239" s="832" t="s">
        <v>4561</v>
      </c>
      <c r="F1239" s="849"/>
      <c r="G1239" s="849"/>
      <c r="H1239" s="849"/>
      <c r="I1239" s="849"/>
      <c r="J1239" s="849">
        <v>1</v>
      </c>
      <c r="K1239" s="849">
        <v>728</v>
      </c>
      <c r="L1239" s="849">
        <v>1</v>
      </c>
      <c r="M1239" s="849">
        <v>728</v>
      </c>
      <c r="N1239" s="849"/>
      <c r="O1239" s="849"/>
      <c r="P1239" s="837"/>
      <c r="Q1239" s="850"/>
    </row>
    <row r="1240" spans="1:17" ht="14.4" customHeight="1" x14ac:dyDescent="0.3">
      <c r="A1240" s="831" t="s">
        <v>5470</v>
      </c>
      <c r="B1240" s="832" t="s">
        <v>4484</v>
      </c>
      <c r="C1240" s="832" t="s">
        <v>4480</v>
      </c>
      <c r="D1240" s="832" t="s">
        <v>4591</v>
      </c>
      <c r="E1240" s="832" t="s">
        <v>4592</v>
      </c>
      <c r="F1240" s="849">
        <v>85</v>
      </c>
      <c r="G1240" s="849">
        <v>18275</v>
      </c>
      <c r="H1240" s="849">
        <v>0.68</v>
      </c>
      <c r="I1240" s="849">
        <v>215</v>
      </c>
      <c r="J1240" s="849">
        <v>125</v>
      </c>
      <c r="K1240" s="849">
        <v>26875</v>
      </c>
      <c r="L1240" s="849">
        <v>1</v>
      </c>
      <c r="M1240" s="849">
        <v>215</v>
      </c>
      <c r="N1240" s="849">
        <v>132</v>
      </c>
      <c r="O1240" s="849">
        <v>28380</v>
      </c>
      <c r="P1240" s="837">
        <v>1.056</v>
      </c>
      <c r="Q1240" s="850">
        <v>215</v>
      </c>
    </row>
    <row r="1241" spans="1:17" ht="14.4" customHeight="1" x14ac:dyDescent="0.3">
      <c r="A1241" s="831" t="s">
        <v>5470</v>
      </c>
      <c r="B1241" s="832" t="s">
        <v>4484</v>
      </c>
      <c r="C1241" s="832" t="s">
        <v>4480</v>
      </c>
      <c r="D1241" s="832" t="s">
        <v>4591</v>
      </c>
      <c r="E1241" s="832" t="s">
        <v>4593</v>
      </c>
      <c r="F1241" s="849">
        <v>2</v>
      </c>
      <c r="G1241" s="849">
        <v>430</v>
      </c>
      <c r="H1241" s="849">
        <v>0.25</v>
      </c>
      <c r="I1241" s="849">
        <v>215</v>
      </c>
      <c r="J1241" s="849">
        <v>8</v>
      </c>
      <c r="K1241" s="849">
        <v>1720</v>
      </c>
      <c r="L1241" s="849">
        <v>1</v>
      </c>
      <c r="M1241" s="849">
        <v>215</v>
      </c>
      <c r="N1241" s="849">
        <v>4</v>
      </c>
      <c r="O1241" s="849">
        <v>860</v>
      </c>
      <c r="P1241" s="837">
        <v>0.5</v>
      </c>
      <c r="Q1241" s="850">
        <v>215</v>
      </c>
    </row>
    <row r="1242" spans="1:17" ht="14.4" customHeight="1" x14ac:dyDescent="0.3">
      <c r="A1242" s="831" t="s">
        <v>5470</v>
      </c>
      <c r="B1242" s="832" t="s">
        <v>4484</v>
      </c>
      <c r="C1242" s="832" t="s">
        <v>4480</v>
      </c>
      <c r="D1242" s="832" t="s">
        <v>4540</v>
      </c>
      <c r="E1242" s="832" t="s">
        <v>4541</v>
      </c>
      <c r="F1242" s="849"/>
      <c r="G1242" s="849"/>
      <c r="H1242" s="849"/>
      <c r="I1242" s="849"/>
      <c r="J1242" s="849">
        <v>3</v>
      </c>
      <c r="K1242" s="849">
        <v>1065</v>
      </c>
      <c r="L1242" s="849">
        <v>1</v>
      </c>
      <c r="M1242" s="849">
        <v>355</v>
      </c>
      <c r="N1242" s="849">
        <v>1</v>
      </c>
      <c r="O1242" s="849">
        <v>355</v>
      </c>
      <c r="P1242" s="837">
        <v>0.33333333333333331</v>
      </c>
      <c r="Q1242" s="850">
        <v>355</v>
      </c>
    </row>
    <row r="1243" spans="1:17" ht="14.4" customHeight="1" x14ac:dyDescent="0.3">
      <c r="A1243" s="831" t="s">
        <v>5470</v>
      </c>
      <c r="B1243" s="832" t="s">
        <v>4484</v>
      </c>
      <c r="C1243" s="832" t="s">
        <v>4480</v>
      </c>
      <c r="D1243" s="832" t="s">
        <v>4540</v>
      </c>
      <c r="E1243" s="832" t="s">
        <v>4542</v>
      </c>
      <c r="F1243" s="849">
        <v>5</v>
      </c>
      <c r="G1243" s="849">
        <v>1770</v>
      </c>
      <c r="H1243" s="849">
        <v>2.492957746478873</v>
      </c>
      <c r="I1243" s="849">
        <v>354</v>
      </c>
      <c r="J1243" s="849">
        <v>2</v>
      </c>
      <c r="K1243" s="849">
        <v>710</v>
      </c>
      <c r="L1243" s="849">
        <v>1</v>
      </c>
      <c r="M1243" s="849">
        <v>355</v>
      </c>
      <c r="N1243" s="849">
        <v>2</v>
      </c>
      <c r="O1243" s="849">
        <v>710</v>
      </c>
      <c r="P1243" s="837">
        <v>1</v>
      </c>
      <c r="Q1243" s="850">
        <v>355</v>
      </c>
    </row>
    <row r="1244" spans="1:17" ht="14.4" customHeight="1" x14ac:dyDescent="0.3">
      <c r="A1244" s="831" t="s">
        <v>5470</v>
      </c>
      <c r="B1244" s="832" t="s">
        <v>4484</v>
      </c>
      <c r="C1244" s="832" t="s">
        <v>4480</v>
      </c>
      <c r="D1244" s="832" t="s">
        <v>4594</v>
      </c>
      <c r="E1244" s="832" t="s">
        <v>4595</v>
      </c>
      <c r="F1244" s="849">
        <v>17</v>
      </c>
      <c r="G1244" s="849">
        <v>1445</v>
      </c>
      <c r="H1244" s="849">
        <v>0.89473684210526316</v>
      </c>
      <c r="I1244" s="849">
        <v>85</v>
      </c>
      <c r="J1244" s="849">
        <v>19</v>
      </c>
      <c r="K1244" s="849">
        <v>1615</v>
      </c>
      <c r="L1244" s="849">
        <v>1</v>
      </c>
      <c r="M1244" s="849">
        <v>85</v>
      </c>
      <c r="N1244" s="849"/>
      <c r="O1244" s="849"/>
      <c r="P1244" s="837"/>
      <c r="Q1244" s="850"/>
    </row>
    <row r="1245" spans="1:17" ht="14.4" customHeight="1" x14ac:dyDescent="0.3">
      <c r="A1245" s="831" t="s">
        <v>5470</v>
      </c>
      <c r="B1245" s="832" t="s">
        <v>4484</v>
      </c>
      <c r="C1245" s="832" t="s">
        <v>4480</v>
      </c>
      <c r="D1245" s="832" t="s">
        <v>4594</v>
      </c>
      <c r="E1245" s="832" t="s">
        <v>4596</v>
      </c>
      <c r="F1245" s="849">
        <v>55</v>
      </c>
      <c r="G1245" s="849">
        <v>4675</v>
      </c>
      <c r="H1245" s="849">
        <v>0.5670103092783505</v>
      </c>
      <c r="I1245" s="849">
        <v>85</v>
      </c>
      <c r="J1245" s="849">
        <v>97</v>
      </c>
      <c r="K1245" s="849">
        <v>8245</v>
      </c>
      <c r="L1245" s="849">
        <v>1</v>
      </c>
      <c r="M1245" s="849">
        <v>85</v>
      </c>
      <c r="N1245" s="849">
        <v>86</v>
      </c>
      <c r="O1245" s="849">
        <v>7396</v>
      </c>
      <c r="P1245" s="837">
        <v>0.89702850212249852</v>
      </c>
      <c r="Q1245" s="850">
        <v>86</v>
      </c>
    </row>
    <row r="1246" spans="1:17" ht="14.4" customHeight="1" x14ac:dyDescent="0.3">
      <c r="A1246" s="831" t="s">
        <v>5470</v>
      </c>
      <c r="B1246" s="832" t="s">
        <v>4484</v>
      </c>
      <c r="C1246" s="832" t="s">
        <v>4480</v>
      </c>
      <c r="D1246" s="832" t="s">
        <v>4647</v>
      </c>
      <c r="E1246" s="832" t="s">
        <v>4648</v>
      </c>
      <c r="F1246" s="849">
        <v>5</v>
      </c>
      <c r="G1246" s="849">
        <v>3595</v>
      </c>
      <c r="H1246" s="849">
        <v>1.2482638888888888</v>
      </c>
      <c r="I1246" s="849">
        <v>719</v>
      </c>
      <c r="J1246" s="849">
        <v>4</v>
      </c>
      <c r="K1246" s="849">
        <v>2880</v>
      </c>
      <c r="L1246" s="849">
        <v>1</v>
      </c>
      <c r="M1246" s="849">
        <v>720</v>
      </c>
      <c r="N1246" s="849">
        <v>4</v>
      </c>
      <c r="O1246" s="849">
        <v>2880</v>
      </c>
      <c r="P1246" s="837">
        <v>1</v>
      </c>
      <c r="Q1246" s="850">
        <v>720</v>
      </c>
    </row>
    <row r="1247" spans="1:17" ht="14.4" customHeight="1" x14ac:dyDescent="0.3">
      <c r="A1247" s="831" t="s">
        <v>5470</v>
      </c>
      <c r="B1247" s="832" t="s">
        <v>4484</v>
      </c>
      <c r="C1247" s="832" t="s">
        <v>4480</v>
      </c>
      <c r="D1247" s="832" t="s">
        <v>4649</v>
      </c>
      <c r="E1247" s="832" t="s">
        <v>4610</v>
      </c>
      <c r="F1247" s="849">
        <v>2</v>
      </c>
      <c r="G1247" s="849">
        <v>1904</v>
      </c>
      <c r="H1247" s="849"/>
      <c r="I1247" s="849">
        <v>952</v>
      </c>
      <c r="J1247" s="849"/>
      <c r="K1247" s="849"/>
      <c r="L1247" s="849"/>
      <c r="M1247" s="849"/>
      <c r="N1247" s="849"/>
      <c r="O1247" s="849"/>
      <c r="P1247" s="837"/>
      <c r="Q1247" s="850"/>
    </row>
    <row r="1248" spans="1:17" ht="14.4" customHeight="1" x14ac:dyDescent="0.3">
      <c r="A1248" s="831" t="s">
        <v>5470</v>
      </c>
      <c r="B1248" s="832" t="s">
        <v>4484</v>
      </c>
      <c r="C1248" s="832" t="s">
        <v>4480</v>
      </c>
      <c r="D1248" s="832" t="s">
        <v>4649</v>
      </c>
      <c r="E1248" s="832" t="s">
        <v>4612</v>
      </c>
      <c r="F1248" s="849">
        <v>7</v>
      </c>
      <c r="G1248" s="849">
        <v>6664</v>
      </c>
      <c r="H1248" s="849">
        <v>2.3333333333333335</v>
      </c>
      <c r="I1248" s="849">
        <v>952</v>
      </c>
      <c r="J1248" s="849">
        <v>3</v>
      </c>
      <c r="K1248" s="849">
        <v>2856</v>
      </c>
      <c r="L1248" s="849">
        <v>1</v>
      </c>
      <c r="M1248" s="849">
        <v>952</v>
      </c>
      <c r="N1248" s="849">
        <v>10</v>
      </c>
      <c r="O1248" s="849">
        <v>9530</v>
      </c>
      <c r="P1248" s="837">
        <v>3.3368347338935576</v>
      </c>
      <c r="Q1248" s="850">
        <v>953</v>
      </c>
    </row>
    <row r="1249" spans="1:17" ht="14.4" customHeight="1" x14ac:dyDescent="0.3">
      <c r="A1249" s="831" t="s">
        <v>5470</v>
      </c>
      <c r="B1249" s="832" t="s">
        <v>4484</v>
      </c>
      <c r="C1249" s="832" t="s">
        <v>4480</v>
      </c>
      <c r="D1249" s="832" t="s">
        <v>4549</v>
      </c>
      <c r="E1249" s="832" t="s">
        <v>4551</v>
      </c>
      <c r="F1249" s="849"/>
      <c r="G1249" s="849"/>
      <c r="H1249" s="849"/>
      <c r="I1249" s="849"/>
      <c r="J1249" s="849">
        <v>3</v>
      </c>
      <c r="K1249" s="849">
        <v>360</v>
      </c>
      <c r="L1249" s="849">
        <v>1</v>
      </c>
      <c r="M1249" s="849">
        <v>120</v>
      </c>
      <c r="N1249" s="849">
        <v>0</v>
      </c>
      <c r="O1249" s="849">
        <v>0</v>
      </c>
      <c r="P1249" s="837">
        <v>0</v>
      </c>
      <c r="Q1249" s="850"/>
    </row>
    <row r="1250" spans="1:17" ht="14.4" customHeight="1" x14ac:dyDescent="0.3">
      <c r="A1250" s="831" t="s">
        <v>5470</v>
      </c>
      <c r="B1250" s="832" t="s">
        <v>4484</v>
      </c>
      <c r="C1250" s="832" t="s">
        <v>4480</v>
      </c>
      <c r="D1250" s="832" t="s">
        <v>4611</v>
      </c>
      <c r="E1250" s="832" t="s">
        <v>4610</v>
      </c>
      <c r="F1250" s="849">
        <v>6</v>
      </c>
      <c r="G1250" s="849">
        <v>4470</v>
      </c>
      <c r="H1250" s="849"/>
      <c r="I1250" s="849">
        <v>745</v>
      </c>
      <c r="J1250" s="849"/>
      <c r="K1250" s="849"/>
      <c r="L1250" s="849"/>
      <c r="M1250" s="849"/>
      <c r="N1250" s="849"/>
      <c r="O1250" s="849"/>
      <c r="P1250" s="837"/>
      <c r="Q1250" s="850"/>
    </row>
    <row r="1251" spans="1:17" ht="14.4" customHeight="1" x14ac:dyDescent="0.3">
      <c r="A1251" s="831" t="s">
        <v>5470</v>
      </c>
      <c r="B1251" s="832" t="s">
        <v>4484</v>
      </c>
      <c r="C1251" s="832" t="s">
        <v>4480</v>
      </c>
      <c r="D1251" s="832" t="s">
        <v>4611</v>
      </c>
      <c r="E1251" s="832" t="s">
        <v>4612</v>
      </c>
      <c r="F1251" s="849">
        <v>22</v>
      </c>
      <c r="G1251" s="849">
        <v>16390</v>
      </c>
      <c r="H1251" s="849"/>
      <c r="I1251" s="849">
        <v>745</v>
      </c>
      <c r="J1251" s="849"/>
      <c r="K1251" s="849"/>
      <c r="L1251" s="849"/>
      <c r="M1251" s="849"/>
      <c r="N1251" s="849">
        <v>3</v>
      </c>
      <c r="O1251" s="849">
        <v>2238</v>
      </c>
      <c r="P1251" s="837"/>
      <c r="Q1251" s="850">
        <v>746</v>
      </c>
    </row>
    <row r="1252" spans="1:17" ht="14.4" customHeight="1" x14ac:dyDescent="0.3">
      <c r="A1252" s="831" t="s">
        <v>5470</v>
      </c>
      <c r="B1252" s="832" t="s">
        <v>4484</v>
      </c>
      <c r="C1252" s="832" t="s">
        <v>4480</v>
      </c>
      <c r="D1252" s="832" t="s">
        <v>4613</v>
      </c>
      <c r="E1252" s="832" t="s">
        <v>4614</v>
      </c>
      <c r="F1252" s="849"/>
      <c r="G1252" s="849"/>
      <c r="H1252" s="849"/>
      <c r="I1252" s="849"/>
      <c r="J1252" s="849">
        <v>25</v>
      </c>
      <c r="K1252" s="849">
        <v>13575</v>
      </c>
      <c r="L1252" s="849">
        <v>1</v>
      </c>
      <c r="M1252" s="849">
        <v>543</v>
      </c>
      <c r="N1252" s="849">
        <v>5</v>
      </c>
      <c r="O1252" s="849">
        <v>2720</v>
      </c>
      <c r="P1252" s="837">
        <v>0.2003683241252302</v>
      </c>
      <c r="Q1252" s="850">
        <v>544</v>
      </c>
    </row>
    <row r="1253" spans="1:17" ht="14.4" customHeight="1" x14ac:dyDescent="0.3">
      <c r="A1253" s="831" t="s">
        <v>5470</v>
      </c>
      <c r="B1253" s="832" t="s">
        <v>4484</v>
      </c>
      <c r="C1253" s="832" t="s">
        <v>4480</v>
      </c>
      <c r="D1253" s="832" t="s">
        <v>4597</v>
      </c>
      <c r="E1253" s="832" t="s">
        <v>4598</v>
      </c>
      <c r="F1253" s="849">
        <v>2</v>
      </c>
      <c r="G1253" s="849">
        <v>614</v>
      </c>
      <c r="H1253" s="849"/>
      <c r="I1253" s="849">
        <v>307</v>
      </c>
      <c r="J1253" s="849"/>
      <c r="K1253" s="849"/>
      <c r="L1253" s="849"/>
      <c r="M1253" s="849"/>
      <c r="N1253" s="849"/>
      <c r="O1253" s="849"/>
      <c r="P1253" s="837"/>
      <c r="Q1253" s="850"/>
    </row>
    <row r="1254" spans="1:17" ht="14.4" customHeight="1" x14ac:dyDescent="0.3">
      <c r="A1254" s="831" t="s">
        <v>5470</v>
      </c>
      <c r="B1254" s="832" t="s">
        <v>4484</v>
      </c>
      <c r="C1254" s="832" t="s">
        <v>4480</v>
      </c>
      <c r="D1254" s="832" t="s">
        <v>4597</v>
      </c>
      <c r="E1254" s="832" t="s">
        <v>4599</v>
      </c>
      <c r="F1254" s="849"/>
      <c r="G1254" s="849"/>
      <c r="H1254" s="849"/>
      <c r="I1254" s="849"/>
      <c r="J1254" s="849">
        <v>2</v>
      </c>
      <c r="K1254" s="849">
        <v>614</v>
      </c>
      <c r="L1254" s="849">
        <v>1</v>
      </c>
      <c r="M1254" s="849">
        <v>307</v>
      </c>
      <c r="N1254" s="849"/>
      <c r="O1254" s="849"/>
      <c r="P1254" s="837"/>
      <c r="Q1254" s="850"/>
    </row>
    <row r="1255" spans="1:17" ht="14.4" customHeight="1" x14ac:dyDescent="0.3">
      <c r="A1255" s="831" t="s">
        <v>5470</v>
      </c>
      <c r="B1255" s="832" t="s">
        <v>4484</v>
      </c>
      <c r="C1255" s="832" t="s">
        <v>4480</v>
      </c>
      <c r="D1255" s="832" t="s">
        <v>4600</v>
      </c>
      <c r="E1255" s="832" t="s">
        <v>4592</v>
      </c>
      <c r="F1255" s="849">
        <v>4</v>
      </c>
      <c r="G1255" s="849">
        <v>712</v>
      </c>
      <c r="H1255" s="849"/>
      <c r="I1255" s="849">
        <v>178</v>
      </c>
      <c r="J1255" s="849"/>
      <c r="K1255" s="849"/>
      <c r="L1255" s="849"/>
      <c r="M1255" s="849"/>
      <c r="N1255" s="849">
        <v>1</v>
      </c>
      <c r="O1255" s="849">
        <v>179</v>
      </c>
      <c r="P1255" s="837"/>
      <c r="Q1255" s="850">
        <v>179</v>
      </c>
    </row>
    <row r="1256" spans="1:17" ht="14.4" customHeight="1" x14ac:dyDescent="0.3">
      <c r="A1256" s="831" t="s">
        <v>5470</v>
      </c>
      <c r="B1256" s="832" t="s">
        <v>4484</v>
      </c>
      <c r="C1256" s="832" t="s">
        <v>4480</v>
      </c>
      <c r="D1256" s="832" t="s">
        <v>4600</v>
      </c>
      <c r="E1256" s="832" t="s">
        <v>4593</v>
      </c>
      <c r="F1256" s="849">
        <v>1</v>
      </c>
      <c r="G1256" s="849">
        <v>178</v>
      </c>
      <c r="H1256" s="849"/>
      <c r="I1256" s="849">
        <v>178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" customHeight="1" x14ac:dyDescent="0.3">
      <c r="A1257" s="831" t="s">
        <v>5470</v>
      </c>
      <c r="B1257" s="832" t="s">
        <v>4484</v>
      </c>
      <c r="C1257" s="832" t="s">
        <v>4480</v>
      </c>
      <c r="D1257" s="832" t="s">
        <v>4601</v>
      </c>
      <c r="E1257" s="832" t="s">
        <v>4598</v>
      </c>
      <c r="F1257" s="849">
        <v>5</v>
      </c>
      <c r="G1257" s="849">
        <v>1900</v>
      </c>
      <c r="H1257" s="849">
        <v>0.33333333333333331</v>
      </c>
      <c r="I1257" s="849">
        <v>380</v>
      </c>
      <c r="J1257" s="849">
        <v>15</v>
      </c>
      <c r="K1257" s="849">
        <v>5700</v>
      </c>
      <c r="L1257" s="849">
        <v>1</v>
      </c>
      <c r="M1257" s="849">
        <v>380</v>
      </c>
      <c r="N1257" s="849">
        <v>4</v>
      </c>
      <c r="O1257" s="849">
        <v>1524</v>
      </c>
      <c r="P1257" s="837">
        <v>0.26736842105263159</v>
      </c>
      <c r="Q1257" s="850">
        <v>381</v>
      </c>
    </row>
    <row r="1258" spans="1:17" ht="14.4" customHeight="1" x14ac:dyDescent="0.3">
      <c r="A1258" s="831" t="s">
        <v>5470</v>
      </c>
      <c r="B1258" s="832" t="s">
        <v>4484</v>
      </c>
      <c r="C1258" s="832" t="s">
        <v>4480</v>
      </c>
      <c r="D1258" s="832" t="s">
        <v>4601</v>
      </c>
      <c r="E1258" s="832" t="s">
        <v>4599</v>
      </c>
      <c r="F1258" s="849">
        <v>16</v>
      </c>
      <c r="G1258" s="849">
        <v>6080</v>
      </c>
      <c r="H1258" s="849">
        <v>5.333333333333333</v>
      </c>
      <c r="I1258" s="849">
        <v>380</v>
      </c>
      <c r="J1258" s="849">
        <v>3</v>
      </c>
      <c r="K1258" s="849">
        <v>1140</v>
      </c>
      <c r="L1258" s="849">
        <v>1</v>
      </c>
      <c r="M1258" s="849">
        <v>380</v>
      </c>
      <c r="N1258" s="849">
        <v>2</v>
      </c>
      <c r="O1258" s="849">
        <v>762</v>
      </c>
      <c r="P1258" s="837">
        <v>0.66842105263157892</v>
      </c>
      <c r="Q1258" s="850">
        <v>381</v>
      </c>
    </row>
    <row r="1259" spans="1:17" ht="14.4" customHeight="1" x14ac:dyDescent="0.3">
      <c r="A1259" s="831" t="s">
        <v>5470</v>
      </c>
      <c r="B1259" s="832" t="s">
        <v>4484</v>
      </c>
      <c r="C1259" s="832" t="s">
        <v>4480</v>
      </c>
      <c r="D1259" s="832" t="s">
        <v>4655</v>
      </c>
      <c r="E1259" s="832" t="s">
        <v>4610</v>
      </c>
      <c r="F1259" s="849">
        <v>5</v>
      </c>
      <c r="G1259" s="849">
        <v>4395</v>
      </c>
      <c r="H1259" s="849"/>
      <c r="I1259" s="849">
        <v>879</v>
      </c>
      <c r="J1259" s="849"/>
      <c r="K1259" s="849"/>
      <c r="L1259" s="849"/>
      <c r="M1259" s="849"/>
      <c r="N1259" s="849"/>
      <c r="O1259" s="849"/>
      <c r="P1259" s="837"/>
      <c r="Q1259" s="850"/>
    </row>
    <row r="1260" spans="1:17" ht="14.4" customHeight="1" x14ac:dyDescent="0.3">
      <c r="A1260" s="831" t="s">
        <v>5470</v>
      </c>
      <c r="B1260" s="832" t="s">
        <v>4484</v>
      </c>
      <c r="C1260" s="832" t="s">
        <v>4480</v>
      </c>
      <c r="D1260" s="832" t="s">
        <v>4664</v>
      </c>
      <c r="E1260" s="832" t="s">
        <v>4657</v>
      </c>
      <c r="F1260" s="849"/>
      <c r="G1260" s="849"/>
      <c r="H1260" s="849"/>
      <c r="I1260" s="849"/>
      <c r="J1260" s="849">
        <v>5</v>
      </c>
      <c r="K1260" s="849">
        <v>3020</v>
      </c>
      <c r="L1260" s="849">
        <v>1</v>
      </c>
      <c r="M1260" s="849">
        <v>604</v>
      </c>
      <c r="N1260" s="849"/>
      <c r="O1260" s="849"/>
      <c r="P1260" s="837"/>
      <c r="Q1260" s="850"/>
    </row>
    <row r="1261" spans="1:17" ht="14.4" customHeight="1" x14ac:dyDescent="0.3">
      <c r="A1261" s="831" t="s">
        <v>5470</v>
      </c>
      <c r="B1261" s="832" t="s">
        <v>4484</v>
      </c>
      <c r="C1261" s="832" t="s">
        <v>4480</v>
      </c>
      <c r="D1261" s="832" t="s">
        <v>4564</v>
      </c>
      <c r="E1261" s="832" t="s">
        <v>4565</v>
      </c>
      <c r="F1261" s="849">
        <v>2</v>
      </c>
      <c r="G1261" s="849">
        <v>354</v>
      </c>
      <c r="H1261" s="849"/>
      <c r="I1261" s="849">
        <v>177</v>
      </c>
      <c r="J1261" s="849"/>
      <c r="K1261" s="849"/>
      <c r="L1261" s="849"/>
      <c r="M1261" s="849"/>
      <c r="N1261" s="849"/>
      <c r="O1261" s="849"/>
      <c r="P1261" s="837"/>
      <c r="Q1261" s="850"/>
    </row>
    <row r="1262" spans="1:17" ht="14.4" customHeight="1" x14ac:dyDescent="0.3">
      <c r="A1262" s="831" t="s">
        <v>5470</v>
      </c>
      <c r="B1262" s="832" t="s">
        <v>4484</v>
      </c>
      <c r="C1262" s="832" t="s">
        <v>4480</v>
      </c>
      <c r="D1262" s="832" t="s">
        <v>4564</v>
      </c>
      <c r="E1262" s="832" t="s">
        <v>4566</v>
      </c>
      <c r="F1262" s="849">
        <v>1</v>
      </c>
      <c r="G1262" s="849">
        <v>177</v>
      </c>
      <c r="H1262" s="849"/>
      <c r="I1262" s="849">
        <v>177</v>
      </c>
      <c r="J1262" s="849"/>
      <c r="K1262" s="849"/>
      <c r="L1262" s="849"/>
      <c r="M1262" s="849"/>
      <c r="N1262" s="849"/>
      <c r="O1262" s="849"/>
      <c r="P1262" s="837"/>
      <c r="Q1262" s="850"/>
    </row>
    <row r="1263" spans="1:17" ht="14.4" customHeight="1" x14ac:dyDescent="0.3">
      <c r="A1263" s="831" t="s">
        <v>5470</v>
      </c>
      <c r="B1263" s="832" t="s">
        <v>4484</v>
      </c>
      <c r="C1263" s="832" t="s">
        <v>4480</v>
      </c>
      <c r="D1263" s="832" t="s">
        <v>4658</v>
      </c>
      <c r="E1263" s="832" t="s">
        <v>4659</v>
      </c>
      <c r="F1263" s="849">
        <v>1</v>
      </c>
      <c r="G1263" s="849">
        <v>623</v>
      </c>
      <c r="H1263" s="849"/>
      <c r="I1263" s="849">
        <v>623</v>
      </c>
      <c r="J1263" s="849"/>
      <c r="K1263" s="849"/>
      <c r="L1263" s="849"/>
      <c r="M1263" s="849"/>
      <c r="N1263" s="849">
        <v>1</v>
      </c>
      <c r="O1263" s="849">
        <v>625</v>
      </c>
      <c r="P1263" s="837"/>
      <c r="Q1263" s="850">
        <v>625</v>
      </c>
    </row>
    <row r="1264" spans="1:17" ht="14.4" customHeight="1" x14ac:dyDescent="0.3">
      <c r="A1264" s="831" t="s">
        <v>5471</v>
      </c>
      <c r="B1264" s="832" t="s">
        <v>4484</v>
      </c>
      <c r="C1264" s="832" t="s">
        <v>4509</v>
      </c>
      <c r="D1264" s="832" t="s">
        <v>4569</v>
      </c>
      <c r="E1264" s="832" t="s">
        <v>4570</v>
      </c>
      <c r="F1264" s="849">
        <v>16</v>
      </c>
      <c r="G1264" s="849">
        <v>14476</v>
      </c>
      <c r="H1264" s="849">
        <v>3.2</v>
      </c>
      <c r="I1264" s="849">
        <v>904.75</v>
      </c>
      <c r="J1264" s="849">
        <v>5</v>
      </c>
      <c r="K1264" s="849">
        <v>4523.75</v>
      </c>
      <c r="L1264" s="849">
        <v>1</v>
      </c>
      <c r="M1264" s="849">
        <v>904.75</v>
      </c>
      <c r="N1264" s="849">
        <v>3</v>
      </c>
      <c r="O1264" s="849">
        <v>2714.25</v>
      </c>
      <c r="P1264" s="837">
        <v>0.6</v>
      </c>
      <c r="Q1264" s="850">
        <v>904.75</v>
      </c>
    </row>
    <row r="1265" spans="1:17" ht="14.4" customHeight="1" x14ac:dyDescent="0.3">
      <c r="A1265" s="831" t="s">
        <v>5471</v>
      </c>
      <c r="B1265" s="832" t="s">
        <v>4484</v>
      </c>
      <c r="C1265" s="832" t="s">
        <v>4509</v>
      </c>
      <c r="D1265" s="832" t="s">
        <v>4512</v>
      </c>
      <c r="E1265" s="832" t="s">
        <v>4513</v>
      </c>
      <c r="F1265" s="849"/>
      <c r="G1265" s="849"/>
      <c r="H1265" s="849"/>
      <c r="I1265" s="849"/>
      <c r="J1265" s="849"/>
      <c r="K1265" s="849"/>
      <c r="L1265" s="849"/>
      <c r="M1265" s="849"/>
      <c r="N1265" s="849">
        <v>1</v>
      </c>
      <c r="O1265" s="849">
        <v>242.64</v>
      </c>
      <c r="P1265" s="837"/>
      <c r="Q1265" s="850">
        <v>242.64</v>
      </c>
    </row>
    <row r="1266" spans="1:17" ht="14.4" customHeight="1" x14ac:dyDescent="0.3">
      <c r="A1266" s="831" t="s">
        <v>5471</v>
      </c>
      <c r="B1266" s="832" t="s">
        <v>4484</v>
      </c>
      <c r="C1266" s="832" t="s">
        <v>4509</v>
      </c>
      <c r="D1266" s="832" t="s">
        <v>4514</v>
      </c>
      <c r="E1266" s="832" t="s">
        <v>4515</v>
      </c>
      <c r="F1266" s="849">
        <v>1</v>
      </c>
      <c r="G1266" s="849">
        <v>242.64</v>
      </c>
      <c r="H1266" s="849"/>
      <c r="I1266" s="849">
        <v>242.64</v>
      </c>
      <c r="J1266" s="849"/>
      <c r="K1266" s="849"/>
      <c r="L1266" s="849"/>
      <c r="M1266" s="849"/>
      <c r="N1266" s="849"/>
      <c r="O1266" s="849"/>
      <c r="P1266" s="837"/>
      <c r="Q1266" s="850"/>
    </row>
    <row r="1267" spans="1:17" ht="14.4" customHeight="1" x14ac:dyDescent="0.3">
      <c r="A1267" s="831" t="s">
        <v>5471</v>
      </c>
      <c r="B1267" s="832" t="s">
        <v>4484</v>
      </c>
      <c r="C1267" s="832" t="s">
        <v>4509</v>
      </c>
      <c r="D1267" s="832" t="s">
        <v>4518</v>
      </c>
      <c r="E1267" s="832" t="s">
        <v>4517</v>
      </c>
      <c r="F1267" s="849"/>
      <c r="G1267" s="849"/>
      <c r="H1267" s="849"/>
      <c r="I1267" s="849"/>
      <c r="J1267" s="849">
        <v>4</v>
      </c>
      <c r="K1267" s="849">
        <v>1796</v>
      </c>
      <c r="L1267" s="849">
        <v>1</v>
      </c>
      <c r="M1267" s="849">
        <v>449</v>
      </c>
      <c r="N1267" s="849"/>
      <c r="O1267" s="849"/>
      <c r="P1267" s="837"/>
      <c r="Q1267" s="850"/>
    </row>
    <row r="1268" spans="1:17" ht="14.4" customHeight="1" x14ac:dyDescent="0.3">
      <c r="A1268" s="831" t="s">
        <v>5471</v>
      </c>
      <c r="B1268" s="832" t="s">
        <v>4484</v>
      </c>
      <c r="C1268" s="832" t="s">
        <v>4509</v>
      </c>
      <c r="D1268" s="832" t="s">
        <v>4519</v>
      </c>
      <c r="E1268" s="832" t="s">
        <v>4517</v>
      </c>
      <c r="F1268" s="849"/>
      <c r="G1268" s="849"/>
      <c r="H1268" s="849"/>
      <c r="I1268" s="849"/>
      <c r="J1268" s="849">
        <v>4</v>
      </c>
      <c r="K1268" s="849">
        <v>2000</v>
      </c>
      <c r="L1268" s="849">
        <v>1</v>
      </c>
      <c r="M1268" s="849">
        <v>500</v>
      </c>
      <c r="N1268" s="849"/>
      <c r="O1268" s="849"/>
      <c r="P1268" s="837"/>
      <c r="Q1268" s="850"/>
    </row>
    <row r="1269" spans="1:17" ht="14.4" customHeight="1" x14ac:dyDescent="0.3">
      <c r="A1269" s="831" t="s">
        <v>5471</v>
      </c>
      <c r="B1269" s="832" t="s">
        <v>4484</v>
      </c>
      <c r="C1269" s="832" t="s">
        <v>4480</v>
      </c>
      <c r="D1269" s="832" t="s">
        <v>4643</v>
      </c>
      <c r="E1269" s="832" t="s">
        <v>4644</v>
      </c>
      <c r="F1269" s="849">
        <v>2</v>
      </c>
      <c r="G1269" s="849">
        <v>390</v>
      </c>
      <c r="H1269" s="849"/>
      <c r="I1269" s="849">
        <v>195</v>
      </c>
      <c r="J1269" s="849"/>
      <c r="K1269" s="849"/>
      <c r="L1269" s="849"/>
      <c r="M1269" s="849"/>
      <c r="N1269" s="849"/>
      <c r="O1269" s="849"/>
      <c r="P1269" s="837"/>
      <c r="Q1269" s="850"/>
    </row>
    <row r="1270" spans="1:17" ht="14.4" customHeight="1" x14ac:dyDescent="0.3">
      <c r="A1270" s="831" t="s">
        <v>5471</v>
      </c>
      <c r="B1270" s="832" t="s">
        <v>4484</v>
      </c>
      <c r="C1270" s="832" t="s">
        <v>4480</v>
      </c>
      <c r="D1270" s="832" t="s">
        <v>4645</v>
      </c>
      <c r="E1270" s="832" t="s">
        <v>4646</v>
      </c>
      <c r="F1270" s="849">
        <v>1</v>
      </c>
      <c r="G1270" s="849">
        <v>1158</v>
      </c>
      <c r="H1270" s="849"/>
      <c r="I1270" s="849">
        <v>1158</v>
      </c>
      <c r="J1270" s="849"/>
      <c r="K1270" s="849"/>
      <c r="L1270" s="849"/>
      <c r="M1270" s="849"/>
      <c r="N1270" s="849"/>
      <c r="O1270" s="849"/>
      <c r="P1270" s="837"/>
      <c r="Q1270" s="850"/>
    </row>
    <row r="1271" spans="1:17" ht="14.4" customHeight="1" x14ac:dyDescent="0.3">
      <c r="A1271" s="831" t="s">
        <v>5471</v>
      </c>
      <c r="B1271" s="832" t="s">
        <v>4484</v>
      </c>
      <c r="C1271" s="832" t="s">
        <v>4480</v>
      </c>
      <c r="D1271" s="832" t="s">
        <v>4525</v>
      </c>
      <c r="E1271" s="832" t="s">
        <v>4526</v>
      </c>
      <c r="F1271" s="849"/>
      <c r="G1271" s="849"/>
      <c r="H1271" s="849"/>
      <c r="I1271" s="849"/>
      <c r="J1271" s="849"/>
      <c r="K1271" s="849"/>
      <c r="L1271" s="849"/>
      <c r="M1271" s="849"/>
      <c r="N1271" s="849">
        <v>3</v>
      </c>
      <c r="O1271" s="849">
        <v>111</v>
      </c>
      <c r="P1271" s="837"/>
      <c r="Q1271" s="850">
        <v>37</v>
      </c>
    </row>
    <row r="1272" spans="1:17" ht="14.4" customHeight="1" x14ac:dyDescent="0.3">
      <c r="A1272" s="831" t="s">
        <v>5471</v>
      </c>
      <c r="B1272" s="832" t="s">
        <v>4484</v>
      </c>
      <c r="C1272" s="832" t="s">
        <v>4480</v>
      </c>
      <c r="D1272" s="832" t="s">
        <v>4525</v>
      </c>
      <c r="E1272" s="832" t="s">
        <v>4527</v>
      </c>
      <c r="F1272" s="849"/>
      <c r="G1272" s="849"/>
      <c r="H1272" s="849"/>
      <c r="I1272" s="849"/>
      <c r="J1272" s="849">
        <v>2</v>
      </c>
      <c r="K1272" s="849">
        <v>74</v>
      </c>
      <c r="L1272" s="849">
        <v>1</v>
      </c>
      <c r="M1272" s="849">
        <v>37</v>
      </c>
      <c r="N1272" s="849"/>
      <c r="O1272" s="849"/>
      <c r="P1272" s="837"/>
      <c r="Q1272" s="850"/>
    </row>
    <row r="1273" spans="1:17" ht="14.4" customHeight="1" x14ac:dyDescent="0.3">
      <c r="A1273" s="831" t="s">
        <v>5471</v>
      </c>
      <c r="B1273" s="832" t="s">
        <v>4484</v>
      </c>
      <c r="C1273" s="832" t="s">
        <v>4480</v>
      </c>
      <c r="D1273" s="832" t="s">
        <v>4534</v>
      </c>
      <c r="E1273" s="832" t="s">
        <v>4535</v>
      </c>
      <c r="F1273" s="849">
        <v>122</v>
      </c>
      <c r="G1273" s="849">
        <v>30622</v>
      </c>
      <c r="H1273" s="849">
        <v>1.1090909090909091</v>
      </c>
      <c r="I1273" s="849">
        <v>251</v>
      </c>
      <c r="J1273" s="849">
        <v>110</v>
      </c>
      <c r="K1273" s="849">
        <v>27610</v>
      </c>
      <c r="L1273" s="849">
        <v>1</v>
      </c>
      <c r="M1273" s="849">
        <v>251</v>
      </c>
      <c r="N1273" s="849">
        <v>136</v>
      </c>
      <c r="O1273" s="849">
        <v>34272</v>
      </c>
      <c r="P1273" s="837">
        <v>1.2412893879029336</v>
      </c>
      <c r="Q1273" s="850">
        <v>252</v>
      </c>
    </row>
    <row r="1274" spans="1:17" ht="14.4" customHeight="1" x14ac:dyDescent="0.3">
      <c r="A1274" s="831" t="s">
        <v>5471</v>
      </c>
      <c r="B1274" s="832" t="s">
        <v>4484</v>
      </c>
      <c r="C1274" s="832" t="s">
        <v>4480</v>
      </c>
      <c r="D1274" s="832" t="s">
        <v>4534</v>
      </c>
      <c r="E1274" s="832" t="s">
        <v>4536</v>
      </c>
      <c r="F1274" s="849">
        <v>33</v>
      </c>
      <c r="G1274" s="849">
        <v>8283</v>
      </c>
      <c r="H1274" s="849">
        <v>1.03125</v>
      </c>
      <c r="I1274" s="849">
        <v>251</v>
      </c>
      <c r="J1274" s="849">
        <v>32</v>
      </c>
      <c r="K1274" s="849">
        <v>8032</v>
      </c>
      <c r="L1274" s="849">
        <v>1</v>
      </c>
      <c r="M1274" s="849">
        <v>251</v>
      </c>
      <c r="N1274" s="849">
        <v>26</v>
      </c>
      <c r="O1274" s="849">
        <v>6552</v>
      </c>
      <c r="P1274" s="837">
        <v>0.81573705179282874</v>
      </c>
      <c r="Q1274" s="850">
        <v>252</v>
      </c>
    </row>
    <row r="1275" spans="1:17" ht="14.4" customHeight="1" x14ac:dyDescent="0.3">
      <c r="A1275" s="831" t="s">
        <v>5471</v>
      </c>
      <c r="B1275" s="832" t="s">
        <v>4484</v>
      </c>
      <c r="C1275" s="832" t="s">
        <v>4480</v>
      </c>
      <c r="D1275" s="832" t="s">
        <v>4571</v>
      </c>
      <c r="E1275" s="832" t="s">
        <v>4572</v>
      </c>
      <c r="F1275" s="849">
        <v>3</v>
      </c>
      <c r="G1275" s="849">
        <v>378</v>
      </c>
      <c r="H1275" s="849">
        <v>0.5</v>
      </c>
      <c r="I1275" s="849">
        <v>126</v>
      </c>
      <c r="J1275" s="849">
        <v>6</v>
      </c>
      <c r="K1275" s="849">
        <v>756</v>
      </c>
      <c r="L1275" s="849">
        <v>1</v>
      </c>
      <c r="M1275" s="849">
        <v>126</v>
      </c>
      <c r="N1275" s="849">
        <v>4</v>
      </c>
      <c r="O1275" s="849">
        <v>508</v>
      </c>
      <c r="P1275" s="837">
        <v>0.67195767195767198</v>
      </c>
      <c r="Q1275" s="850">
        <v>127</v>
      </c>
    </row>
    <row r="1276" spans="1:17" ht="14.4" customHeight="1" x14ac:dyDescent="0.3">
      <c r="A1276" s="831" t="s">
        <v>5471</v>
      </c>
      <c r="B1276" s="832" t="s">
        <v>4484</v>
      </c>
      <c r="C1276" s="832" t="s">
        <v>4480</v>
      </c>
      <c r="D1276" s="832" t="s">
        <v>4571</v>
      </c>
      <c r="E1276" s="832" t="s">
        <v>4573</v>
      </c>
      <c r="F1276" s="849">
        <v>28</v>
      </c>
      <c r="G1276" s="849">
        <v>3528</v>
      </c>
      <c r="H1276" s="849">
        <v>2.1538461538461537</v>
      </c>
      <c r="I1276" s="849">
        <v>126</v>
      </c>
      <c r="J1276" s="849">
        <v>13</v>
      </c>
      <c r="K1276" s="849">
        <v>1638</v>
      </c>
      <c r="L1276" s="849">
        <v>1</v>
      </c>
      <c r="M1276" s="849">
        <v>126</v>
      </c>
      <c r="N1276" s="849">
        <v>23</v>
      </c>
      <c r="O1276" s="849">
        <v>2921</v>
      </c>
      <c r="P1276" s="837">
        <v>1.7832722832722834</v>
      </c>
      <c r="Q1276" s="850">
        <v>127</v>
      </c>
    </row>
    <row r="1277" spans="1:17" ht="14.4" customHeight="1" x14ac:dyDescent="0.3">
      <c r="A1277" s="831" t="s">
        <v>5471</v>
      </c>
      <c r="B1277" s="832" t="s">
        <v>4484</v>
      </c>
      <c r="C1277" s="832" t="s">
        <v>4480</v>
      </c>
      <c r="D1277" s="832" t="s">
        <v>4577</v>
      </c>
      <c r="E1277" s="832" t="s">
        <v>4578</v>
      </c>
      <c r="F1277" s="849"/>
      <c r="G1277" s="849"/>
      <c r="H1277" s="849"/>
      <c r="I1277" s="849"/>
      <c r="J1277" s="849"/>
      <c r="K1277" s="849"/>
      <c r="L1277" s="849"/>
      <c r="M1277" s="849"/>
      <c r="N1277" s="849">
        <v>4</v>
      </c>
      <c r="O1277" s="849">
        <v>1984</v>
      </c>
      <c r="P1277" s="837"/>
      <c r="Q1277" s="850">
        <v>496</v>
      </c>
    </row>
    <row r="1278" spans="1:17" ht="14.4" customHeight="1" x14ac:dyDescent="0.3">
      <c r="A1278" s="831" t="s">
        <v>5471</v>
      </c>
      <c r="B1278" s="832" t="s">
        <v>4484</v>
      </c>
      <c r="C1278" s="832" t="s">
        <v>4480</v>
      </c>
      <c r="D1278" s="832" t="s">
        <v>4577</v>
      </c>
      <c r="E1278" s="832" t="s">
        <v>4579</v>
      </c>
      <c r="F1278" s="849">
        <v>3</v>
      </c>
      <c r="G1278" s="849">
        <v>1485</v>
      </c>
      <c r="H1278" s="849">
        <v>0.75</v>
      </c>
      <c r="I1278" s="849">
        <v>495</v>
      </c>
      <c r="J1278" s="849">
        <v>4</v>
      </c>
      <c r="K1278" s="849">
        <v>1980</v>
      </c>
      <c r="L1278" s="849">
        <v>1</v>
      </c>
      <c r="M1278" s="849">
        <v>495</v>
      </c>
      <c r="N1278" s="849">
        <v>3</v>
      </c>
      <c r="O1278" s="849">
        <v>1488</v>
      </c>
      <c r="P1278" s="837">
        <v>0.75151515151515147</v>
      </c>
      <c r="Q1278" s="850">
        <v>496</v>
      </c>
    </row>
    <row r="1279" spans="1:17" ht="14.4" customHeight="1" x14ac:dyDescent="0.3">
      <c r="A1279" s="831" t="s">
        <v>5471</v>
      </c>
      <c r="B1279" s="832" t="s">
        <v>4484</v>
      </c>
      <c r="C1279" s="832" t="s">
        <v>4480</v>
      </c>
      <c r="D1279" s="832" t="s">
        <v>4580</v>
      </c>
      <c r="E1279" s="832" t="s">
        <v>4581</v>
      </c>
      <c r="F1279" s="849">
        <v>2</v>
      </c>
      <c r="G1279" s="849">
        <v>1376</v>
      </c>
      <c r="H1279" s="849">
        <v>0.66666666666666663</v>
      </c>
      <c r="I1279" s="849">
        <v>688</v>
      </c>
      <c r="J1279" s="849">
        <v>3</v>
      </c>
      <c r="K1279" s="849">
        <v>2064</v>
      </c>
      <c r="L1279" s="849">
        <v>1</v>
      </c>
      <c r="M1279" s="849">
        <v>688</v>
      </c>
      <c r="N1279" s="849">
        <v>5</v>
      </c>
      <c r="O1279" s="849">
        <v>3445</v>
      </c>
      <c r="P1279" s="837">
        <v>1.6690891472868217</v>
      </c>
      <c r="Q1279" s="850">
        <v>689</v>
      </c>
    </row>
    <row r="1280" spans="1:17" ht="14.4" customHeight="1" x14ac:dyDescent="0.3">
      <c r="A1280" s="831" t="s">
        <v>5471</v>
      </c>
      <c r="B1280" s="832" t="s">
        <v>4484</v>
      </c>
      <c r="C1280" s="832" t="s">
        <v>4480</v>
      </c>
      <c r="D1280" s="832" t="s">
        <v>4582</v>
      </c>
      <c r="E1280" s="832" t="s">
        <v>4578</v>
      </c>
      <c r="F1280" s="849">
        <v>19</v>
      </c>
      <c r="G1280" s="849">
        <v>10792</v>
      </c>
      <c r="H1280" s="849">
        <v>3.1666666666666665</v>
      </c>
      <c r="I1280" s="849">
        <v>568</v>
      </c>
      <c r="J1280" s="849">
        <v>6</v>
      </c>
      <c r="K1280" s="849">
        <v>3408</v>
      </c>
      <c r="L1280" s="849">
        <v>1</v>
      </c>
      <c r="M1280" s="849">
        <v>568</v>
      </c>
      <c r="N1280" s="849">
        <v>16</v>
      </c>
      <c r="O1280" s="849">
        <v>9104</v>
      </c>
      <c r="P1280" s="837">
        <v>2.671361502347418</v>
      </c>
      <c r="Q1280" s="850">
        <v>569</v>
      </c>
    </row>
    <row r="1281" spans="1:17" ht="14.4" customHeight="1" x14ac:dyDescent="0.3">
      <c r="A1281" s="831" t="s">
        <v>5471</v>
      </c>
      <c r="B1281" s="832" t="s">
        <v>4484</v>
      </c>
      <c r="C1281" s="832" t="s">
        <v>4480</v>
      </c>
      <c r="D1281" s="832" t="s">
        <v>4582</v>
      </c>
      <c r="E1281" s="832" t="s">
        <v>4579</v>
      </c>
      <c r="F1281" s="849">
        <v>4</v>
      </c>
      <c r="G1281" s="849">
        <v>2272</v>
      </c>
      <c r="H1281" s="849"/>
      <c r="I1281" s="849">
        <v>568</v>
      </c>
      <c r="J1281" s="849"/>
      <c r="K1281" s="849"/>
      <c r="L1281" s="849"/>
      <c r="M1281" s="849"/>
      <c r="N1281" s="849">
        <v>6</v>
      </c>
      <c r="O1281" s="849">
        <v>3414</v>
      </c>
      <c r="P1281" s="837"/>
      <c r="Q1281" s="850">
        <v>569</v>
      </c>
    </row>
    <row r="1282" spans="1:17" ht="14.4" customHeight="1" x14ac:dyDescent="0.3">
      <c r="A1282" s="831" t="s">
        <v>5471</v>
      </c>
      <c r="B1282" s="832" t="s">
        <v>4484</v>
      </c>
      <c r="C1282" s="832" t="s">
        <v>4480</v>
      </c>
      <c r="D1282" s="832" t="s">
        <v>4583</v>
      </c>
      <c r="E1282" s="832" t="s">
        <v>4581</v>
      </c>
      <c r="F1282" s="849">
        <v>4</v>
      </c>
      <c r="G1282" s="849">
        <v>3044</v>
      </c>
      <c r="H1282" s="849"/>
      <c r="I1282" s="849">
        <v>761</v>
      </c>
      <c r="J1282" s="849"/>
      <c r="K1282" s="849"/>
      <c r="L1282" s="849"/>
      <c r="M1282" s="849"/>
      <c r="N1282" s="849">
        <v>3</v>
      </c>
      <c r="O1282" s="849">
        <v>2286</v>
      </c>
      <c r="P1282" s="837"/>
      <c r="Q1282" s="850">
        <v>762</v>
      </c>
    </row>
    <row r="1283" spans="1:17" ht="14.4" customHeight="1" x14ac:dyDescent="0.3">
      <c r="A1283" s="831" t="s">
        <v>5471</v>
      </c>
      <c r="B1283" s="832" t="s">
        <v>4484</v>
      </c>
      <c r="C1283" s="832" t="s">
        <v>4480</v>
      </c>
      <c r="D1283" s="832" t="s">
        <v>4609</v>
      </c>
      <c r="E1283" s="832" t="s">
        <v>4610</v>
      </c>
      <c r="F1283" s="849">
        <v>37</v>
      </c>
      <c r="G1283" s="849">
        <v>30266</v>
      </c>
      <c r="H1283" s="849">
        <v>1.7619047619047619</v>
      </c>
      <c r="I1283" s="849">
        <v>818</v>
      </c>
      <c r="J1283" s="849">
        <v>21</v>
      </c>
      <c r="K1283" s="849">
        <v>17178</v>
      </c>
      <c r="L1283" s="849">
        <v>1</v>
      </c>
      <c r="M1283" s="849">
        <v>818</v>
      </c>
      <c r="N1283" s="849">
        <v>21</v>
      </c>
      <c r="O1283" s="849">
        <v>17199</v>
      </c>
      <c r="P1283" s="837">
        <v>1.0012224938875305</v>
      </c>
      <c r="Q1283" s="850">
        <v>819</v>
      </c>
    </row>
    <row r="1284" spans="1:17" ht="14.4" customHeight="1" x14ac:dyDescent="0.3">
      <c r="A1284" s="831" t="s">
        <v>5471</v>
      </c>
      <c r="B1284" s="832" t="s">
        <v>4484</v>
      </c>
      <c r="C1284" s="832" t="s">
        <v>4480</v>
      </c>
      <c r="D1284" s="832" t="s">
        <v>4609</v>
      </c>
      <c r="E1284" s="832" t="s">
        <v>4612</v>
      </c>
      <c r="F1284" s="849">
        <v>54</v>
      </c>
      <c r="G1284" s="849">
        <v>44172</v>
      </c>
      <c r="H1284" s="849">
        <v>0.6</v>
      </c>
      <c r="I1284" s="849">
        <v>818</v>
      </c>
      <c r="J1284" s="849">
        <v>90</v>
      </c>
      <c r="K1284" s="849">
        <v>73620</v>
      </c>
      <c r="L1284" s="849">
        <v>1</v>
      </c>
      <c r="M1284" s="849">
        <v>818</v>
      </c>
      <c r="N1284" s="849">
        <v>69</v>
      </c>
      <c r="O1284" s="849">
        <v>56511</v>
      </c>
      <c r="P1284" s="837">
        <v>0.76760391198044009</v>
      </c>
      <c r="Q1284" s="850">
        <v>819</v>
      </c>
    </row>
    <row r="1285" spans="1:17" ht="14.4" customHeight="1" x14ac:dyDescent="0.3">
      <c r="A1285" s="831" t="s">
        <v>5471</v>
      </c>
      <c r="B1285" s="832" t="s">
        <v>4484</v>
      </c>
      <c r="C1285" s="832" t="s">
        <v>4480</v>
      </c>
      <c r="D1285" s="832" t="s">
        <v>4584</v>
      </c>
      <c r="E1285" s="832" t="s">
        <v>4585</v>
      </c>
      <c r="F1285" s="849">
        <v>14</v>
      </c>
      <c r="G1285" s="849">
        <v>6468</v>
      </c>
      <c r="H1285" s="849">
        <v>1.75</v>
      </c>
      <c r="I1285" s="849">
        <v>462</v>
      </c>
      <c r="J1285" s="849">
        <v>8</v>
      </c>
      <c r="K1285" s="849">
        <v>3696</v>
      </c>
      <c r="L1285" s="849">
        <v>1</v>
      </c>
      <c r="M1285" s="849">
        <v>462</v>
      </c>
      <c r="N1285" s="849">
        <v>3</v>
      </c>
      <c r="O1285" s="849">
        <v>1392</v>
      </c>
      <c r="P1285" s="837">
        <v>0.37662337662337664</v>
      </c>
      <c r="Q1285" s="850">
        <v>464</v>
      </c>
    </row>
    <row r="1286" spans="1:17" ht="14.4" customHeight="1" x14ac:dyDescent="0.3">
      <c r="A1286" s="831" t="s">
        <v>5471</v>
      </c>
      <c r="B1286" s="832" t="s">
        <v>4484</v>
      </c>
      <c r="C1286" s="832" t="s">
        <v>4480</v>
      </c>
      <c r="D1286" s="832" t="s">
        <v>4584</v>
      </c>
      <c r="E1286" s="832" t="s">
        <v>4586</v>
      </c>
      <c r="F1286" s="849">
        <v>2</v>
      </c>
      <c r="G1286" s="849">
        <v>924</v>
      </c>
      <c r="H1286" s="849">
        <v>0.66666666666666663</v>
      </c>
      <c r="I1286" s="849">
        <v>462</v>
      </c>
      <c r="J1286" s="849">
        <v>3</v>
      </c>
      <c r="K1286" s="849">
        <v>1386</v>
      </c>
      <c r="L1286" s="849">
        <v>1</v>
      </c>
      <c r="M1286" s="849">
        <v>462</v>
      </c>
      <c r="N1286" s="849"/>
      <c r="O1286" s="849"/>
      <c r="P1286" s="837"/>
      <c r="Q1286" s="850"/>
    </row>
    <row r="1287" spans="1:17" ht="14.4" customHeight="1" x14ac:dyDescent="0.3">
      <c r="A1287" s="831" t="s">
        <v>5471</v>
      </c>
      <c r="B1287" s="832" t="s">
        <v>4484</v>
      </c>
      <c r="C1287" s="832" t="s">
        <v>4480</v>
      </c>
      <c r="D1287" s="832" t="s">
        <v>4591</v>
      </c>
      <c r="E1287" s="832" t="s">
        <v>4592</v>
      </c>
      <c r="F1287" s="849">
        <v>18</v>
      </c>
      <c r="G1287" s="849">
        <v>3870</v>
      </c>
      <c r="H1287" s="849">
        <v>1.125</v>
      </c>
      <c r="I1287" s="849">
        <v>215</v>
      </c>
      <c r="J1287" s="849">
        <v>16</v>
      </c>
      <c r="K1287" s="849">
        <v>3440</v>
      </c>
      <c r="L1287" s="849">
        <v>1</v>
      </c>
      <c r="M1287" s="849">
        <v>215</v>
      </c>
      <c r="N1287" s="849">
        <v>20</v>
      </c>
      <c r="O1287" s="849">
        <v>4300</v>
      </c>
      <c r="P1287" s="837">
        <v>1.25</v>
      </c>
      <c r="Q1287" s="850">
        <v>215</v>
      </c>
    </row>
    <row r="1288" spans="1:17" ht="14.4" customHeight="1" x14ac:dyDescent="0.3">
      <c r="A1288" s="831" t="s">
        <v>5471</v>
      </c>
      <c r="B1288" s="832" t="s">
        <v>4484</v>
      </c>
      <c r="C1288" s="832" t="s">
        <v>4480</v>
      </c>
      <c r="D1288" s="832" t="s">
        <v>4591</v>
      </c>
      <c r="E1288" s="832" t="s">
        <v>4593</v>
      </c>
      <c r="F1288" s="849">
        <v>7</v>
      </c>
      <c r="G1288" s="849">
        <v>1505</v>
      </c>
      <c r="H1288" s="849">
        <v>1.4</v>
      </c>
      <c r="I1288" s="849">
        <v>215</v>
      </c>
      <c r="J1288" s="849">
        <v>5</v>
      </c>
      <c r="K1288" s="849">
        <v>1075</v>
      </c>
      <c r="L1288" s="849">
        <v>1</v>
      </c>
      <c r="M1288" s="849">
        <v>215</v>
      </c>
      <c r="N1288" s="849">
        <v>5</v>
      </c>
      <c r="O1288" s="849">
        <v>1075</v>
      </c>
      <c r="P1288" s="837">
        <v>1</v>
      </c>
      <c r="Q1288" s="850">
        <v>215</v>
      </c>
    </row>
    <row r="1289" spans="1:17" ht="14.4" customHeight="1" x14ac:dyDescent="0.3">
      <c r="A1289" s="831" t="s">
        <v>5471</v>
      </c>
      <c r="B1289" s="832" t="s">
        <v>4484</v>
      </c>
      <c r="C1289" s="832" t="s">
        <v>4480</v>
      </c>
      <c r="D1289" s="832" t="s">
        <v>4540</v>
      </c>
      <c r="E1289" s="832" t="s">
        <v>4541</v>
      </c>
      <c r="F1289" s="849">
        <v>9</v>
      </c>
      <c r="G1289" s="849">
        <v>3186</v>
      </c>
      <c r="H1289" s="849">
        <v>8.9746478873239433</v>
      </c>
      <c r="I1289" s="849">
        <v>354</v>
      </c>
      <c r="J1289" s="849">
        <v>1</v>
      </c>
      <c r="K1289" s="849">
        <v>355</v>
      </c>
      <c r="L1289" s="849">
        <v>1</v>
      </c>
      <c r="M1289" s="849">
        <v>355</v>
      </c>
      <c r="N1289" s="849">
        <v>4</v>
      </c>
      <c r="O1289" s="849">
        <v>1420</v>
      </c>
      <c r="P1289" s="837">
        <v>4</v>
      </c>
      <c r="Q1289" s="850">
        <v>355</v>
      </c>
    </row>
    <row r="1290" spans="1:17" ht="14.4" customHeight="1" x14ac:dyDescent="0.3">
      <c r="A1290" s="831" t="s">
        <v>5471</v>
      </c>
      <c r="B1290" s="832" t="s">
        <v>4484</v>
      </c>
      <c r="C1290" s="832" t="s">
        <v>4480</v>
      </c>
      <c r="D1290" s="832" t="s">
        <v>4540</v>
      </c>
      <c r="E1290" s="832" t="s">
        <v>4542</v>
      </c>
      <c r="F1290" s="849">
        <v>11</v>
      </c>
      <c r="G1290" s="849">
        <v>3894</v>
      </c>
      <c r="H1290" s="849">
        <v>0.52233400402414487</v>
      </c>
      <c r="I1290" s="849">
        <v>354</v>
      </c>
      <c r="J1290" s="849">
        <v>21</v>
      </c>
      <c r="K1290" s="849">
        <v>7455</v>
      </c>
      <c r="L1290" s="849">
        <v>1</v>
      </c>
      <c r="M1290" s="849">
        <v>355</v>
      </c>
      <c r="N1290" s="849">
        <v>15</v>
      </c>
      <c r="O1290" s="849">
        <v>5325</v>
      </c>
      <c r="P1290" s="837">
        <v>0.7142857142857143</v>
      </c>
      <c r="Q1290" s="850">
        <v>355</v>
      </c>
    </row>
    <row r="1291" spans="1:17" ht="14.4" customHeight="1" x14ac:dyDescent="0.3">
      <c r="A1291" s="831" t="s">
        <v>5471</v>
      </c>
      <c r="B1291" s="832" t="s">
        <v>4484</v>
      </c>
      <c r="C1291" s="832" t="s">
        <v>4480</v>
      </c>
      <c r="D1291" s="832" t="s">
        <v>4594</v>
      </c>
      <c r="E1291" s="832" t="s">
        <v>4595</v>
      </c>
      <c r="F1291" s="849">
        <v>56</v>
      </c>
      <c r="G1291" s="849">
        <v>4760</v>
      </c>
      <c r="H1291" s="849">
        <v>1.6</v>
      </c>
      <c r="I1291" s="849">
        <v>85</v>
      </c>
      <c r="J1291" s="849">
        <v>35</v>
      </c>
      <c r="K1291" s="849">
        <v>2975</v>
      </c>
      <c r="L1291" s="849">
        <v>1</v>
      </c>
      <c r="M1291" s="849">
        <v>85</v>
      </c>
      <c r="N1291" s="849">
        <v>18</v>
      </c>
      <c r="O1291" s="849">
        <v>1548</v>
      </c>
      <c r="P1291" s="837">
        <v>0.52033613445378146</v>
      </c>
      <c r="Q1291" s="850">
        <v>86</v>
      </c>
    </row>
    <row r="1292" spans="1:17" ht="14.4" customHeight="1" x14ac:dyDescent="0.3">
      <c r="A1292" s="831" t="s">
        <v>5471</v>
      </c>
      <c r="B1292" s="832" t="s">
        <v>4484</v>
      </c>
      <c r="C1292" s="832" t="s">
        <v>4480</v>
      </c>
      <c r="D1292" s="832" t="s">
        <v>4594</v>
      </c>
      <c r="E1292" s="832" t="s">
        <v>4596</v>
      </c>
      <c r="F1292" s="849">
        <v>157</v>
      </c>
      <c r="G1292" s="849">
        <v>13345</v>
      </c>
      <c r="H1292" s="849">
        <v>1.1294964028776979</v>
      </c>
      <c r="I1292" s="849">
        <v>85</v>
      </c>
      <c r="J1292" s="849">
        <v>139</v>
      </c>
      <c r="K1292" s="849">
        <v>11815</v>
      </c>
      <c r="L1292" s="849">
        <v>1</v>
      </c>
      <c r="M1292" s="849">
        <v>85</v>
      </c>
      <c r="N1292" s="849">
        <v>116</v>
      </c>
      <c r="O1292" s="849">
        <v>9976</v>
      </c>
      <c r="P1292" s="837">
        <v>0.84435040203131617</v>
      </c>
      <c r="Q1292" s="850">
        <v>86</v>
      </c>
    </row>
    <row r="1293" spans="1:17" ht="14.4" customHeight="1" x14ac:dyDescent="0.3">
      <c r="A1293" s="831" t="s">
        <v>5471</v>
      </c>
      <c r="B1293" s="832" t="s">
        <v>4484</v>
      </c>
      <c r="C1293" s="832" t="s">
        <v>4480</v>
      </c>
      <c r="D1293" s="832" t="s">
        <v>4647</v>
      </c>
      <c r="E1293" s="832" t="s">
        <v>4648</v>
      </c>
      <c r="F1293" s="849">
        <v>3</v>
      </c>
      <c r="G1293" s="849">
        <v>2157</v>
      </c>
      <c r="H1293" s="849">
        <v>2.9958333333333331</v>
      </c>
      <c r="I1293" s="849">
        <v>719</v>
      </c>
      <c r="J1293" s="849">
        <v>1</v>
      </c>
      <c r="K1293" s="849">
        <v>720</v>
      </c>
      <c r="L1293" s="849">
        <v>1</v>
      </c>
      <c r="M1293" s="849">
        <v>720</v>
      </c>
      <c r="N1293" s="849">
        <v>6</v>
      </c>
      <c r="O1293" s="849">
        <v>4320</v>
      </c>
      <c r="P1293" s="837">
        <v>6</v>
      </c>
      <c r="Q1293" s="850">
        <v>720</v>
      </c>
    </row>
    <row r="1294" spans="1:17" ht="14.4" customHeight="1" x14ac:dyDescent="0.3">
      <c r="A1294" s="831" t="s">
        <v>5471</v>
      </c>
      <c r="B1294" s="832" t="s">
        <v>4484</v>
      </c>
      <c r="C1294" s="832" t="s">
        <v>4480</v>
      </c>
      <c r="D1294" s="832" t="s">
        <v>4649</v>
      </c>
      <c r="E1294" s="832" t="s">
        <v>4610</v>
      </c>
      <c r="F1294" s="849">
        <v>11</v>
      </c>
      <c r="G1294" s="849">
        <v>10472</v>
      </c>
      <c r="H1294" s="849"/>
      <c r="I1294" s="849">
        <v>952</v>
      </c>
      <c r="J1294" s="849"/>
      <c r="K1294" s="849"/>
      <c r="L1294" s="849"/>
      <c r="M1294" s="849"/>
      <c r="N1294" s="849"/>
      <c r="O1294" s="849"/>
      <c r="P1294" s="837"/>
      <c r="Q1294" s="850"/>
    </row>
    <row r="1295" spans="1:17" ht="14.4" customHeight="1" x14ac:dyDescent="0.3">
      <c r="A1295" s="831" t="s">
        <v>5471</v>
      </c>
      <c r="B1295" s="832" t="s">
        <v>4484</v>
      </c>
      <c r="C1295" s="832" t="s">
        <v>4480</v>
      </c>
      <c r="D1295" s="832" t="s">
        <v>4649</v>
      </c>
      <c r="E1295" s="832" t="s">
        <v>4612</v>
      </c>
      <c r="F1295" s="849">
        <v>75</v>
      </c>
      <c r="G1295" s="849">
        <v>71400</v>
      </c>
      <c r="H1295" s="849">
        <v>1.9230769230769231</v>
      </c>
      <c r="I1295" s="849">
        <v>952</v>
      </c>
      <c r="J1295" s="849">
        <v>39</v>
      </c>
      <c r="K1295" s="849">
        <v>37128</v>
      </c>
      <c r="L1295" s="849">
        <v>1</v>
      </c>
      <c r="M1295" s="849">
        <v>952</v>
      </c>
      <c r="N1295" s="849">
        <v>17</v>
      </c>
      <c r="O1295" s="849">
        <v>16201</v>
      </c>
      <c r="P1295" s="837">
        <v>0.43635531135531136</v>
      </c>
      <c r="Q1295" s="850">
        <v>953</v>
      </c>
    </row>
    <row r="1296" spans="1:17" ht="14.4" customHeight="1" x14ac:dyDescent="0.3">
      <c r="A1296" s="831" t="s">
        <v>5471</v>
      </c>
      <c r="B1296" s="832" t="s">
        <v>4484</v>
      </c>
      <c r="C1296" s="832" t="s">
        <v>4480</v>
      </c>
      <c r="D1296" s="832" t="s">
        <v>4549</v>
      </c>
      <c r="E1296" s="832" t="s">
        <v>4550</v>
      </c>
      <c r="F1296" s="849">
        <v>43</v>
      </c>
      <c r="G1296" s="849">
        <v>5160</v>
      </c>
      <c r="H1296" s="849">
        <v>1.5357142857142858</v>
      </c>
      <c r="I1296" s="849">
        <v>120</v>
      </c>
      <c r="J1296" s="849">
        <v>28</v>
      </c>
      <c r="K1296" s="849">
        <v>3360</v>
      </c>
      <c r="L1296" s="849">
        <v>1</v>
      </c>
      <c r="M1296" s="849">
        <v>120</v>
      </c>
      <c r="N1296" s="849">
        <v>63</v>
      </c>
      <c r="O1296" s="849">
        <v>7623</v>
      </c>
      <c r="P1296" s="837">
        <v>2.2687499999999998</v>
      </c>
      <c r="Q1296" s="850">
        <v>121</v>
      </c>
    </row>
    <row r="1297" spans="1:17" ht="14.4" customHeight="1" x14ac:dyDescent="0.3">
      <c r="A1297" s="831" t="s">
        <v>5471</v>
      </c>
      <c r="B1297" s="832" t="s">
        <v>4484</v>
      </c>
      <c r="C1297" s="832" t="s">
        <v>4480</v>
      </c>
      <c r="D1297" s="832" t="s">
        <v>4549</v>
      </c>
      <c r="E1297" s="832" t="s">
        <v>4551</v>
      </c>
      <c r="F1297" s="849">
        <v>50</v>
      </c>
      <c r="G1297" s="849">
        <v>6000</v>
      </c>
      <c r="H1297" s="849">
        <v>0.38461538461538464</v>
      </c>
      <c r="I1297" s="849">
        <v>120</v>
      </c>
      <c r="J1297" s="849">
        <v>130</v>
      </c>
      <c r="K1297" s="849">
        <v>15600</v>
      </c>
      <c r="L1297" s="849">
        <v>1</v>
      </c>
      <c r="M1297" s="849">
        <v>120</v>
      </c>
      <c r="N1297" s="849">
        <v>111</v>
      </c>
      <c r="O1297" s="849">
        <v>13431</v>
      </c>
      <c r="P1297" s="837">
        <v>0.86096153846153844</v>
      </c>
      <c r="Q1297" s="850">
        <v>121</v>
      </c>
    </row>
    <row r="1298" spans="1:17" ht="14.4" customHeight="1" x14ac:dyDescent="0.3">
      <c r="A1298" s="831" t="s">
        <v>5471</v>
      </c>
      <c r="B1298" s="832" t="s">
        <v>4484</v>
      </c>
      <c r="C1298" s="832" t="s">
        <v>4480</v>
      </c>
      <c r="D1298" s="832" t="s">
        <v>4611</v>
      </c>
      <c r="E1298" s="832" t="s">
        <v>4610</v>
      </c>
      <c r="F1298" s="849">
        <v>2</v>
      </c>
      <c r="G1298" s="849">
        <v>1490</v>
      </c>
      <c r="H1298" s="849">
        <v>0.4</v>
      </c>
      <c r="I1298" s="849">
        <v>745</v>
      </c>
      <c r="J1298" s="849">
        <v>5</v>
      </c>
      <c r="K1298" s="849">
        <v>3725</v>
      </c>
      <c r="L1298" s="849">
        <v>1</v>
      </c>
      <c r="M1298" s="849">
        <v>745</v>
      </c>
      <c r="N1298" s="849"/>
      <c r="O1298" s="849"/>
      <c r="P1298" s="837"/>
      <c r="Q1298" s="850"/>
    </row>
    <row r="1299" spans="1:17" ht="14.4" customHeight="1" x14ac:dyDescent="0.3">
      <c r="A1299" s="831" t="s">
        <v>5471</v>
      </c>
      <c r="B1299" s="832" t="s">
        <v>4484</v>
      </c>
      <c r="C1299" s="832" t="s">
        <v>4480</v>
      </c>
      <c r="D1299" s="832" t="s">
        <v>4611</v>
      </c>
      <c r="E1299" s="832" t="s">
        <v>4612</v>
      </c>
      <c r="F1299" s="849">
        <v>16</v>
      </c>
      <c r="G1299" s="849">
        <v>11920</v>
      </c>
      <c r="H1299" s="849">
        <v>0.69565217391304346</v>
      </c>
      <c r="I1299" s="849">
        <v>745</v>
      </c>
      <c r="J1299" s="849">
        <v>23</v>
      </c>
      <c r="K1299" s="849">
        <v>17135</v>
      </c>
      <c r="L1299" s="849">
        <v>1</v>
      </c>
      <c r="M1299" s="849">
        <v>745</v>
      </c>
      <c r="N1299" s="849">
        <v>24</v>
      </c>
      <c r="O1299" s="849">
        <v>17904</v>
      </c>
      <c r="P1299" s="837">
        <v>1.0448789028304639</v>
      </c>
      <c r="Q1299" s="850">
        <v>746</v>
      </c>
    </row>
    <row r="1300" spans="1:17" ht="14.4" customHeight="1" x14ac:dyDescent="0.3">
      <c r="A1300" s="831" t="s">
        <v>5471</v>
      </c>
      <c r="B1300" s="832" t="s">
        <v>4484</v>
      </c>
      <c r="C1300" s="832" t="s">
        <v>4480</v>
      </c>
      <c r="D1300" s="832" t="s">
        <v>4613</v>
      </c>
      <c r="E1300" s="832" t="s">
        <v>4614</v>
      </c>
      <c r="F1300" s="849">
        <v>73</v>
      </c>
      <c r="G1300" s="849">
        <v>39639</v>
      </c>
      <c r="H1300" s="849">
        <v>1.1774193548387097</v>
      </c>
      <c r="I1300" s="849">
        <v>543</v>
      </c>
      <c r="J1300" s="849">
        <v>62</v>
      </c>
      <c r="K1300" s="849">
        <v>33666</v>
      </c>
      <c r="L1300" s="849">
        <v>1</v>
      </c>
      <c r="M1300" s="849">
        <v>543</v>
      </c>
      <c r="N1300" s="849">
        <v>58</v>
      </c>
      <c r="O1300" s="849">
        <v>31552</v>
      </c>
      <c r="P1300" s="837">
        <v>0.93720667735994767</v>
      </c>
      <c r="Q1300" s="850">
        <v>544</v>
      </c>
    </row>
    <row r="1301" spans="1:17" ht="14.4" customHeight="1" x14ac:dyDescent="0.3">
      <c r="A1301" s="831" t="s">
        <v>5471</v>
      </c>
      <c r="B1301" s="832" t="s">
        <v>4484</v>
      </c>
      <c r="C1301" s="832" t="s">
        <v>4480</v>
      </c>
      <c r="D1301" s="832" t="s">
        <v>4597</v>
      </c>
      <c r="E1301" s="832" t="s">
        <v>4598</v>
      </c>
      <c r="F1301" s="849">
        <v>10</v>
      </c>
      <c r="G1301" s="849">
        <v>3070</v>
      </c>
      <c r="H1301" s="849"/>
      <c r="I1301" s="849">
        <v>307</v>
      </c>
      <c r="J1301" s="849"/>
      <c r="K1301" s="849"/>
      <c r="L1301" s="849"/>
      <c r="M1301" s="849"/>
      <c r="N1301" s="849">
        <v>7</v>
      </c>
      <c r="O1301" s="849">
        <v>2156</v>
      </c>
      <c r="P1301" s="837"/>
      <c r="Q1301" s="850">
        <v>308</v>
      </c>
    </row>
    <row r="1302" spans="1:17" ht="14.4" customHeight="1" x14ac:dyDescent="0.3">
      <c r="A1302" s="831" t="s">
        <v>5471</v>
      </c>
      <c r="B1302" s="832" t="s">
        <v>4484</v>
      </c>
      <c r="C1302" s="832" t="s">
        <v>4480</v>
      </c>
      <c r="D1302" s="832" t="s">
        <v>4597</v>
      </c>
      <c r="E1302" s="832" t="s">
        <v>4599</v>
      </c>
      <c r="F1302" s="849">
        <v>5</v>
      </c>
      <c r="G1302" s="849">
        <v>1535</v>
      </c>
      <c r="H1302" s="849"/>
      <c r="I1302" s="849">
        <v>307</v>
      </c>
      <c r="J1302" s="849"/>
      <c r="K1302" s="849"/>
      <c r="L1302" s="849"/>
      <c r="M1302" s="849"/>
      <c r="N1302" s="849"/>
      <c r="O1302" s="849"/>
      <c r="P1302" s="837"/>
      <c r="Q1302" s="850"/>
    </row>
    <row r="1303" spans="1:17" ht="14.4" customHeight="1" x14ac:dyDescent="0.3">
      <c r="A1303" s="831" t="s">
        <v>5471</v>
      </c>
      <c r="B1303" s="832" t="s">
        <v>4484</v>
      </c>
      <c r="C1303" s="832" t="s">
        <v>4480</v>
      </c>
      <c r="D1303" s="832" t="s">
        <v>4600</v>
      </c>
      <c r="E1303" s="832" t="s">
        <v>4592</v>
      </c>
      <c r="F1303" s="849">
        <v>4</v>
      </c>
      <c r="G1303" s="849">
        <v>712</v>
      </c>
      <c r="H1303" s="849">
        <v>1</v>
      </c>
      <c r="I1303" s="849">
        <v>178</v>
      </c>
      <c r="J1303" s="849">
        <v>4</v>
      </c>
      <c r="K1303" s="849">
        <v>712</v>
      </c>
      <c r="L1303" s="849">
        <v>1</v>
      </c>
      <c r="M1303" s="849">
        <v>178</v>
      </c>
      <c r="N1303" s="849">
        <v>1</v>
      </c>
      <c r="O1303" s="849">
        <v>179</v>
      </c>
      <c r="P1303" s="837">
        <v>0.25140449438202245</v>
      </c>
      <c r="Q1303" s="850">
        <v>179</v>
      </c>
    </row>
    <row r="1304" spans="1:17" ht="14.4" customHeight="1" x14ac:dyDescent="0.3">
      <c r="A1304" s="831" t="s">
        <v>5471</v>
      </c>
      <c r="B1304" s="832" t="s">
        <v>4484</v>
      </c>
      <c r="C1304" s="832" t="s">
        <v>4480</v>
      </c>
      <c r="D1304" s="832" t="s">
        <v>4600</v>
      </c>
      <c r="E1304" s="832" t="s">
        <v>4593</v>
      </c>
      <c r="F1304" s="849"/>
      <c r="G1304" s="849"/>
      <c r="H1304" s="849"/>
      <c r="I1304" s="849"/>
      <c r="J1304" s="849">
        <v>2</v>
      </c>
      <c r="K1304" s="849">
        <v>356</v>
      </c>
      <c r="L1304" s="849">
        <v>1</v>
      </c>
      <c r="M1304" s="849">
        <v>178</v>
      </c>
      <c r="N1304" s="849"/>
      <c r="O1304" s="849"/>
      <c r="P1304" s="837"/>
      <c r="Q1304" s="850"/>
    </row>
    <row r="1305" spans="1:17" ht="14.4" customHeight="1" x14ac:dyDescent="0.3">
      <c r="A1305" s="831" t="s">
        <v>5471</v>
      </c>
      <c r="B1305" s="832" t="s">
        <v>4484</v>
      </c>
      <c r="C1305" s="832" t="s">
        <v>4480</v>
      </c>
      <c r="D1305" s="832" t="s">
        <v>4601</v>
      </c>
      <c r="E1305" s="832" t="s">
        <v>4598</v>
      </c>
      <c r="F1305" s="849">
        <v>22</v>
      </c>
      <c r="G1305" s="849">
        <v>8360</v>
      </c>
      <c r="H1305" s="849">
        <v>1.6923076923076923</v>
      </c>
      <c r="I1305" s="849">
        <v>380</v>
      </c>
      <c r="J1305" s="849">
        <v>13</v>
      </c>
      <c r="K1305" s="849">
        <v>4940</v>
      </c>
      <c r="L1305" s="849">
        <v>1</v>
      </c>
      <c r="M1305" s="849">
        <v>380</v>
      </c>
      <c r="N1305" s="849">
        <v>25</v>
      </c>
      <c r="O1305" s="849">
        <v>9525</v>
      </c>
      <c r="P1305" s="837">
        <v>1.9281376518218623</v>
      </c>
      <c r="Q1305" s="850">
        <v>381</v>
      </c>
    </row>
    <row r="1306" spans="1:17" ht="14.4" customHeight="1" x14ac:dyDescent="0.3">
      <c r="A1306" s="831" t="s">
        <v>5471</v>
      </c>
      <c r="B1306" s="832" t="s">
        <v>4484</v>
      </c>
      <c r="C1306" s="832" t="s">
        <v>4480</v>
      </c>
      <c r="D1306" s="832" t="s">
        <v>4601</v>
      </c>
      <c r="E1306" s="832" t="s">
        <v>4599</v>
      </c>
      <c r="F1306" s="849">
        <v>3</v>
      </c>
      <c r="G1306" s="849">
        <v>1140</v>
      </c>
      <c r="H1306" s="849"/>
      <c r="I1306" s="849">
        <v>380</v>
      </c>
      <c r="J1306" s="849"/>
      <c r="K1306" s="849"/>
      <c r="L1306" s="849"/>
      <c r="M1306" s="849"/>
      <c r="N1306" s="849">
        <v>3</v>
      </c>
      <c r="O1306" s="849">
        <v>1143</v>
      </c>
      <c r="P1306" s="837"/>
      <c r="Q1306" s="850">
        <v>381</v>
      </c>
    </row>
    <row r="1307" spans="1:17" ht="14.4" customHeight="1" x14ac:dyDescent="0.3">
      <c r="A1307" s="831" t="s">
        <v>5471</v>
      </c>
      <c r="B1307" s="832" t="s">
        <v>4484</v>
      </c>
      <c r="C1307" s="832" t="s">
        <v>4480</v>
      </c>
      <c r="D1307" s="832" t="s">
        <v>4560</v>
      </c>
      <c r="E1307" s="832" t="s">
        <v>4561</v>
      </c>
      <c r="F1307" s="849">
        <v>6</v>
      </c>
      <c r="G1307" s="849">
        <v>3708</v>
      </c>
      <c r="H1307" s="849">
        <v>0.54457335878983693</v>
      </c>
      <c r="I1307" s="849">
        <v>618</v>
      </c>
      <c r="J1307" s="849">
        <v>11</v>
      </c>
      <c r="K1307" s="849">
        <v>6809</v>
      </c>
      <c r="L1307" s="849">
        <v>1</v>
      </c>
      <c r="M1307" s="849">
        <v>619</v>
      </c>
      <c r="N1307" s="849">
        <v>9</v>
      </c>
      <c r="O1307" s="849">
        <v>5580</v>
      </c>
      <c r="P1307" s="837">
        <v>0.81950359817888085</v>
      </c>
      <c r="Q1307" s="850">
        <v>620</v>
      </c>
    </row>
    <row r="1308" spans="1:17" ht="14.4" customHeight="1" x14ac:dyDescent="0.3">
      <c r="A1308" s="831" t="s">
        <v>5471</v>
      </c>
      <c r="B1308" s="832" t="s">
        <v>4484</v>
      </c>
      <c r="C1308" s="832" t="s">
        <v>4480</v>
      </c>
      <c r="D1308" s="832" t="s">
        <v>4654</v>
      </c>
      <c r="E1308" s="832" t="s">
        <v>4610</v>
      </c>
      <c r="F1308" s="849">
        <v>2</v>
      </c>
      <c r="G1308" s="849">
        <v>2070</v>
      </c>
      <c r="H1308" s="849"/>
      <c r="I1308" s="849">
        <v>1035</v>
      </c>
      <c r="J1308" s="849"/>
      <c r="K1308" s="849"/>
      <c r="L1308" s="849"/>
      <c r="M1308" s="849"/>
      <c r="N1308" s="849"/>
      <c r="O1308" s="849"/>
      <c r="P1308" s="837"/>
      <c r="Q1308" s="850"/>
    </row>
    <row r="1309" spans="1:17" ht="14.4" customHeight="1" x14ac:dyDescent="0.3">
      <c r="A1309" s="831" t="s">
        <v>5471</v>
      </c>
      <c r="B1309" s="832" t="s">
        <v>4484</v>
      </c>
      <c r="C1309" s="832" t="s">
        <v>4480</v>
      </c>
      <c r="D1309" s="832" t="s">
        <v>4562</v>
      </c>
      <c r="E1309" s="832" t="s">
        <v>4563</v>
      </c>
      <c r="F1309" s="849"/>
      <c r="G1309" s="849"/>
      <c r="H1309" s="849"/>
      <c r="I1309" s="849"/>
      <c r="J1309" s="849"/>
      <c r="K1309" s="849"/>
      <c r="L1309" s="849"/>
      <c r="M1309" s="849"/>
      <c r="N1309" s="849">
        <v>2</v>
      </c>
      <c r="O1309" s="849">
        <v>748</v>
      </c>
      <c r="P1309" s="837"/>
      <c r="Q1309" s="850">
        <v>374</v>
      </c>
    </row>
    <row r="1310" spans="1:17" ht="14.4" customHeight="1" x14ac:dyDescent="0.3">
      <c r="A1310" s="831" t="s">
        <v>5471</v>
      </c>
      <c r="B1310" s="832" t="s">
        <v>4484</v>
      </c>
      <c r="C1310" s="832" t="s">
        <v>4480</v>
      </c>
      <c r="D1310" s="832" t="s">
        <v>4655</v>
      </c>
      <c r="E1310" s="832" t="s">
        <v>4610</v>
      </c>
      <c r="F1310" s="849"/>
      <c r="G1310" s="849"/>
      <c r="H1310" s="849"/>
      <c r="I1310" s="849"/>
      <c r="J1310" s="849">
        <v>2</v>
      </c>
      <c r="K1310" s="849">
        <v>1758</v>
      </c>
      <c r="L1310" s="849">
        <v>1</v>
      </c>
      <c r="M1310" s="849">
        <v>879</v>
      </c>
      <c r="N1310" s="849"/>
      <c r="O1310" s="849"/>
      <c r="P1310" s="837"/>
      <c r="Q1310" s="850"/>
    </row>
    <row r="1311" spans="1:17" ht="14.4" customHeight="1" x14ac:dyDescent="0.3">
      <c r="A1311" s="831" t="s">
        <v>5471</v>
      </c>
      <c r="B1311" s="832" t="s">
        <v>4484</v>
      </c>
      <c r="C1311" s="832" t="s">
        <v>4480</v>
      </c>
      <c r="D1311" s="832" t="s">
        <v>4564</v>
      </c>
      <c r="E1311" s="832" t="s">
        <v>4566</v>
      </c>
      <c r="F1311" s="849"/>
      <c r="G1311" s="849"/>
      <c r="H1311" s="849"/>
      <c r="I1311" s="849"/>
      <c r="J1311" s="849">
        <v>1</v>
      </c>
      <c r="K1311" s="849">
        <v>177</v>
      </c>
      <c r="L1311" s="849">
        <v>1</v>
      </c>
      <c r="M1311" s="849">
        <v>177</v>
      </c>
      <c r="N1311" s="849"/>
      <c r="O1311" s="849"/>
      <c r="P1311" s="837"/>
      <c r="Q1311" s="850"/>
    </row>
    <row r="1312" spans="1:17" ht="14.4" customHeight="1" x14ac:dyDescent="0.3">
      <c r="A1312" s="831" t="s">
        <v>5471</v>
      </c>
      <c r="B1312" s="832" t="s">
        <v>4484</v>
      </c>
      <c r="C1312" s="832" t="s">
        <v>4480</v>
      </c>
      <c r="D1312" s="832" t="s">
        <v>4605</v>
      </c>
      <c r="E1312" s="832" t="s">
        <v>4575</v>
      </c>
      <c r="F1312" s="849"/>
      <c r="G1312" s="849"/>
      <c r="H1312" s="849"/>
      <c r="I1312" s="849"/>
      <c r="J1312" s="849">
        <v>2</v>
      </c>
      <c r="K1312" s="849">
        <v>808</v>
      </c>
      <c r="L1312" s="849">
        <v>1</v>
      </c>
      <c r="M1312" s="849">
        <v>404</v>
      </c>
      <c r="N1312" s="849"/>
      <c r="O1312" s="849"/>
      <c r="P1312" s="837"/>
      <c r="Q1312" s="850"/>
    </row>
    <row r="1313" spans="1:17" ht="14.4" customHeight="1" x14ac:dyDescent="0.3">
      <c r="A1313" s="831" t="s">
        <v>5471</v>
      </c>
      <c r="B1313" s="832" t="s">
        <v>4484</v>
      </c>
      <c r="C1313" s="832" t="s">
        <v>4480</v>
      </c>
      <c r="D1313" s="832" t="s">
        <v>4605</v>
      </c>
      <c r="E1313" s="832" t="s">
        <v>4576</v>
      </c>
      <c r="F1313" s="849">
        <v>3</v>
      </c>
      <c r="G1313" s="849">
        <v>1212</v>
      </c>
      <c r="H1313" s="849"/>
      <c r="I1313" s="849">
        <v>404</v>
      </c>
      <c r="J1313" s="849"/>
      <c r="K1313" s="849"/>
      <c r="L1313" s="849"/>
      <c r="M1313" s="849"/>
      <c r="N1313" s="849"/>
      <c r="O1313" s="849"/>
      <c r="P1313" s="837"/>
      <c r="Q1313" s="850"/>
    </row>
    <row r="1314" spans="1:17" ht="14.4" customHeight="1" x14ac:dyDescent="0.3">
      <c r="A1314" s="831" t="s">
        <v>5471</v>
      </c>
      <c r="B1314" s="832" t="s">
        <v>4484</v>
      </c>
      <c r="C1314" s="832" t="s">
        <v>4480</v>
      </c>
      <c r="D1314" s="832" t="s">
        <v>4658</v>
      </c>
      <c r="E1314" s="832" t="s">
        <v>4659</v>
      </c>
      <c r="F1314" s="849">
        <v>1</v>
      </c>
      <c r="G1314" s="849">
        <v>623</v>
      </c>
      <c r="H1314" s="849"/>
      <c r="I1314" s="849">
        <v>623</v>
      </c>
      <c r="J1314" s="849"/>
      <c r="K1314" s="849"/>
      <c r="L1314" s="849"/>
      <c r="M1314" s="849"/>
      <c r="N1314" s="849"/>
      <c r="O1314" s="849"/>
      <c r="P1314" s="837"/>
      <c r="Q1314" s="850"/>
    </row>
    <row r="1315" spans="1:17" ht="14.4" customHeight="1" x14ac:dyDescent="0.3">
      <c r="A1315" s="831" t="s">
        <v>5471</v>
      </c>
      <c r="B1315" s="832" t="s">
        <v>4484</v>
      </c>
      <c r="C1315" s="832" t="s">
        <v>4480</v>
      </c>
      <c r="D1315" s="832" t="s">
        <v>4567</v>
      </c>
      <c r="E1315" s="832" t="s">
        <v>4568</v>
      </c>
      <c r="F1315" s="849"/>
      <c r="G1315" s="849"/>
      <c r="H1315" s="849"/>
      <c r="I1315" s="849"/>
      <c r="J1315" s="849">
        <v>2</v>
      </c>
      <c r="K1315" s="849">
        <v>2592</v>
      </c>
      <c r="L1315" s="849">
        <v>1</v>
      </c>
      <c r="M1315" s="849">
        <v>1296</v>
      </c>
      <c r="N1315" s="849"/>
      <c r="O1315" s="849"/>
      <c r="P1315" s="837"/>
      <c r="Q1315" s="850"/>
    </row>
    <row r="1316" spans="1:17" ht="14.4" customHeight="1" x14ac:dyDescent="0.3">
      <c r="A1316" s="831" t="s">
        <v>5472</v>
      </c>
      <c r="B1316" s="832" t="s">
        <v>4484</v>
      </c>
      <c r="C1316" s="832" t="s">
        <v>4480</v>
      </c>
      <c r="D1316" s="832" t="s">
        <v>4534</v>
      </c>
      <c r="E1316" s="832" t="s">
        <v>4535</v>
      </c>
      <c r="F1316" s="849">
        <v>30</v>
      </c>
      <c r="G1316" s="849">
        <v>7530</v>
      </c>
      <c r="H1316" s="849">
        <v>0.46875</v>
      </c>
      <c r="I1316" s="849">
        <v>251</v>
      </c>
      <c r="J1316" s="849">
        <v>64</v>
      </c>
      <c r="K1316" s="849">
        <v>16064</v>
      </c>
      <c r="L1316" s="849">
        <v>1</v>
      </c>
      <c r="M1316" s="849">
        <v>251</v>
      </c>
      <c r="N1316" s="849">
        <v>58</v>
      </c>
      <c r="O1316" s="849">
        <v>14616</v>
      </c>
      <c r="P1316" s="837">
        <v>0.90986055776892427</v>
      </c>
      <c r="Q1316" s="850">
        <v>252</v>
      </c>
    </row>
    <row r="1317" spans="1:17" ht="14.4" customHeight="1" x14ac:dyDescent="0.3">
      <c r="A1317" s="831" t="s">
        <v>5472</v>
      </c>
      <c r="B1317" s="832" t="s">
        <v>4484</v>
      </c>
      <c r="C1317" s="832" t="s">
        <v>4480</v>
      </c>
      <c r="D1317" s="832" t="s">
        <v>4534</v>
      </c>
      <c r="E1317" s="832" t="s">
        <v>4536</v>
      </c>
      <c r="F1317" s="849">
        <v>8</v>
      </c>
      <c r="G1317" s="849">
        <v>2008</v>
      </c>
      <c r="H1317" s="849">
        <v>0.38095238095238093</v>
      </c>
      <c r="I1317" s="849">
        <v>251</v>
      </c>
      <c r="J1317" s="849">
        <v>21</v>
      </c>
      <c r="K1317" s="849">
        <v>5271</v>
      </c>
      <c r="L1317" s="849">
        <v>1</v>
      </c>
      <c r="M1317" s="849">
        <v>251</v>
      </c>
      <c r="N1317" s="849">
        <v>8</v>
      </c>
      <c r="O1317" s="849">
        <v>2016</v>
      </c>
      <c r="P1317" s="837">
        <v>0.38247011952191234</v>
      </c>
      <c r="Q1317" s="850">
        <v>252</v>
      </c>
    </row>
    <row r="1318" spans="1:17" ht="14.4" customHeight="1" x14ac:dyDescent="0.3">
      <c r="A1318" s="831" t="s">
        <v>5472</v>
      </c>
      <c r="B1318" s="832" t="s">
        <v>4484</v>
      </c>
      <c r="C1318" s="832" t="s">
        <v>4480</v>
      </c>
      <c r="D1318" s="832" t="s">
        <v>4571</v>
      </c>
      <c r="E1318" s="832" t="s">
        <v>4572</v>
      </c>
      <c r="F1318" s="849">
        <v>6</v>
      </c>
      <c r="G1318" s="849">
        <v>756</v>
      </c>
      <c r="H1318" s="849">
        <v>0.35294117647058826</v>
      </c>
      <c r="I1318" s="849">
        <v>126</v>
      </c>
      <c r="J1318" s="849">
        <v>17</v>
      </c>
      <c r="K1318" s="849">
        <v>2142</v>
      </c>
      <c r="L1318" s="849">
        <v>1</v>
      </c>
      <c r="M1318" s="849">
        <v>126</v>
      </c>
      <c r="N1318" s="849">
        <v>7</v>
      </c>
      <c r="O1318" s="849">
        <v>889</v>
      </c>
      <c r="P1318" s="837">
        <v>0.41503267973856212</v>
      </c>
      <c r="Q1318" s="850">
        <v>127</v>
      </c>
    </row>
    <row r="1319" spans="1:17" ht="14.4" customHeight="1" x14ac:dyDescent="0.3">
      <c r="A1319" s="831" t="s">
        <v>5472</v>
      </c>
      <c r="B1319" s="832" t="s">
        <v>4484</v>
      </c>
      <c r="C1319" s="832" t="s">
        <v>4480</v>
      </c>
      <c r="D1319" s="832" t="s">
        <v>4571</v>
      </c>
      <c r="E1319" s="832" t="s">
        <v>4573</v>
      </c>
      <c r="F1319" s="849">
        <v>25</v>
      </c>
      <c r="G1319" s="849">
        <v>3150</v>
      </c>
      <c r="H1319" s="849">
        <v>0.33333333333333331</v>
      </c>
      <c r="I1319" s="849">
        <v>126</v>
      </c>
      <c r="J1319" s="849">
        <v>75</v>
      </c>
      <c r="K1319" s="849">
        <v>9450</v>
      </c>
      <c r="L1319" s="849">
        <v>1</v>
      </c>
      <c r="M1319" s="849">
        <v>126</v>
      </c>
      <c r="N1319" s="849">
        <v>47</v>
      </c>
      <c r="O1319" s="849">
        <v>5969</v>
      </c>
      <c r="P1319" s="837">
        <v>0.63164021164021167</v>
      </c>
      <c r="Q1319" s="850">
        <v>127</v>
      </c>
    </row>
    <row r="1320" spans="1:17" ht="14.4" customHeight="1" x14ac:dyDescent="0.3">
      <c r="A1320" s="831" t="s">
        <v>5472</v>
      </c>
      <c r="B1320" s="832" t="s">
        <v>4484</v>
      </c>
      <c r="C1320" s="832" t="s">
        <v>4480</v>
      </c>
      <c r="D1320" s="832" t="s">
        <v>4577</v>
      </c>
      <c r="E1320" s="832" t="s">
        <v>4579</v>
      </c>
      <c r="F1320" s="849"/>
      <c r="G1320" s="849"/>
      <c r="H1320" s="849"/>
      <c r="I1320" s="849"/>
      <c r="J1320" s="849">
        <v>1</v>
      </c>
      <c r="K1320" s="849">
        <v>495</v>
      </c>
      <c r="L1320" s="849">
        <v>1</v>
      </c>
      <c r="M1320" s="849">
        <v>495</v>
      </c>
      <c r="N1320" s="849"/>
      <c r="O1320" s="849"/>
      <c r="P1320" s="837"/>
      <c r="Q1320" s="850"/>
    </row>
    <row r="1321" spans="1:17" ht="14.4" customHeight="1" x14ac:dyDescent="0.3">
      <c r="A1321" s="831" t="s">
        <v>5472</v>
      </c>
      <c r="B1321" s="832" t="s">
        <v>4484</v>
      </c>
      <c r="C1321" s="832" t="s">
        <v>4480</v>
      </c>
      <c r="D1321" s="832" t="s">
        <v>4582</v>
      </c>
      <c r="E1321" s="832" t="s">
        <v>4578</v>
      </c>
      <c r="F1321" s="849"/>
      <c r="G1321" s="849"/>
      <c r="H1321" s="849"/>
      <c r="I1321" s="849"/>
      <c r="J1321" s="849"/>
      <c r="K1321" s="849"/>
      <c r="L1321" s="849"/>
      <c r="M1321" s="849"/>
      <c r="N1321" s="849">
        <v>1</v>
      </c>
      <c r="O1321" s="849">
        <v>569</v>
      </c>
      <c r="P1321" s="837"/>
      <c r="Q1321" s="850">
        <v>569</v>
      </c>
    </row>
    <row r="1322" spans="1:17" ht="14.4" customHeight="1" x14ac:dyDescent="0.3">
      <c r="A1322" s="831" t="s">
        <v>5472</v>
      </c>
      <c r="B1322" s="832" t="s">
        <v>4484</v>
      </c>
      <c r="C1322" s="832" t="s">
        <v>4480</v>
      </c>
      <c r="D1322" s="832" t="s">
        <v>4582</v>
      </c>
      <c r="E1322" s="832" t="s">
        <v>4579</v>
      </c>
      <c r="F1322" s="849"/>
      <c r="G1322" s="849"/>
      <c r="H1322" s="849"/>
      <c r="I1322" s="849"/>
      <c r="J1322" s="849"/>
      <c r="K1322" s="849"/>
      <c r="L1322" s="849"/>
      <c r="M1322" s="849"/>
      <c r="N1322" s="849">
        <v>1</v>
      </c>
      <c r="O1322" s="849">
        <v>569</v>
      </c>
      <c r="P1322" s="837"/>
      <c r="Q1322" s="850">
        <v>569</v>
      </c>
    </row>
    <row r="1323" spans="1:17" ht="14.4" customHeight="1" x14ac:dyDescent="0.3">
      <c r="A1323" s="831" t="s">
        <v>5472</v>
      </c>
      <c r="B1323" s="832" t="s">
        <v>4484</v>
      </c>
      <c r="C1323" s="832" t="s">
        <v>4480</v>
      </c>
      <c r="D1323" s="832" t="s">
        <v>4609</v>
      </c>
      <c r="E1323" s="832" t="s">
        <v>4612</v>
      </c>
      <c r="F1323" s="849">
        <v>3</v>
      </c>
      <c r="G1323" s="849">
        <v>2454</v>
      </c>
      <c r="H1323" s="849">
        <v>0.6</v>
      </c>
      <c r="I1323" s="849">
        <v>818</v>
      </c>
      <c r="J1323" s="849">
        <v>5</v>
      </c>
      <c r="K1323" s="849">
        <v>4090</v>
      </c>
      <c r="L1323" s="849">
        <v>1</v>
      </c>
      <c r="M1323" s="849">
        <v>818</v>
      </c>
      <c r="N1323" s="849">
        <v>2</v>
      </c>
      <c r="O1323" s="849">
        <v>1638</v>
      </c>
      <c r="P1323" s="837">
        <v>0.40048899755501222</v>
      </c>
      <c r="Q1323" s="850">
        <v>819</v>
      </c>
    </row>
    <row r="1324" spans="1:17" ht="14.4" customHeight="1" x14ac:dyDescent="0.3">
      <c r="A1324" s="831" t="s">
        <v>5472</v>
      </c>
      <c r="B1324" s="832" t="s">
        <v>4484</v>
      </c>
      <c r="C1324" s="832" t="s">
        <v>4480</v>
      </c>
      <c r="D1324" s="832" t="s">
        <v>4591</v>
      </c>
      <c r="E1324" s="832" t="s">
        <v>4592</v>
      </c>
      <c r="F1324" s="849">
        <v>1</v>
      </c>
      <c r="G1324" s="849">
        <v>215</v>
      </c>
      <c r="H1324" s="849">
        <v>0.5</v>
      </c>
      <c r="I1324" s="849">
        <v>215</v>
      </c>
      <c r="J1324" s="849">
        <v>2</v>
      </c>
      <c r="K1324" s="849">
        <v>430</v>
      </c>
      <c r="L1324" s="849">
        <v>1</v>
      </c>
      <c r="M1324" s="849">
        <v>215</v>
      </c>
      <c r="N1324" s="849"/>
      <c r="O1324" s="849"/>
      <c r="P1324" s="837"/>
      <c r="Q1324" s="850"/>
    </row>
    <row r="1325" spans="1:17" ht="14.4" customHeight="1" x14ac:dyDescent="0.3">
      <c r="A1325" s="831" t="s">
        <v>5472</v>
      </c>
      <c r="B1325" s="832" t="s">
        <v>4484</v>
      </c>
      <c r="C1325" s="832" t="s">
        <v>4480</v>
      </c>
      <c r="D1325" s="832" t="s">
        <v>4540</v>
      </c>
      <c r="E1325" s="832" t="s">
        <v>4542</v>
      </c>
      <c r="F1325" s="849"/>
      <c r="G1325" s="849"/>
      <c r="H1325" s="849"/>
      <c r="I1325" s="849"/>
      <c r="J1325" s="849"/>
      <c r="K1325" s="849"/>
      <c r="L1325" s="849"/>
      <c r="M1325" s="849"/>
      <c r="N1325" s="849">
        <v>2</v>
      </c>
      <c r="O1325" s="849">
        <v>710</v>
      </c>
      <c r="P1325" s="837"/>
      <c r="Q1325" s="850">
        <v>355</v>
      </c>
    </row>
    <row r="1326" spans="1:17" ht="14.4" customHeight="1" x14ac:dyDescent="0.3">
      <c r="A1326" s="831" t="s">
        <v>5472</v>
      </c>
      <c r="B1326" s="832" t="s">
        <v>4484</v>
      </c>
      <c r="C1326" s="832" t="s">
        <v>4480</v>
      </c>
      <c r="D1326" s="832" t="s">
        <v>4594</v>
      </c>
      <c r="E1326" s="832" t="s">
        <v>4595</v>
      </c>
      <c r="F1326" s="849">
        <v>1</v>
      </c>
      <c r="G1326" s="849">
        <v>85</v>
      </c>
      <c r="H1326" s="849"/>
      <c r="I1326" s="849">
        <v>85</v>
      </c>
      <c r="J1326" s="849"/>
      <c r="K1326" s="849"/>
      <c r="L1326" s="849"/>
      <c r="M1326" s="849"/>
      <c r="N1326" s="849"/>
      <c r="O1326" s="849"/>
      <c r="P1326" s="837"/>
      <c r="Q1326" s="850"/>
    </row>
    <row r="1327" spans="1:17" ht="14.4" customHeight="1" x14ac:dyDescent="0.3">
      <c r="A1327" s="831" t="s">
        <v>5472</v>
      </c>
      <c r="B1327" s="832" t="s">
        <v>4484</v>
      </c>
      <c r="C1327" s="832" t="s">
        <v>4480</v>
      </c>
      <c r="D1327" s="832" t="s">
        <v>4594</v>
      </c>
      <c r="E1327" s="832" t="s">
        <v>4596</v>
      </c>
      <c r="F1327" s="849">
        <v>3</v>
      </c>
      <c r="G1327" s="849">
        <v>255</v>
      </c>
      <c r="H1327" s="849">
        <v>0.6</v>
      </c>
      <c r="I1327" s="849">
        <v>85</v>
      </c>
      <c r="J1327" s="849">
        <v>5</v>
      </c>
      <c r="K1327" s="849">
        <v>425</v>
      </c>
      <c r="L1327" s="849">
        <v>1</v>
      </c>
      <c r="M1327" s="849">
        <v>85</v>
      </c>
      <c r="N1327" s="849"/>
      <c r="O1327" s="849"/>
      <c r="P1327" s="837"/>
      <c r="Q1327" s="850"/>
    </row>
    <row r="1328" spans="1:17" ht="14.4" customHeight="1" x14ac:dyDescent="0.3">
      <c r="A1328" s="831" t="s">
        <v>5472</v>
      </c>
      <c r="B1328" s="832" t="s">
        <v>4484</v>
      </c>
      <c r="C1328" s="832" t="s">
        <v>4480</v>
      </c>
      <c r="D1328" s="832" t="s">
        <v>4611</v>
      </c>
      <c r="E1328" s="832" t="s">
        <v>4610</v>
      </c>
      <c r="F1328" s="849">
        <v>1</v>
      </c>
      <c r="G1328" s="849">
        <v>745</v>
      </c>
      <c r="H1328" s="849"/>
      <c r="I1328" s="849">
        <v>745</v>
      </c>
      <c r="J1328" s="849"/>
      <c r="K1328" s="849"/>
      <c r="L1328" s="849"/>
      <c r="M1328" s="849"/>
      <c r="N1328" s="849">
        <v>1</v>
      </c>
      <c r="O1328" s="849">
        <v>746</v>
      </c>
      <c r="P1328" s="837"/>
      <c r="Q1328" s="850">
        <v>746</v>
      </c>
    </row>
    <row r="1329" spans="1:17" ht="14.4" customHeight="1" x14ac:dyDescent="0.3">
      <c r="A1329" s="831" t="s">
        <v>5472</v>
      </c>
      <c r="B1329" s="832" t="s">
        <v>4484</v>
      </c>
      <c r="C1329" s="832" t="s">
        <v>4480</v>
      </c>
      <c r="D1329" s="832" t="s">
        <v>4613</v>
      </c>
      <c r="E1329" s="832" t="s">
        <v>4614</v>
      </c>
      <c r="F1329" s="849">
        <v>1</v>
      </c>
      <c r="G1329" s="849">
        <v>543</v>
      </c>
      <c r="H1329" s="849"/>
      <c r="I1329" s="849">
        <v>543</v>
      </c>
      <c r="J1329" s="849"/>
      <c r="K1329" s="849"/>
      <c r="L1329" s="849"/>
      <c r="M1329" s="849"/>
      <c r="N1329" s="849"/>
      <c r="O1329" s="849"/>
      <c r="P1329" s="837"/>
      <c r="Q1329" s="850"/>
    </row>
    <row r="1330" spans="1:17" ht="14.4" customHeight="1" x14ac:dyDescent="0.3">
      <c r="A1330" s="831" t="s">
        <v>5472</v>
      </c>
      <c r="B1330" s="832" t="s">
        <v>4484</v>
      </c>
      <c r="C1330" s="832" t="s">
        <v>4480</v>
      </c>
      <c r="D1330" s="832" t="s">
        <v>4597</v>
      </c>
      <c r="E1330" s="832" t="s">
        <v>4598</v>
      </c>
      <c r="F1330" s="849">
        <v>23</v>
      </c>
      <c r="G1330" s="849">
        <v>7061</v>
      </c>
      <c r="H1330" s="849">
        <v>0.45098039215686275</v>
      </c>
      <c r="I1330" s="849">
        <v>307</v>
      </c>
      <c r="J1330" s="849">
        <v>51</v>
      </c>
      <c r="K1330" s="849">
        <v>15657</v>
      </c>
      <c r="L1330" s="849">
        <v>1</v>
      </c>
      <c r="M1330" s="849">
        <v>307</v>
      </c>
      <c r="N1330" s="849">
        <v>42</v>
      </c>
      <c r="O1330" s="849">
        <v>12936</v>
      </c>
      <c r="P1330" s="837">
        <v>0.82621191799195248</v>
      </c>
      <c r="Q1330" s="850">
        <v>308</v>
      </c>
    </row>
    <row r="1331" spans="1:17" ht="14.4" customHeight="1" x14ac:dyDescent="0.3">
      <c r="A1331" s="831" t="s">
        <v>5472</v>
      </c>
      <c r="B1331" s="832" t="s">
        <v>4484</v>
      </c>
      <c r="C1331" s="832" t="s">
        <v>4480</v>
      </c>
      <c r="D1331" s="832" t="s">
        <v>4597</v>
      </c>
      <c r="E1331" s="832" t="s">
        <v>4599</v>
      </c>
      <c r="F1331" s="849">
        <v>6</v>
      </c>
      <c r="G1331" s="849">
        <v>1842</v>
      </c>
      <c r="H1331" s="849">
        <v>0.46153846153846156</v>
      </c>
      <c r="I1331" s="849">
        <v>307</v>
      </c>
      <c r="J1331" s="849">
        <v>13</v>
      </c>
      <c r="K1331" s="849">
        <v>3991</v>
      </c>
      <c r="L1331" s="849">
        <v>1</v>
      </c>
      <c r="M1331" s="849">
        <v>307</v>
      </c>
      <c r="N1331" s="849">
        <v>4</v>
      </c>
      <c r="O1331" s="849">
        <v>1232</v>
      </c>
      <c r="P1331" s="837">
        <v>0.30869456276622398</v>
      </c>
      <c r="Q1331" s="850">
        <v>308</v>
      </c>
    </row>
    <row r="1332" spans="1:17" ht="14.4" customHeight="1" x14ac:dyDescent="0.3">
      <c r="A1332" s="831" t="s">
        <v>5472</v>
      </c>
      <c r="B1332" s="832" t="s">
        <v>4484</v>
      </c>
      <c r="C1332" s="832" t="s">
        <v>4480</v>
      </c>
      <c r="D1332" s="832" t="s">
        <v>4601</v>
      </c>
      <c r="E1332" s="832" t="s">
        <v>4599</v>
      </c>
      <c r="F1332" s="849"/>
      <c r="G1332" s="849"/>
      <c r="H1332" s="849"/>
      <c r="I1332" s="849"/>
      <c r="J1332" s="849">
        <v>2</v>
      </c>
      <c r="K1332" s="849">
        <v>760</v>
      </c>
      <c r="L1332" s="849">
        <v>1</v>
      </c>
      <c r="M1332" s="849">
        <v>380</v>
      </c>
      <c r="N1332" s="849">
        <v>1</v>
      </c>
      <c r="O1332" s="849">
        <v>381</v>
      </c>
      <c r="P1332" s="837">
        <v>0.50131578947368416</v>
      </c>
      <c r="Q1332" s="850">
        <v>381</v>
      </c>
    </row>
    <row r="1333" spans="1:17" ht="14.4" customHeight="1" x14ac:dyDescent="0.3">
      <c r="A1333" s="831" t="s">
        <v>5472</v>
      </c>
      <c r="B1333" s="832" t="s">
        <v>4484</v>
      </c>
      <c r="C1333" s="832" t="s">
        <v>4480</v>
      </c>
      <c r="D1333" s="832" t="s">
        <v>4604</v>
      </c>
      <c r="E1333" s="832" t="s">
        <v>4586</v>
      </c>
      <c r="F1333" s="849"/>
      <c r="G1333" s="849"/>
      <c r="H1333" s="849"/>
      <c r="I1333" s="849"/>
      <c r="J1333" s="849">
        <v>1</v>
      </c>
      <c r="K1333" s="849">
        <v>353</v>
      </c>
      <c r="L1333" s="849">
        <v>1</v>
      </c>
      <c r="M1333" s="849">
        <v>353</v>
      </c>
      <c r="N1333" s="849"/>
      <c r="O1333" s="849"/>
      <c r="P1333" s="837"/>
      <c r="Q1333" s="850"/>
    </row>
    <row r="1334" spans="1:17" ht="14.4" customHeight="1" x14ac:dyDescent="0.3">
      <c r="A1334" s="831" t="s">
        <v>5472</v>
      </c>
      <c r="B1334" s="832" t="s">
        <v>4484</v>
      </c>
      <c r="C1334" s="832" t="s">
        <v>4480</v>
      </c>
      <c r="D1334" s="832" t="s">
        <v>4658</v>
      </c>
      <c r="E1334" s="832" t="s">
        <v>4659</v>
      </c>
      <c r="F1334" s="849"/>
      <c r="G1334" s="849"/>
      <c r="H1334" s="849"/>
      <c r="I1334" s="849"/>
      <c r="J1334" s="849"/>
      <c r="K1334" s="849"/>
      <c r="L1334" s="849"/>
      <c r="M1334" s="849"/>
      <c r="N1334" s="849">
        <v>1</v>
      </c>
      <c r="O1334" s="849">
        <v>625</v>
      </c>
      <c r="P1334" s="837"/>
      <c r="Q1334" s="850">
        <v>625</v>
      </c>
    </row>
    <row r="1335" spans="1:17" ht="14.4" customHeight="1" x14ac:dyDescent="0.3">
      <c r="A1335" s="831" t="s">
        <v>5472</v>
      </c>
      <c r="B1335" s="832" t="s">
        <v>4484</v>
      </c>
      <c r="C1335" s="832" t="s">
        <v>4480</v>
      </c>
      <c r="D1335" s="832" t="s">
        <v>4660</v>
      </c>
      <c r="E1335" s="832" t="s">
        <v>4659</v>
      </c>
      <c r="F1335" s="849"/>
      <c r="G1335" s="849"/>
      <c r="H1335" s="849"/>
      <c r="I1335" s="849"/>
      <c r="J1335" s="849"/>
      <c r="K1335" s="849"/>
      <c r="L1335" s="849"/>
      <c r="M1335" s="849"/>
      <c r="N1335" s="849">
        <v>1</v>
      </c>
      <c r="O1335" s="849">
        <v>539</v>
      </c>
      <c r="P1335" s="837"/>
      <c r="Q1335" s="850">
        <v>539</v>
      </c>
    </row>
    <row r="1336" spans="1:17" ht="14.4" customHeight="1" x14ac:dyDescent="0.3">
      <c r="A1336" s="831" t="s">
        <v>5473</v>
      </c>
      <c r="B1336" s="832" t="s">
        <v>4484</v>
      </c>
      <c r="C1336" s="832" t="s">
        <v>4480</v>
      </c>
      <c r="D1336" s="832" t="s">
        <v>4525</v>
      </c>
      <c r="E1336" s="832" t="s">
        <v>4526</v>
      </c>
      <c r="F1336" s="849"/>
      <c r="G1336" s="849"/>
      <c r="H1336" s="849"/>
      <c r="I1336" s="849"/>
      <c r="J1336" s="849">
        <v>1</v>
      </c>
      <c r="K1336" s="849">
        <v>37</v>
      </c>
      <c r="L1336" s="849">
        <v>1</v>
      </c>
      <c r="M1336" s="849">
        <v>37</v>
      </c>
      <c r="N1336" s="849"/>
      <c r="O1336" s="849"/>
      <c r="P1336" s="837"/>
      <c r="Q1336" s="850"/>
    </row>
    <row r="1337" spans="1:17" ht="14.4" customHeight="1" x14ac:dyDescent="0.3">
      <c r="A1337" s="831" t="s">
        <v>5473</v>
      </c>
      <c r="B1337" s="832" t="s">
        <v>4484</v>
      </c>
      <c r="C1337" s="832" t="s">
        <v>4480</v>
      </c>
      <c r="D1337" s="832" t="s">
        <v>4525</v>
      </c>
      <c r="E1337" s="832" t="s">
        <v>4527</v>
      </c>
      <c r="F1337" s="849"/>
      <c r="G1337" s="849"/>
      <c r="H1337" s="849"/>
      <c r="I1337" s="849"/>
      <c r="J1337" s="849">
        <v>1</v>
      </c>
      <c r="K1337" s="849">
        <v>37</v>
      </c>
      <c r="L1337" s="849">
        <v>1</v>
      </c>
      <c r="M1337" s="849">
        <v>37</v>
      </c>
      <c r="N1337" s="849"/>
      <c r="O1337" s="849"/>
      <c r="P1337" s="837"/>
      <c r="Q1337" s="850"/>
    </row>
    <row r="1338" spans="1:17" ht="14.4" customHeight="1" x14ac:dyDescent="0.3">
      <c r="A1338" s="831" t="s">
        <v>5473</v>
      </c>
      <c r="B1338" s="832" t="s">
        <v>4484</v>
      </c>
      <c r="C1338" s="832" t="s">
        <v>4480</v>
      </c>
      <c r="D1338" s="832" t="s">
        <v>4534</v>
      </c>
      <c r="E1338" s="832" t="s">
        <v>4535</v>
      </c>
      <c r="F1338" s="849">
        <v>7</v>
      </c>
      <c r="G1338" s="849">
        <v>1757</v>
      </c>
      <c r="H1338" s="849">
        <v>2.3333333333333335</v>
      </c>
      <c r="I1338" s="849">
        <v>251</v>
      </c>
      <c r="J1338" s="849">
        <v>3</v>
      </c>
      <c r="K1338" s="849">
        <v>753</v>
      </c>
      <c r="L1338" s="849">
        <v>1</v>
      </c>
      <c r="M1338" s="849">
        <v>251</v>
      </c>
      <c r="N1338" s="849">
        <v>4</v>
      </c>
      <c r="O1338" s="849">
        <v>1008</v>
      </c>
      <c r="P1338" s="837">
        <v>1.3386454183266931</v>
      </c>
      <c r="Q1338" s="850">
        <v>252</v>
      </c>
    </row>
    <row r="1339" spans="1:17" ht="14.4" customHeight="1" x14ac:dyDescent="0.3">
      <c r="A1339" s="831" t="s">
        <v>5473</v>
      </c>
      <c r="B1339" s="832" t="s">
        <v>4484</v>
      </c>
      <c r="C1339" s="832" t="s">
        <v>4480</v>
      </c>
      <c r="D1339" s="832" t="s">
        <v>4534</v>
      </c>
      <c r="E1339" s="832" t="s">
        <v>4536</v>
      </c>
      <c r="F1339" s="849"/>
      <c r="G1339" s="849"/>
      <c r="H1339" s="849"/>
      <c r="I1339" s="849"/>
      <c r="J1339" s="849">
        <v>1</v>
      </c>
      <c r="K1339" s="849">
        <v>251</v>
      </c>
      <c r="L1339" s="849">
        <v>1</v>
      </c>
      <c r="M1339" s="849">
        <v>251</v>
      </c>
      <c r="N1339" s="849">
        <v>9</v>
      </c>
      <c r="O1339" s="849">
        <v>2268</v>
      </c>
      <c r="P1339" s="837">
        <v>9.0358565737051801</v>
      </c>
      <c r="Q1339" s="850">
        <v>252</v>
      </c>
    </row>
    <row r="1340" spans="1:17" ht="14.4" customHeight="1" x14ac:dyDescent="0.3">
      <c r="A1340" s="831" t="s">
        <v>5473</v>
      </c>
      <c r="B1340" s="832" t="s">
        <v>4484</v>
      </c>
      <c r="C1340" s="832" t="s">
        <v>4480</v>
      </c>
      <c r="D1340" s="832" t="s">
        <v>4571</v>
      </c>
      <c r="E1340" s="832" t="s">
        <v>4572</v>
      </c>
      <c r="F1340" s="849"/>
      <c r="G1340" s="849"/>
      <c r="H1340" s="849"/>
      <c r="I1340" s="849"/>
      <c r="J1340" s="849"/>
      <c r="K1340" s="849"/>
      <c r="L1340" s="849"/>
      <c r="M1340" s="849"/>
      <c r="N1340" s="849">
        <v>12</v>
      </c>
      <c r="O1340" s="849">
        <v>1524</v>
      </c>
      <c r="P1340" s="837"/>
      <c r="Q1340" s="850">
        <v>127</v>
      </c>
    </row>
    <row r="1341" spans="1:17" ht="14.4" customHeight="1" x14ac:dyDescent="0.3">
      <c r="A1341" s="831" t="s">
        <v>5473</v>
      </c>
      <c r="B1341" s="832" t="s">
        <v>4484</v>
      </c>
      <c r="C1341" s="832" t="s">
        <v>4480</v>
      </c>
      <c r="D1341" s="832" t="s">
        <v>4571</v>
      </c>
      <c r="E1341" s="832" t="s">
        <v>4573</v>
      </c>
      <c r="F1341" s="849">
        <v>1</v>
      </c>
      <c r="G1341" s="849">
        <v>126</v>
      </c>
      <c r="H1341" s="849">
        <v>1</v>
      </c>
      <c r="I1341" s="849">
        <v>126</v>
      </c>
      <c r="J1341" s="849">
        <v>1</v>
      </c>
      <c r="K1341" s="849">
        <v>126</v>
      </c>
      <c r="L1341" s="849">
        <v>1</v>
      </c>
      <c r="M1341" s="849">
        <v>126</v>
      </c>
      <c r="N1341" s="849"/>
      <c r="O1341" s="849"/>
      <c r="P1341" s="837"/>
      <c r="Q1341" s="850"/>
    </row>
    <row r="1342" spans="1:17" ht="14.4" customHeight="1" x14ac:dyDescent="0.3">
      <c r="A1342" s="831" t="s">
        <v>5473</v>
      </c>
      <c r="B1342" s="832" t="s">
        <v>4484</v>
      </c>
      <c r="C1342" s="832" t="s">
        <v>4480</v>
      </c>
      <c r="D1342" s="832" t="s">
        <v>4676</v>
      </c>
      <c r="E1342" s="832" t="s">
        <v>4590</v>
      </c>
      <c r="F1342" s="849"/>
      <c r="G1342" s="849"/>
      <c r="H1342" s="849"/>
      <c r="I1342" s="849"/>
      <c r="J1342" s="849">
        <v>1</v>
      </c>
      <c r="K1342" s="849">
        <v>760</v>
      </c>
      <c r="L1342" s="849">
        <v>1</v>
      </c>
      <c r="M1342" s="849">
        <v>760</v>
      </c>
      <c r="N1342" s="849"/>
      <c r="O1342" s="849"/>
      <c r="P1342" s="837"/>
      <c r="Q1342" s="850"/>
    </row>
    <row r="1343" spans="1:17" ht="14.4" customHeight="1" x14ac:dyDescent="0.3">
      <c r="A1343" s="831" t="s">
        <v>5473</v>
      </c>
      <c r="B1343" s="832" t="s">
        <v>4484</v>
      </c>
      <c r="C1343" s="832" t="s">
        <v>4480</v>
      </c>
      <c r="D1343" s="832" t="s">
        <v>4583</v>
      </c>
      <c r="E1343" s="832" t="s">
        <v>4581</v>
      </c>
      <c r="F1343" s="849"/>
      <c r="G1343" s="849"/>
      <c r="H1343" s="849"/>
      <c r="I1343" s="849"/>
      <c r="J1343" s="849"/>
      <c r="K1343" s="849"/>
      <c r="L1343" s="849"/>
      <c r="M1343" s="849"/>
      <c r="N1343" s="849">
        <v>11</v>
      </c>
      <c r="O1343" s="849">
        <v>8382</v>
      </c>
      <c r="P1343" s="837"/>
      <c r="Q1343" s="850">
        <v>762</v>
      </c>
    </row>
    <row r="1344" spans="1:17" ht="14.4" customHeight="1" x14ac:dyDescent="0.3">
      <c r="A1344" s="831" t="s">
        <v>5473</v>
      </c>
      <c r="B1344" s="832" t="s">
        <v>4484</v>
      </c>
      <c r="C1344" s="832" t="s">
        <v>4480</v>
      </c>
      <c r="D1344" s="832" t="s">
        <v>4609</v>
      </c>
      <c r="E1344" s="832" t="s">
        <v>4610</v>
      </c>
      <c r="F1344" s="849"/>
      <c r="G1344" s="849"/>
      <c r="H1344" s="849"/>
      <c r="I1344" s="849"/>
      <c r="J1344" s="849"/>
      <c r="K1344" s="849"/>
      <c r="L1344" s="849"/>
      <c r="M1344" s="849"/>
      <c r="N1344" s="849">
        <v>3</v>
      </c>
      <c r="O1344" s="849">
        <v>2457</v>
      </c>
      <c r="P1344" s="837"/>
      <c r="Q1344" s="850">
        <v>819</v>
      </c>
    </row>
    <row r="1345" spans="1:17" ht="14.4" customHeight="1" x14ac:dyDescent="0.3">
      <c r="A1345" s="831" t="s">
        <v>5473</v>
      </c>
      <c r="B1345" s="832" t="s">
        <v>4484</v>
      </c>
      <c r="C1345" s="832" t="s">
        <v>4480</v>
      </c>
      <c r="D1345" s="832" t="s">
        <v>4609</v>
      </c>
      <c r="E1345" s="832" t="s">
        <v>4612</v>
      </c>
      <c r="F1345" s="849">
        <v>24</v>
      </c>
      <c r="G1345" s="849">
        <v>19632</v>
      </c>
      <c r="H1345" s="849"/>
      <c r="I1345" s="849">
        <v>818</v>
      </c>
      <c r="J1345" s="849"/>
      <c r="K1345" s="849"/>
      <c r="L1345" s="849"/>
      <c r="M1345" s="849"/>
      <c r="N1345" s="849"/>
      <c r="O1345" s="849"/>
      <c r="P1345" s="837"/>
      <c r="Q1345" s="850"/>
    </row>
    <row r="1346" spans="1:17" ht="14.4" customHeight="1" x14ac:dyDescent="0.3">
      <c r="A1346" s="831" t="s">
        <v>5473</v>
      </c>
      <c r="B1346" s="832" t="s">
        <v>4484</v>
      </c>
      <c r="C1346" s="832" t="s">
        <v>4480</v>
      </c>
      <c r="D1346" s="832" t="s">
        <v>4591</v>
      </c>
      <c r="E1346" s="832" t="s">
        <v>4592</v>
      </c>
      <c r="F1346" s="849">
        <v>5</v>
      </c>
      <c r="G1346" s="849">
        <v>1075</v>
      </c>
      <c r="H1346" s="849"/>
      <c r="I1346" s="849">
        <v>215</v>
      </c>
      <c r="J1346" s="849"/>
      <c r="K1346" s="849"/>
      <c r="L1346" s="849"/>
      <c r="M1346" s="849"/>
      <c r="N1346" s="849"/>
      <c r="O1346" s="849"/>
      <c r="P1346" s="837"/>
      <c r="Q1346" s="850"/>
    </row>
    <row r="1347" spans="1:17" ht="14.4" customHeight="1" x14ac:dyDescent="0.3">
      <c r="A1347" s="831" t="s">
        <v>5473</v>
      </c>
      <c r="B1347" s="832" t="s">
        <v>4484</v>
      </c>
      <c r="C1347" s="832" t="s">
        <v>4480</v>
      </c>
      <c r="D1347" s="832" t="s">
        <v>4591</v>
      </c>
      <c r="E1347" s="832" t="s">
        <v>4593</v>
      </c>
      <c r="F1347" s="849"/>
      <c r="G1347" s="849"/>
      <c r="H1347" s="849"/>
      <c r="I1347" s="849"/>
      <c r="J1347" s="849"/>
      <c r="K1347" s="849"/>
      <c r="L1347" s="849"/>
      <c r="M1347" s="849"/>
      <c r="N1347" s="849">
        <v>1</v>
      </c>
      <c r="O1347" s="849">
        <v>215</v>
      </c>
      <c r="P1347" s="837"/>
      <c r="Q1347" s="850">
        <v>215</v>
      </c>
    </row>
    <row r="1348" spans="1:17" ht="14.4" customHeight="1" x14ac:dyDescent="0.3">
      <c r="A1348" s="831" t="s">
        <v>5473</v>
      </c>
      <c r="B1348" s="832" t="s">
        <v>4484</v>
      </c>
      <c r="C1348" s="832" t="s">
        <v>4480</v>
      </c>
      <c r="D1348" s="832" t="s">
        <v>4540</v>
      </c>
      <c r="E1348" s="832" t="s">
        <v>4542</v>
      </c>
      <c r="F1348" s="849"/>
      <c r="G1348" s="849"/>
      <c r="H1348" s="849"/>
      <c r="I1348" s="849"/>
      <c r="J1348" s="849">
        <v>3</v>
      </c>
      <c r="K1348" s="849">
        <v>1065</v>
      </c>
      <c r="L1348" s="849">
        <v>1</v>
      </c>
      <c r="M1348" s="849">
        <v>355</v>
      </c>
      <c r="N1348" s="849"/>
      <c r="O1348" s="849"/>
      <c r="P1348" s="837"/>
      <c r="Q1348" s="850"/>
    </row>
    <row r="1349" spans="1:17" ht="14.4" customHeight="1" x14ac:dyDescent="0.3">
      <c r="A1349" s="831" t="s">
        <v>5473</v>
      </c>
      <c r="B1349" s="832" t="s">
        <v>4484</v>
      </c>
      <c r="C1349" s="832" t="s">
        <v>4480</v>
      </c>
      <c r="D1349" s="832" t="s">
        <v>4594</v>
      </c>
      <c r="E1349" s="832" t="s">
        <v>4595</v>
      </c>
      <c r="F1349" s="849"/>
      <c r="G1349" s="849"/>
      <c r="H1349" s="849"/>
      <c r="I1349" s="849"/>
      <c r="J1349" s="849"/>
      <c r="K1349" s="849"/>
      <c r="L1349" s="849"/>
      <c r="M1349" s="849"/>
      <c r="N1349" s="849">
        <v>11</v>
      </c>
      <c r="O1349" s="849">
        <v>946</v>
      </c>
      <c r="P1349" s="837"/>
      <c r="Q1349" s="850">
        <v>86</v>
      </c>
    </row>
    <row r="1350" spans="1:17" ht="14.4" customHeight="1" x14ac:dyDescent="0.3">
      <c r="A1350" s="831" t="s">
        <v>5473</v>
      </c>
      <c r="B1350" s="832" t="s">
        <v>4484</v>
      </c>
      <c r="C1350" s="832" t="s">
        <v>4480</v>
      </c>
      <c r="D1350" s="832" t="s">
        <v>4594</v>
      </c>
      <c r="E1350" s="832" t="s">
        <v>4596</v>
      </c>
      <c r="F1350" s="849">
        <v>24</v>
      </c>
      <c r="G1350" s="849">
        <v>2040</v>
      </c>
      <c r="H1350" s="849"/>
      <c r="I1350" s="849">
        <v>85</v>
      </c>
      <c r="J1350" s="849"/>
      <c r="K1350" s="849"/>
      <c r="L1350" s="849"/>
      <c r="M1350" s="849"/>
      <c r="N1350" s="849">
        <v>3</v>
      </c>
      <c r="O1350" s="849">
        <v>258</v>
      </c>
      <c r="P1350" s="837"/>
      <c r="Q1350" s="850">
        <v>86</v>
      </c>
    </row>
    <row r="1351" spans="1:17" ht="14.4" customHeight="1" x14ac:dyDescent="0.3">
      <c r="A1351" s="831" t="s">
        <v>5473</v>
      </c>
      <c r="B1351" s="832" t="s">
        <v>4484</v>
      </c>
      <c r="C1351" s="832" t="s">
        <v>4480</v>
      </c>
      <c r="D1351" s="832" t="s">
        <v>4560</v>
      </c>
      <c r="E1351" s="832" t="s">
        <v>4561</v>
      </c>
      <c r="F1351" s="849"/>
      <c r="G1351" s="849"/>
      <c r="H1351" s="849"/>
      <c r="I1351" s="849"/>
      <c r="J1351" s="849">
        <v>1</v>
      </c>
      <c r="K1351" s="849">
        <v>619</v>
      </c>
      <c r="L1351" s="849">
        <v>1</v>
      </c>
      <c r="M1351" s="849">
        <v>619</v>
      </c>
      <c r="N1351" s="849"/>
      <c r="O1351" s="849"/>
      <c r="P1351" s="837"/>
      <c r="Q1351" s="850"/>
    </row>
    <row r="1352" spans="1:17" ht="14.4" customHeight="1" x14ac:dyDescent="0.3">
      <c r="A1352" s="831" t="s">
        <v>5473</v>
      </c>
      <c r="B1352" s="832" t="s">
        <v>4484</v>
      </c>
      <c r="C1352" s="832" t="s">
        <v>4480</v>
      </c>
      <c r="D1352" s="832" t="s">
        <v>4678</v>
      </c>
      <c r="E1352" s="832" t="s">
        <v>4657</v>
      </c>
      <c r="F1352" s="849"/>
      <c r="G1352" s="849"/>
      <c r="H1352" s="849"/>
      <c r="I1352" s="849"/>
      <c r="J1352" s="849">
        <v>7</v>
      </c>
      <c r="K1352" s="849">
        <v>3717</v>
      </c>
      <c r="L1352" s="849">
        <v>1</v>
      </c>
      <c r="M1352" s="849">
        <v>531</v>
      </c>
      <c r="N1352" s="849"/>
      <c r="O1352" s="849"/>
      <c r="P1352" s="837"/>
      <c r="Q1352" s="850"/>
    </row>
    <row r="1353" spans="1:17" ht="14.4" customHeight="1" x14ac:dyDescent="0.3">
      <c r="A1353" s="831" t="s">
        <v>5473</v>
      </c>
      <c r="B1353" s="832" t="s">
        <v>4484</v>
      </c>
      <c r="C1353" s="832" t="s">
        <v>4480</v>
      </c>
      <c r="D1353" s="832" t="s">
        <v>4564</v>
      </c>
      <c r="E1353" s="832" t="s">
        <v>4565</v>
      </c>
      <c r="F1353" s="849"/>
      <c r="G1353" s="849"/>
      <c r="H1353" s="849"/>
      <c r="I1353" s="849"/>
      <c r="J1353" s="849">
        <v>1</v>
      </c>
      <c r="K1353" s="849">
        <v>177</v>
      </c>
      <c r="L1353" s="849">
        <v>1</v>
      </c>
      <c r="M1353" s="849">
        <v>177</v>
      </c>
      <c r="N1353" s="849"/>
      <c r="O1353" s="849"/>
      <c r="P1353" s="837"/>
      <c r="Q1353" s="850"/>
    </row>
    <row r="1354" spans="1:17" ht="14.4" customHeight="1" x14ac:dyDescent="0.3">
      <c r="A1354" s="831" t="s">
        <v>5474</v>
      </c>
      <c r="B1354" s="832" t="s">
        <v>4484</v>
      </c>
      <c r="C1354" s="832" t="s">
        <v>4480</v>
      </c>
      <c r="D1354" s="832" t="s">
        <v>4525</v>
      </c>
      <c r="E1354" s="832" t="s">
        <v>4526</v>
      </c>
      <c r="F1354" s="849">
        <v>2</v>
      </c>
      <c r="G1354" s="849">
        <v>74</v>
      </c>
      <c r="H1354" s="849"/>
      <c r="I1354" s="849">
        <v>37</v>
      </c>
      <c r="J1354" s="849"/>
      <c r="K1354" s="849"/>
      <c r="L1354" s="849"/>
      <c r="M1354" s="849"/>
      <c r="N1354" s="849"/>
      <c r="O1354" s="849"/>
      <c r="P1354" s="837"/>
      <c r="Q1354" s="850"/>
    </row>
    <row r="1355" spans="1:17" ht="14.4" customHeight="1" x14ac:dyDescent="0.3">
      <c r="A1355" s="831" t="s">
        <v>5474</v>
      </c>
      <c r="B1355" s="832" t="s">
        <v>4484</v>
      </c>
      <c r="C1355" s="832" t="s">
        <v>4480</v>
      </c>
      <c r="D1355" s="832" t="s">
        <v>4525</v>
      </c>
      <c r="E1355" s="832" t="s">
        <v>4527</v>
      </c>
      <c r="F1355" s="849">
        <v>1</v>
      </c>
      <c r="G1355" s="849">
        <v>37</v>
      </c>
      <c r="H1355" s="849"/>
      <c r="I1355" s="849">
        <v>37</v>
      </c>
      <c r="J1355" s="849"/>
      <c r="K1355" s="849"/>
      <c r="L1355" s="849"/>
      <c r="M1355" s="849"/>
      <c r="N1355" s="849">
        <v>1</v>
      </c>
      <c r="O1355" s="849">
        <v>37</v>
      </c>
      <c r="P1355" s="837"/>
      <c r="Q1355" s="850">
        <v>37</v>
      </c>
    </row>
    <row r="1356" spans="1:17" ht="14.4" customHeight="1" x14ac:dyDescent="0.3">
      <c r="A1356" s="831" t="s">
        <v>5474</v>
      </c>
      <c r="B1356" s="832" t="s">
        <v>4484</v>
      </c>
      <c r="C1356" s="832" t="s">
        <v>4480</v>
      </c>
      <c r="D1356" s="832" t="s">
        <v>4534</v>
      </c>
      <c r="E1356" s="832" t="s">
        <v>4535</v>
      </c>
      <c r="F1356" s="849">
        <v>46</v>
      </c>
      <c r="G1356" s="849">
        <v>11546</v>
      </c>
      <c r="H1356" s="849">
        <v>1.1794871794871795</v>
      </c>
      <c r="I1356" s="849">
        <v>251</v>
      </c>
      <c r="J1356" s="849">
        <v>39</v>
      </c>
      <c r="K1356" s="849">
        <v>9789</v>
      </c>
      <c r="L1356" s="849">
        <v>1</v>
      </c>
      <c r="M1356" s="849">
        <v>251</v>
      </c>
      <c r="N1356" s="849">
        <v>51</v>
      </c>
      <c r="O1356" s="849">
        <v>12852</v>
      </c>
      <c r="P1356" s="837">
        <v>1.3129022372050261</v>
      </c>
      <c r="Q1356" s="850">
        <v>252</v>
      </c>
    </row>
    <row r="1357" spans="1:17" ht="14.4" customHeight="1" x14ac:dyDescent="0.3">
      <c r="A1357" s="831" t="s">
        <v>5474</v>
      </c>
      <c r="B1357" s="832" t="s">
        <v>4484</v>
      </c>
      <c r="C1357" s="832" t="s">
        <v>4480</v>
      </c>
      <c r="D1357" s="832" t="s">
        <v>4534</v>
      </c>
      <c r="E1357" s="832" t="s">
        <v>4536</v>
      </c>
      <c r="F1357" s="849">
        <v>23</v>
      </c>
      <c r="G1357" s="849">
        <v>5773</v>
      </c>
      <c r="H1357" s="849">
        <v>7.666666666666667</v>
      </c>
      <c r="I1357" s="849">
        <v>251</v>
      </c>
      <c r="J1357" s="849">
        <v>3</v>
      </c>
      <c r="K1357" s="849">
        <v>753</v>
      </c>
      <c r="L1357" s="849">
        <v>1</v>
      </c>
      <c r="M1357" s="849">
        <v>251</v>
      </c>
      <c r="N1357" s="849">
        <v>12</v>
      </c>
      <c r="O1357" s="849">
        <v>3024</v>
      </c>
      <c r="P1357" s="837">
        <v>4.0159362549800797</v>
      </c>
      <c r="Q1357" s="850">
        <v>252</v>
      </c>
    </row>
    <row r="1358" spans="1:17" ht="14.4" customHeight="1" x14ac:dyDescent="0.3">
      <c r="A1358" s="831" t="s">
        <v>5474</v>
      </c>
      <c r="B1358" s="832" t="s">
        <v>4484</v>
      </c>
      <c r="C1358" s="832" t="s">
        <v>4480</v>
      </c>
      <c r="D1358" s="832" t="s">
        <v>4571</v>
      </c>
      <c r="E1358" s="832" t="s">
        <v>4572</v>
      </c>
      <c r="F1358" s="849">
        <v>39</v>
      </c>
      <c r="G1358" s="849">
        <v>4914</v>
      </c>
      <c r="H1358" s="849">
        <v>13</v>
      </c>
      <c r="I1358" s="849">
        <v>126</v>
      </c>
      <c r="J1358" s="849">
        <v>3</v>
      </c>
      <c r="K1358" s="849">
        <v>378</v>
      </c>
      <c r="L1358" s="849">
        <v>1</v>
      </c>
      <c r="M1358" s="849">
        <v>126</v>
      </c>
      <c r="N1358" s="849">
        <v>7</v>
      </c>
      <c r="O1358" s="849">
        <v>889</v>
      </c>
      <c r="P1358" s="837">
        <v>2.3518518518518516</v>
      </c>
      <c r="Q1358" s="850">
        <v>127</v>
      </c>
    </row>
    <row r="1359" spans="1:17" ht="14.4" customHeight="1" x14ac:dyDescent="0.3">
      <c r="A1359" s="831" t="s">
        <v>5474</v>
      </c>
      <c r="B1359" s="832" t="s">
        <v>4484</v>
      </c>
      <c r="C1359" s="832" t="s">
        <v>4480</v>
      </c>
      <c r="D1359" s="832" t="s">
        <v>4571</v>
      </c>
      <c r="E1359" s="832" t="s">
        <v>4573</v>
      </c>
      <c r="F1359" s="849">
        <v>53</v>
      </c>
      <c r="G1359" s="849">
        <v>6678</v>
      </c>
      <c r="H1359" s="849">
        <v>1.2619047619047619</v>
      </c>
      <c r="I1359" s="849">
        <v>126</v>
      </c>
      <c r="J1359" s="849">
        <v>42</v>
      </c>
      <c r="K1359" s="849">
        <v>5292</v>
      </c>
      <c r="L1359" s="849">
        <v>1</v>
      </c>
      <c r="M1359" s="849">
        <v>126</v>
      </c>
      <c r="N1359" s="849">
        <v>60</v>
      </c>
      <c r="O1359" s="849">
        <v>7620</v>
      </c>
      <c r="P1359" s="837">
        <v>1.4399092970521541</v>
      </c>
      <c r="Q1359" s="850">
        <v>127</v>
      </c>
    </row>
    <row r="1360" spans="1:17" ht="14.4" customHeight="1" x14ac:dyDescent="0.3">
      <c r="A1360" s="831" t="s">
        <v>5474</v>
      </c>
      <c r="B1360" s="832" t="s">
        <v>4484</v>
      </c>
      <c r="C1360" s="832" t="s">
        <v>4480</v>
      </c>
      <c r="D1360" s="832" t="s">
        <v>4574</v>
      </c>
      <c r="E1360" s="832" t="s">
        <v>4575</v>
      </c>
      <c r="F1360" s="849"/>
      <c r="G1360" s="849"/>
      <c r="H1360" s="849"/>
      <c r="I1360" s="849"/>
      <c r="J1360" s="849"/>
      <c r="K1360" s="849"/>
      <c r="L1360" s="849"/>
      <c r="M1360" s="849"/>
      <c r="N1360" s="849">
        <v>1</v>
      </c>
      <c r="O1360" s="849">
        <v>332</v>
      </c>
      <c r="P1360" s="837"/>
      <c r="Q1360" s="850">
        <v>332</v>
      </c>
    </row>
    <row r="1361" spans="1:17" ht="14.4" customHeight="1" x14ac:dyDescent="0.3">
      <c r="A1361" s="831" t="s">
        <v>5474</v>
      </c>
      <c r="B1361" s="832" t="s">
        <v>4484</v>
      </c>
      <c r="C1361" s="832" t="s">
        <v>4480</v>
      </c>
      <c r="D1361" s="832" t="s">
        <v>4577</v>
      </c>
      <c r="E1361" s="832" t="s">
        <v>4578</v>
      </c>
      <c r="F1361" s="849">
        <v>2</v>
      </c>
      <c r="G1361" s="849">
        <v>990</v>
      </c>
      <c r="H1361" s="849">
        <v>0.33333333333333331</v>
      </c>
      <c r="I1361" s="849">
        <v>495</v>
      </c>
      <c r="J1361" s="849">
        <v>6</v>
      </c>
      <c r="K1361" s="849">
        <v>2970</v>
      </c>
      <c r="L1361" s="849">
        <v>1</v>
      </c>
      <c r="M1361" s="849">
        <v>495</v>
      </c>
      <c r="N1361" s="849">
        <v>2</v>
      </c>
      <c r="O1361" s="849">
        <v>992</v>
      </c>
      <c r="P1361" s="837">
        <v>0.33400673400673403</v>
      </c>
      <c r="Q1361" s="850">
        <v>496</v>
      </c>
    </row>
    <row r="1362" spans="1:17" ht="14.4" customHeight="1" x14ac:dyDescent="0.3">
      <c r="A1362" s="831" t="s">
        <v>5474</v>
      </c>
      <c r="B1362" s="832" t="s">
        <v>4484</v>
      </c>
      <c r="C1362" s="832" t="s">
        <v>4480</v>
      </c>
      <c r="D1362" s="832" t="s">
        <v>4577</v>
      </c>
      <c r="E1362" s="832" t="s">
        <v>4579</v>
      </c>
      <c r="F1362" s="849">
        <v>4</v>
      </c>
      <c r="G1362" s="849">
        <v>1980</v>
      </c>
      <c r="H1362" s="849">
        <v>0.8</v>
      </c>
      <c r="I1362" s="849">
        <v>495</v>
      </c>
      <c r="J1362" s="849">
        <v>5</v>
      </c>
      <c r="K1362" s="849">
        <v>2475</v>
      </c>
      <c r="L1362" s="849">
        <v>1</v>
      </c>
      <c r="M1362" s="849">
        <v>495</v>
      </c>
      <c r="N1362" s="849">
        <v>5</v>
      </c>
      <c r="O1362" s="849">
        <v>2480</v>
      </c>
      <c r="P1362" s="837">
        <v>1.002020202020202</v>
      </c>
      <c r="Q1362" s="850">
        <v>496</v>
      </c>
    </row>
    <row r="1363" spans="1:17" ht="14.4" customHeight="1" x14ac:dyDescent="0.3">
      <c r="A1363" s="831" t="s">
        <v>5474</v>
      </c>
      <c r="B1363" s="832" t="s">
        <v>4484</v>
      </c>
      <c r="C1363" s="832" t="s">
        <v>4480</v>
      </c>
      <c r="D1363" s="832" t="s">
        <v>4580</v>
      </c>
      <c r="E1363" s="832" t="s">
        <v>4581</v>
      </c>
      <c r="F1363" s="849"/>
      <c r="G1363" s="849"/>
      <c r="H1363" s="849"/>
      <c r="I1363" s="849"/>
      <c r="J1363" s="849">
        <v>1</v>
      </c>
      <c r="K1363" s="849">
        <v>688</v>
      </c>
      <c r="L1363" s="849">
        <v>1</v>
      </c>
      <c r="M1363" s="849">
        <v>688</v>
      </c>
      <c r="N1363" s="849">
        <v>3</v>
      </c>
      <c r="O1363" s="849">
        <v>2067</v>
      </c>
      <c r="P1363" s="837">
        <v>3.004360465116279</v>
      </c>
      <c r="Q1363" s="850">
        <v>689</v>
      </c>
    </row>
    <row r="1364" spans="1:17" ht="14.4" customHeight="1" x14ac:dyDescent="0.3">
      <c r="A1364" s="831" t="s">
        <v>5474</v>
      </c>
      <c r="B1364" s="832" t="s">
        <v>4484</v>
      </c>
      <c r="C1364" s="832" t="s">
        <v>4480</v>
      </c>
      <c r="D1364" s="832" t="s">
        <v>4582</v>
      </c>
      <c r="E1364" s="832" t="s">
        <v>4578</v>
      </c>
      <c r="F1364" s="849">
        <v>8</v>
      </c>
      <c r="G1364" s="849">
        <v>4544</v>
      </c>
      <c r="H1364" s="849">
        <v>1.6</v>
      </c>
      <c r="I1364" s="849">
        <v>568</v>
      </c>
      <c r="J1364" s="849">
        <v>5</v>
      </c>
      <c r="K1364" s="849">
        <v>2840</v>
      </c>
      <c r="L1364" s="849">
        <v>1</v>
      </c>
      <c r="M1364" s="849">
        <v>568</v>
      </c>
      <c r="N1364" s="849">
        <v>4</v>
      </c>
      <c r="O1364" s="849">
        <v>2276</v>
      </c>
      <c r="P1364" s="837">
        <v>0.80140845070422539</v>
      </c>
      <c r="Q1364" s="850">
        <v>569</v>
      </c>
    </row>
    <row r="1365" spans="1:17" ht="14.4" customHeight="1" x14ac:dyDescent="0.3">
      <c r="A1365" s="831" t="s">
        <v>5474</v>
      </c>
      <c r="B1365" s="832" t="s">
        <v>4484</v>
      </c>
      <c r="C1365" s="832" t="s">
        <v>4480</v>
      </c>
      <c r="D1365" s="832" t="s">
        <v>4583</v>
      </c>
      <c r="E1365" s="832" t="s">
        <v>4581</v>
      </c>
      <c r="F1365" s="849">
        <v>2</v>
      </c>
      <c r="G1365" s="849">
        <v>1522</v>
      </c>
      <c r="H1365" s="849">
        <v>1</v>
      </c>
      <c r="I1365" s="849">
        <v>761</v>
      </c>
      <c r="J1365" s="849">
        <v>2</v>
      </c>
      <c r="K1365" s="849">
        <v>1522</v>
      </c>
      <c r="L1365" s="849">
        <v>1</v>
      </c>
      <c r="M1365" s="849">
        <v>761</v>
      </c>
      <c r="N1365" s="849">
        <v>9</v>
      </c>
      <c r="O1365" s="849">
        <v>6858</v>
      </c>
      <c r="P1365" s="837">
        <v>4.5059132720105124</v>
      </c>
      <c r="Q1365" s="850">
        <v>762</v>
      </c>
    </row>
    <row r="1366" spans="1:17" ht="14.4" customHeight="1" x14ac:dyDescent="0.3">
      <c r="A1366" s="831" t="s">
        <v>5474</v>
      </c>
      <c r="B1366" s="832" t="s">
        <v>4484</v>
      </c>
      <c r="C1366" s="832" t="s">
        <v>4480</v>
      </c>
      <c r="D1366" s="832" t="s">
        <v>4609</v>
      </c>
      <c r="E1366" s="832" t="s">
        <v>4610</v>
      </c>
      <c r="F1366" s="849"/>
      <c r="G1366" s="849"/>
      <c r="H1366" s="849"/>
      <c r="I1366" s="849"/>
      <c r="J1366" s="849">
        <v>2</v>
      </c>
      <c r="K1366" s="849">
        <v>1636</v>
      </c>
      <c r="L1366" s="849">
        <v>1</v>
      </c>
      <c r="M1366" s="849">
        <v>818</v>
      </c>
      <c r="N1366" s="849">
        <v>5</v>
      </c>
      <c r="O1366" s="849">
        <v>4095</v>
      </c>
      <c r="P1366" s="837">
        <v>2.5030562347188265</v>
      </c>
      <c r="Q1366" s="850">
        <v>819</v>
      </c>
    </row>
    <row r="1367" spans="1:17" ht="14.4" customHeight="1" x14ac:dyDescent="0.3">
      <c r="A1367" s="831" t="s">
        <v>5474</v>
      </c>
      <c r="B1367" s="832" t="s">
        <v>4484</v>
      </c>
      <c r="C1367" s="832" t="s">
        <v>4480</v>
      </c>
      <c r="D1367" s="832" t="s">
        <v>4609</v>
      </c>
      <c r="E1367" s="832" t="s">
        <v>4612</v>
      </c>
      <c r="F1367" s="849">
        <v>4</v>
      </c>
      <c r="G1367" s="849">
        <v>3272</v>
      </c>
      <c r="H1367" s="849">
        <v>0.26666666666666666</v>
      </c>
      <c r="I1367" s="849">
        <v>818</v>
      </c>
      <c r="J1367" s="849">
        <v>15</v>
      </c>
      <c r="K1367" s="849">
        <v>12270</v>
      </c>
      <c r="L1367" s="849">
        <v>1</v>
      </c>
      <c r="M1367" s="849">
        <v>818</v>
      </c>
      <c r="N1367" s="849">
        <v>4</v>
      </c>
      <c r="O1367" s="849">
        <v>3276</v>
      </c>
      <c r="P1367" s="837">
        <v>0.26699266503667479</v>
      </c>
      <c r="Q1367" s="850">
        <v>819</v>
      </c>
    </row>
    <row r="1368" spans="1:17" ht="14.4" customHeight="1" x14ac:dyDescent="0.3">
      <c r="A1368" s="831" t="s">
        <v>5474</v>
      </c>
      <c r="B1368" s="832" t="s">
        <v>4484</v>
      </c>
      <c r="C1368" s="832" t="s">
        <v>4480</v>
      </c>
      <c r="D1368" s="832" t="s">
        <v>4584</v>
      </c>
      <c r="E1368" s="832" t="s">
        <v>4585</v>
      </c>
      <c r="F1368" s="849">
        <v>3</v>
      </c>
      <c r="G1368" s="849">
        <v>1386</v>
      </c>
      <c r="H1368" s="849">
        <v>1</v>
      </c>
      <c r="I1368" s="849">
        <v>462</v>
      </c>
      <c r="J1368" s="849">
        <v>3</v>
      </c>
      <c r="K1368" s="849">
        <v>1386</v>
      </c>
      <c r="L1368" s="849">
        <v>1</v>
      </c>
      <c r="M1368" s="849">
        <v>462</v>
      </c>
      <c r="N1368" s="849"/>
      <c r="O1368" s="849"/>
      <c r="P1368" s="837"/>
      <c r="Q1368" s="850"/>
    </row>
    <row r="1369" spans="1:17" ht="14.4" customHeight="1" x14ac:dyDescent="0.3">
      <c r="A1369" s="831" t="s">
        <v>5474</v>
      </c>
      <c r="B1369" s="832" t="s">
        <v>4484</v>
      </c>
      <c r="C1369" s="832" t="s">
        <v>4480</v>
      </c>
      <c r="D1369" s="832" t="s">
        <v>4584</v>
      </c>
      <c r="E1369" s="832" t="s">
        <v>4586</v>
      </c>
      <c r="F1369" s="849">
        <v>1</v>
      </c>
      <c r="G1369" s="849">
        <v>462</v>
      </c>
      <c r="H1369" s="849"/>
      <c r="I1369" s="849">
        <v>462</v>
      </c>
      <c r="J1369" s="849"/>
      <c r="K1369" s="849"/>
      <c r="L1369" s="849"/>
      <c r="M1369" s="849"/>
      <c r="N1369" s="849"/>
      <c r="O1369" s="849"/>
      <c r="P1369" s="837"/>
      <c r="Q1369" s="850"/>
    </row>
    <row r="1370" spans="1:17" ht="14.4" customHeight="1" x14ac:dyDescent="0.3">
      <c r="A1370" s="831" t="s">
        <v>5474</v>
      </c>
      <c r="B1370" s="832" t="s">
        <v>4484</v>
      </c>
      <c r="C1370" s="832" t="s">
        <v>4480</v>
      </c>
      <c r="D1370" s="832" t="s">
        <v>4591</v>
      </c>
      <c r="E1370" s="832" t="s">
        <v>4592</v>
      </c>
      <c r="F1370" s="849">
        <v>2</v>
      </c>
      <c r="G1370" s="849">
        <v>430</v>
      </c>
      <c r="H1370" s="849">
        <v>0.5</v>
      </c>
      <c r="I1370" s="849">
        <v>215</v>
      </c>
      <c r="J1370" s="849">
        <v>4</v>
      </c>
      <c r="K1370" s="849">
        <v>860</v>
      </c>
      <c r="L1370" s="849">
        <v>1</v>
      </c>
      <c r="M1370" s="849">
        <v>215</v>
      </c>
      <c r="N1370" s="849">
        <v>7</v>
      </c>
      <c r="O1370" s="849">
        <v>1505</v>
      </c>
      <c r="P1370" s="837">
        <v>1.75</v>
      </c>
      <c r="Q1370" s="850">
        <v>215</v>
      </c>
    </row>
    <row r="1371" spans="1:17" ht="14.4" customHeight="1" x14ac:dyDescent="0.3">
      <c r="A1371" s="831" t="s">
        <v>5474</v>
      </c>
      <c r="B1371" s="832" t="s">
        <v>4484</v>
      </c>
      <c r="C1371" s="832" t="s">
        <v>4480</v>
      </c>
      <c r="D1371" s="832" t="s">
        <v>4591</v>
      </c>
      <c r="E1371" s="832" t="s">
        <v>4593</v>
      </c>
      <c r="F1371" s="849"/>
      <c r="G1371" s="849"/>
      <c r="H1371" s="849"/>
      <c r="I1371" s="849"/>
      <c r="J1371" s="849">
        <v>1</v>
      </c>
      <c r="K1371" s="849">
        <v>215</v>
      </c>
      <c r="L1371" s="849">
        <v>1</v>
      </c>
      <c r="M1371" s="849">
        <v>215</v>
      </c>
      <c r="N1371" s="849">
        <v>2</v>
      </c>
      <c r="O1371" s="849">
        <v>430</v>
      </c>
      <c r="P1371" s="837">
        <v>2</v>
      </c>
      <c r="Q1371" s="850">
        <v>215</v>
      </c>
    </row>
    <row r="1372" spans="1:17" ht="14.4" customHeight="1" x14ac:dyDescent="0.3">
      <c r="A1372" s="831" t="s">
        <v>5474</v>
      </c>
      <c r="B1372" s="832" t="s">
        <v>4484</v>
      </c>
      <c r="C1372" s="832" t="s">
        <v>4480</v>
      </c>
      <c r="D1372" s="832" t="s">
        <v>4537</v>
      </c>
      <c r="E1372" s="832" t="s">
        <v>4538</v>
      </c>
      <c r="F1372" s="849"/>
      <c r="G1372" s="849"/>
      <c r="H1372" s="849"/>
      <c r="I1372" s="849"/>
      <c r="J1372" s="849"/>
      <c r="K1372" s="849"/>
      <c r="L1372" s="849"/>
      <c r="M1372" s="849"/>
      <c r="N1372" s="849">
        <v>1</v>
      </c>
      <c r="O1372" s="849">
        <v>702</v>
      </c>
      <c r="P1372" s="837"/>
      <c r="Q1372" s="850">
        <v>702</v>
      </c>
    </row>
    <row r="1373" spans="1:17" ht="14.4" customHeight="1" x14ac:dyDescent="0.3">
      <c r="A1373" s="831" t="s">
        <v>5474</v>
      </c>
      <c r="B1373" s="832" t="s">
        <v>4484</v>
      </c>
      <c r="C1373" s="832" t="s">
        <v>4480</v>
      </c>
      <c r="D1373" s="832" t="s">
        <v>4537</v>
      </c>
      <c r="E1373" s="832" t="s">
        <v>4539</v>
      </c>
      <c r="F1373" s="849">
        <v>1</v>
      </c>
      <c r="G1373" s="849">
        <v>701</v>
      </c>
      <c r="H1373" s="849"/>
      <c r="I1373" s="849">
        <v>701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" customHeight="1" x14ac:dyDescent="0.3">
      <c r="A1374" s="831" t="s">
        <v>5474</v>
      </c>
      <c r="B1374" s="832" t="s">
        <v>4484</v>
      </c>
      <c r="C1374" s="832" t="s">
        <v>4480</v>
      </c>
      <c r="D1374" s="832" t="s">
        <v>4540</v>
      </c>
      <c r="E1374" s="832" t="s">
        <v>4541</v>
      </c>
      <c r="F1374" s="849"/>
      <c r="G1374" s="849"/>
      <c r="H1374" s="849"/>
      <c r="I1374" s="849"/>
      <c r="J1374" s="849">
        <v>1</v>
      </c>
      <c r="K1374" s="849">
        <v>355</v>
      </c>
      <c r="L1374" s="849">
        <v>1</v>
      </c>
      <c r="M1374" s="849">
        <v>355</v>
      </c>
      <c r="N1374" s="849"/>
      <c r="O1374" s="849"/>
      <c r="P1374" s="837"/>
      <c r="Q1374" s="850"/>
    </row>
    <row r="1375" spans="1:17" ht="14.4" customHeight="1" x14ac:dyDescent="0.3">
      <c r="A1375" s="831" t="s">
        <v>5474</v>
      </c>
      <c r="B1375" s="832" t="s">
        <v>4484</v>
      </c>
      <c r="C1375" s="832" t="s">
        <v>4480</v>
      </c>
      <c r="D1375" s="832" t="s">
        <v>4540</v>
      </c>
      <c r="E1375" s="832" t="s">
        <v>4542</v>
      </c>
      <c r="F1375" s="849">
        <v>1</v>
      </c>
      <c r="G1375" s="849">
        <v>354</v>
      </c>
      <c r="H1375" s="849">
        <v>0.49859154929577465</v>
      </c>
      <c r="I1375" s="849">
        <v>354</v>
      </c>
      <c r="J1375" s="849">
        <v>2</v>
      </c>
      <c r="K1375" s="849">
        <v>710</v>
      </c>
      <c r="L1375" s="849">
        <v>1</v>
      </c>
      <c r="M1375" s="849">
        <v>355</v>
      </c>
      <c r="N1375" s="849">
        <v>2</v>
      </c>
      <c r="O1375" s="849">
        <v>710</v>
      </c>
      <c r="P1375" s="837">
        <v>1</v>
      </c>
      <c r="Q1375" s="850">
        <v>355</v>
      </c>
    </row>
    <row r="1376" spans="1:17" ht="14.4" customHeight="1" x14ac:dyDescent="0.3">
      <c r="A1376" s="831" t="s">
        <v>5474</v>
      </c>
      <c r="B1376" s="832" t="s">
        <v>4484</v>
      </c>
      <c r="C1376" s="832" t="s">
        <v>4480</v>
      </c>
      <c r="D1376" s="832" t="s">
        <v>4594</v>
      </c>
      <c r="E1376" s="832" t="s">
        <v>4595</v>
      </c>
      <c r="F1376" s="849"/>
      <c r="G1376" s="849"/>
      <c r="H1376" s="849"/>
      <c r="I1376" s="849"/>
      <c r="J1376" s="849"/>
      <c r="K1376" s="849"/>
      <c r="L1376" s="849"/>
      <c r="M1376" s="849"/>
      <c r="N1376" s="849">
        <v>5</v>
      </c>
      <c r="O1376" s="849">
        <v>430</v>
      </c>
      <c r="P1376" s="837"/>
      <c r="Q1376" s="850">
        <v>86</v>
      </c>
    </row>
    <row r="1377" spans="1:17" ht="14.4" customHeight="1" x14ac:dyDescent="0.3">
      <c r="A1377" s="831" t="s">
        <v>5474</v>
      </c>
      <c r="B1377" s="832" t="s">
        <v>4484</v>
      </c>
      <c r="C1377" s="832" t="s">
        <v>4480</v>
      </c>
      <c r="D1377" s="832" t="s">
        <v>4594</v>
      </c>
      <c r="E1377" s="832" t="s">
        <v>4596</v>
      </c>
      <c r="F1377" s="849">
        <v>8</v>
      </c>
      <c r="G1377" s="849">
        <v>680</v>
      </c>
      <c r="H1377" s="849">
        <v>0.42105263157894735</v>
      </c>
      <c r="I1377" s="849">
        <v>85</v>
      </c>
      <c r="J1377" s="849">
        <v>19</v>
      </c>
      <c r="K1377" s="849">
        <v>1615</v>
      </c>
      <c r="L1377" s="849">
        <v>1</v>
      </c>
      <c r="M1377" s="849">
        <v>85</v>
      </c>
      <c r="N1377" s="849">
        <v>6</v>
      </c>
      <c r="O1377" s="849">
        <v>516</v>
      </c>
      <c r="P1377" s="837">
        <v>0.31950464396284828</v>
      </c>
      <c r="Q1377" s="850">
        <v>86</v>
      </c>
    </row>
    <row r="1378" spans="1:17" ht="14.4" customHeight="1" x14ac:dyDescent="0.3">
      <c r="A1378" s="831" t="s">
        <v>5474</v>
      </c>
      <c r="B1378" s="832" t="s">
        <v>4484</v>
      </c>
      <c r="C1378" s="832" t="s">
        <v>4480</v>
      </c>
      <c r="D1378" s="832" t="s">
        <v>4647</v>
      </c>
      <c r="E1378" s="832" t="s">
        <v>4648</v>
      </c>
      <c r="F1378" s="849">
        <v>4</v>
      </c>
      <c r="G1378" s="849">
        <v>2876</v>
      </c>
      <c r="H1378" s="849"/>
      <c r="I1378" s="849">
        <v>719</v>
      </c>
      <c r="J1378" s="849"/>
      <c r="K1378" s="849"/>
      <c r="L1378" s="849"/>
      <c r="M1378" s="849"/>
      <c r="N1378" s="849">
        <v>1</v>
      </c>
      <c r="O1378" s="849">
        <v>720</v>
      </c>
      <c r="P1378" s="837"/>
      <c r="Q1378" s="850">
        <v>720</v>
      </c>
    </row>
    <row r="1379" spans="1:17" ht="14.4" customHeight="1" x14ac:dyDescent="0.3">
      <c r="A1379" s="831" t="s">
        <v>5474</v>
      </c>
      <c r="B1379" s="832" t="s">
        <v>4484</v>
      </c>
      <c r="C1379" s="832" t="s">
        <v>4480</v>
      </c>
      <c r="D1379" s="832" t="s">
        <v>4611</v>
      </c>
      <c r="E1379" s="832" t="s">
        <v>4612</v>
      </c>
      <c r="F1379" s="849">
        <v>6</v>
      </c>
      <c r="G1379" s="849">
        <v>4470</v>
      </c>
      <c r="H1379" s="849">
        <v>1.5</v>
      </c>
      <c r="I1379" s="849">
        <v>745</v>
      </c>
      <c r="J1379" s="849">
        <v>4</v>
      </c>
      <c r="K1379" s="849">
        <v>2980</v>
      </c>
      <c r="L1379" s="849">
        <v>1</v>
      </c>
      <c r="M1379" s="849">
        <v>745</v>
      </c>
      <c r="N1379" s="849">
        <v>2</v>
      </c>
      <c r="O1379" s="849">
        <v>1492</v>
      </c>
      <c r="P1379" s="837">
        <v>0.5006711409395973</v>
      </c>
      <c r="Q1379" s="850">
        <v>746</v>
      </c>
    </row>
    <row r="1380" spans="1:17" ht="14.4" customHeight="1" x14ac:dyDescent="0.3">
      <c r="A1380" s="831" t="s">
        <v>5474</v>
      </c>
      <c r="B1380" s="832" t="s">
        <v>4484</v>
      </c>
      <c r="C1380" s="832" t="s">
        <v>4480</v>
      </c>
      <c r="D1380" s="832" t="s">
        <v>4613</v>
      </c>
      <c r="E1380" s="832" t="s">
        <v>4614</v>
      </c>
      <c r="F1380" s="849"/>
      <c r="G1380" s="849"/>
      <c r="H1380" s="849"/>
      <c r="I1380" s="849"/>
      <c r="J1380" s="849">
        <v>1</v>
      </c>
      <c r="K1380" s="849">
        <v>543</v>
      </c>
      <c r="L1380" s="849">
        <v>1</v>
      </c>
      <c r="M1380" s="849">
        <v>543</v>
      </c>
      <c r="N1380" s="849"/>
      <c r="O1380" s="849"/>
      <c r="P1380" s="837"/>
      <c r="Q1380" s="850"/>
    </row>
    <row r="1381" spans="1:17" ht="14.4" customHeight="1" x14ac:dyDescent="0.3">
      <c r="A1381" s="831" t="s">
        <v>5474</v>
      </c>
      <c r="B1381" s="832" t="s">
        <v>4484</v>
      </c>
      <c r="C1381" s="832" t="s">
        <v>4480</v>
      </c>
      <c r="D1381" s="832" t="s">
        <v>4597</v>
      </c>
      <c r="E1381" s="832" t="s">
        <v>4598</v>
      </c>
      <c r="F1381" s="849">
        <v>5</v>
      </c>
      <c r="G1381" s="849">
        <v>1535</v>
      </c>
      <c r="H1381" s="849">
        <v>0.55555555555555558</v>
      </c>
      <c r="I1381" s="849">
        <v>307</v>
      </c>
      <c r="J1381" s="849">
        <v>9</v>
      </c>
      <c r="K1381" s="849">
        <v>2763</v>
      </c>
      <c r="L1381" s="849">
        <v>1</v>
      </c>
      <c r="M1381" s="849">
        <v>307</v>
      </c>
      <c r="N1381" s="849">
        <v>32</v>
      </c>
      <c r="O1381" s="849">
        <v>9856</v>
      </c>
      <c r="P1381" s="837">
        <v>3.5671371697430327</v>
      </c>
      <c r="Q1381" s="850">
        <v>308</v>
      </c>
    </row>
    <row r="1382" spans="1:17" ht="14.4" customHeight="1" x14ac:dyDescent="0.3">
      <c r="A1382" s="831" t="s">
        <v>5474</v>
      </c>
      <c r="B1382" s="832" t="s">
        <v>4484</v>
      </c>
      <c r="C1382" s="832" t="s">
        <v>4480</v>
      </c>
      <c r="D1382" s="832" t="s">
        <v>4597</v>
      </c>
      <c r="E1382" s="832" t="s">
        <v>4599</v>
      </c>
      <c r="F1382" s="849">
        <v>4</v>
      </c>
      <c r="G1382" s="849">
        <v>1228</v>
      </c>
      <c r="H1382" s="849"/>
      <c r="I1382" s="849">
        <v>307</v>
      </c>
      <c r="J1382" s="849"/>
      <c r="K1382" s="849"/>
      <c r="L1382" s="849"/>
      <c r="M1382" s="849"/>
      <c r="N1382" s="849">
        <v>1</v>
      </c>
      <c r="O1382" s="849">
        <v>308</v>
      </c>
      <c r="P1382" s="837"/>
      <c r="Q1382" s="850">
        <v>308</v>
      </c>
    </row>
    <row r="1383" spans="1:17" ht="14.4" customHeight="1" x14ac:dyDescent="0.3">
      <c r="A1383" s="831" t="s">
        <v>5474</v>
      </c>
      <c r="B1383" s="832" t="s">
        <v>4484</v>
      </c>
      <c r="C1383" s="832" t="s">
        <v>4480</v>
      </c>
      <c r="D1383" s="832" t="s">
        <v>4600</v>
      </c>
      <c r="E1383" s="832" t="s">
        <v>4592</v>
      </c>
      <c r="F1383" s="849">
        <v>4</v>
      </c>
      <c r="G1383" s="849">
        <v>712</v>
      </c>
      <c r="H1383" s="849">
        <v>1.3333333333333333</v>
      </c>
      <c r="I1383" s="849">
        <v>178</v>
      </c>
      <c r="J1383" s="849">
        <v>3</v>
      </c>
      <c r="K1383" s="849">
        <v>534</v>
      </c>
      <c r="L1383" s="849">
        <v>1</v>
      </c>
      <c r="M1383" s="849">
        <v>178</v>
      </c>
      <c r="N1383" s="849">
        <v>1</v>
      </c>
      <c r="O1383" s="849">
        <v>179</v>
      </c>
      <c r="P1383" s="837">
        <v>0.33520599250936328</v>
      </c>
      <c r="Q1383" s="850">
        <v>179</v>
      </c>
    </row>
    <row r="1384" spans="1:17" ht="14.4" customHeight="1" x14ac:dyDescent="0.3">
      <c r="A1384" s="831" t="s">
        <v>5474</v>
      </c>
      <c r="B1384" s="832" t="s">
        <v>4484</v>
      </c>
      <c r="C1384" s="832" t="s">
        <v>4480</v>
      </c>
      <c r="D1384" s="832" t="s">
        <v>4601</v>
      </c>
      <c r="E1384" s="832" t="s">
        <v>4598</v>
      </c>
      <c r="F1384" s="849">
        <v>26</v>
      </c>
      <c r="G1384" s="849">
        <v>9880</v>
      </c>
      <c r="H1384" s="849">
        <v>6.5</v>
      </c>
      <c r="I1384" s="849">
        <v>380</v>
      </c>
      <c r="J1384" s="849">
        <v>4</v>
      </c>
      <c r="K1384" s="849">
        <v>1520</v>
      </c>
      <c r="L1384" s="849">
        <v>1</v>
      </c>
      <c r="M1384" s="849">
        <v>380</v>
      </c>
      <c r="N1384" s="849">
        <v>14</v>
      </c>
      <c r="O1384" s="849">
        <v>5334</v>
      </c>
      <c r="P1384" s="837">
        <v>3.5092105263157896</v>
      </c>
      <c r="Q1384" s="850">
        <v>381</v>
      </c>
    </row>
    <row r="1385" spans="1:17" ht="14.4" customHeight="1" x14ac:dyDescent="0.3">
      <c r="A1385" s="831" t="s">
        <v>5474</v>
      </c>
      <c r="B1385" s="832" t="s">
        <v>4484</v>
      </c>
      <c r="C1385" s="832" t="s">
        <v>4480</v>
      </c>
      <c r="D1385" s="832" t="s">
        <v>4601</v>
      </c>
      <c r="E1385" s="832" t="s">
        <v>4599</v>
      </c>
      <c r="F1385" s="849">
        <v>11</v>
      </c>
      <c r="G1385" s="849">
        <v>4180</v>
      </c>
      <c r="H1385" s="849"/>
      <c r="I1385" s="849">
        <v>380</v>
      </c>
      <c r="J1385" s="849"/>
      <c r="K1385" s="849"/>
      <c r="L1385" s="849"/>
      <c r="M1385" s="849"/>
      <c r="N1385" s="849"/>
      <c r="O1385" s="849"/>
      <c r="P1385" s="837"/>
      <c r="Q1385" s="850"/>
    </row>
    <row r="1386" spans="1:17" ht="14.4" customHeight="1" x14ac:dyDescent="0.3">
      <c r="A1386" s="831" t="s">
        <v>5474</v>
      </c>
      <c r="B1386" s="832" t="s">
        <v>4484</v>
      </c>
      <c r="C1386" s="832" t="s">
        <v>4480</v>
      </c>
      <c r="D1386" s="832" t="s">
        <v>4560</v>
      </c>
      <c r="E1386" s="832" t="s">
        <v>4561</v>
      </c>
      <c r="F1386" s="849">
        <v>1</v>
      </c>
      <c r="G1386" s="849">
        <v>618</v>
      </c>
      <c r="H1386" s="849"/>
      <c r="I1386" s="849">
        <v>618</v>
      </c>
      <c r="J1386" s="849"/>
      <c r="K1386" s="849"/>
      <c r="L1386" s="849"/>
      <c r="M1386" s="849"/>
      <c r="N1386" s="849"/>
      <c r="O1386" s="849"/>
      <c r="P1386" s="837"/>
      <c r="Q1386" s="850"/>
    </row>
    <row r="1387" spans="1:17" ht="14.4" customHeight="1" x14ac:dyDescent="0.3">
      <c r="A1387" s="831" t="s">
        <v>5474</v>
      </c>
      <c r="B1387" s="832" t="s">
        <v>4484</v>
      </c>
      <c r="C1387" s="832" t="s">
        <v>4480</v>
      </c>
      <c r="D1387" s="832" t="s">
        <v>4604</v>
      </c>
      <c r="E1387" s="832" t="s">
        <v>4585</v>
      </c>
      <c r="F1387" s="849"/>
      <c r="G1387" s="849"/>
      <c r="H1387" s="849"/>
      <c r="I1387" s="849"/>
      <c r="J1387" s="849">
        <v>1</v>
      </c>
      <c r="K1387" s="849">
        <v>353</v>
      </c>
      <c r="L1387" s="849">
        <v>1</v>
      </c>
      <c r="M1387" s="849">
        <v>353</v>
      </c>
      <c r="N1387" s="849"/>
      <c r="O1387" s="849"/>
      <c r="P1387" s="837"/>
      <c r="Q1387" s="850"/>
    </row>
    <row r="1388" spans="1:17" ht="14.4" customHeight="1" x14ac:dyDescent="0.3">
      <c r="A1388" s="831" t="s">
        <v>5475</v>
      </c>
      <c r="B1388" s="832" t="s">
        <v>4484</v>
      </c>
      <c r="C1388" s="832" t="s">
        <v>4509</v>
      </c>
      <c r="D1388" s="832" t="s">
        <v>4569</v>
      </c>
      <c r="E1388" s="832" t="s">
        <v>4570</v>
      </c>
      <c r="F1388" s="849">
        <v>8</v>
      </c>
      <c r="G1388" s="849">
        <v>7238</v>
      </c>
      <c r="H1388" s="849">
        <v>1.3333333333333333</v>
      </c>
      <c r="I1388" s="849">
        <v>904.75</v>
      </c>
      <c r="J1388" s="849">
        <v>6</v>
      </c>
      <c r="K1388" s="849">
        <v>5428.5</v>
      </c>
      <c r="L1388" s="849">
        <v>1</v>
      </c>
      <c r="M1388" s="849">
        <v>904.75</v>
      </c>
      <c r="N1388" s="849">
        <v>6</v>
      </c>
      <c r="O1388" s="849">
        <v>5428.5</v>
      </c>
      <c r="P1388" s="837">
        <v>1</v>
      </c>
      <c r="Q1388" s="850">
        <v>904.75</v>
      </c>
    </row>
    <row r="1389" spans="1:17" ht="14.4" customHeight="1" x14ac:dyDescent="0.3">
      <c r="A1389" s="831" t="s">
        <v>5475</v>
      </c>
      <c r="B1389" s="832" t="s">
        <v>4484</v>
      </c>
      <c r="C1389" s="832" t="s">
        <v>4480</v>
      </c>
      <c r="D1389" s="832" t="s">
        <v>4643</v>
      </c>
      <c r="E1389" s="832" t="s">
        <v>4644</v>
      </c>
      <c r="F1389" s="849"/>
      <c r="G1389" s="849"/>
      <c r="H1389" s="849"/>
      <c r="I1389" s="849"/>
      <c r="J1389" s="849"/>
      <c r="K1389" s="849"/>
      <c r="L1389" s="849"/>
      <c r="M1389" s="849"/>
      <c r="N1389" s="849">
        <v>1</v>
      </c>
      <c r="O1389" s="849">
        <v>196</v>
      </c>
      <c r="P1389" s="837"/>
      <c r="Q1389" s="850">
        <v>196</v>
      </c>
    </row>
    <row r="1390" spans="1:17" ht="14.4" customHeight="1" x14ac:dyDescent="0.3">
      <c r="A1390" s="831" t="s">
        <v>5475</v>
      </c>
      <c r="B1390" s="832" t="s">
        <v>4484</v>
      </c>
      <c r="C1390" s="832" t="s">
        <v>4480</v>
      </c>
      <c r="D1390" s="832" t="s">
        <v>4643</v>
      </c>
      <c r="E1390" s="832" t="s">
        <v>4662</v>
      </c>
      <c r="F1390" s="849"/>
      <c r="G1390" s="849"/>
      <c r="H1390" s="849"/>
      <c r="I1390" s="849"/>
      <c r="J1390" s="849"/>
      <c r="K1390" s="849"/>
      <c r="L1390" s="849"/>
      <c r="M1390" s="849"/>
      <c r="N1390" s="849">
        <v>1</v>
      </c>
      <c r="O1390" s="849">
        <v>196</v>
      </c>
      <c r="P1390" s="837"/>
      <c r="Q1390" s="850">
        <v>196</v>
      </c>
    </row>
    <row r="1391" spans="1:17" ht="14.4" customHeight="1" x14ac:dyDescent="0.3">
      <c r="A1391" s="831" t="s">
        <v>5475</v>
      </c>
      <c r="B1391" s="832" t="s">
        <v>4484</v>
      </c>
      <c r="C1391" s="832" t="s">
        <v>4480</v>
      </c>
      <c r="D1391" s="832" t="s">
        <v>4525</v>
      </c>
      <c r="E1391" s="832" t="s">
        <v>4526</v>
      </c>
      <c r="F1391" s="849">
        <v>1</v>
      </c>
      <c r="G1391" s="849">
        <v>37</v>
      </c>
      <c r="H1391" s="849"/>
      <c r="I1391" s="849">
        <v>37</v>
      </c>
      <c r="J1391" s="849"/>
      <c r="K1391" s="849"/>
      <c r="L1391" s="849"/>
      <c r="M1391" s="849"/>
      <c r="N1391" s="849"/>
      <c r="O1391" s="849"/>
      <c r="P1391" s="837"/>
      <c r="Q1391" s="850"/>
    </row>
    <row r="1392" spans="1:17" ht="14.4" customHeight="1" x14ac:dyDescent="0.3">
      <c r="A1392" s="831" t="s">
        <v>5475</v>
      </c>
      <c r="B1392" s="832" t="s">
        <v>4484</v>
      </c>
      <c r="C1392" s="832" t="s">
        <v>4480</v>
      </c>
      <c r="D1392" s="832" t="s">
        <v>4534</v>
      </c>
      <c r="E1392" s="832" t="s">
        <v>4535</v>
      </c>
      <c r="F1392" s="849">
        <v>239</v>
      </c>
      <c r="G1392" s="849">
        <v>59989</v>
      </c>
      <c r="H1392" s="849">
        <v>1.0127118644067796</v>
      </c>
      <c r="I1392" s="849">
        <v>251</v>
      </c>
      <c r="J1392" s="849">
        <v>236</v>
      </c>
      <c r="K1392" s="849">
        <v>59236</v>
      </c>
      <c r="L1392" s="849">
        <v>1</v>
      </c>
      <c r="M1392" s="849">
        <v>251</v>
      </c>
      <c r="N1392" s="849">
        <v>273</v>
      </c>
      <c r="O1392" s="849">
        <v>68796</v>
      </c>
      <c r="P1392" s="837">
        <v>1.1613883449253832</v>
      </c>
      <c r="Q1392" s="850">
        <v>252</v>
      </c>
    </row>
    <row r="1393" spans="1:17" ht="14.4" customHeight="1" x14ac:dyDescent="0.3">
      <c r="A1393" s="831" t="s">
        <v>5475</v>
      </c>
      <c r="B1393" s="832" t="s">
        <v>4484</v>
      </c>
      <c r="C1393" s="832" t="s">
        <v>4480</v>
      </c>
      <c r="D1393" s="832" t="s">
        <v>4534</v>
      </c>
      <c r="E1393" s="832" t="s">
        <v>4536</v>
      </c>
      <c r="F1393" s="849">
        <v>45</v>
      </c>
      <c r="G1393" s="849">
        <v>11295</v>
      </c>
      <c r="H1393" s="849">
        <v>0.91836734693877553</v>
      </c>
      <c r="I1393" s="849">
        <v>251</v>
      </c>
      <c r="J1393" s="849">
        <v>49</v>
      </c>
      <c r="K1393" s="849">
        <v>12299</v>
      </c>
      <c r="L1393" s="849">
        <v>1</v>
      </c>
      <c r="M1393" s="849">
        <v>251</v>
      </c>
      <c r="N1393" s="849">
        <v>35</v>
      </c>
      <c r="O1393" s="849">
        <v>8820</v>
      </c>
      <c r="P1393" s="837">
        <v>0.71713147410358569</v>
      </c>
      <c r="Q1393" s="850">
        <v>252</v>
      </c>
    </row>
    <row r="1394" spans="1:17" ht="14.4" customHeight="1" x14ac:dyDescent="0.3">
      <c r="A1394" s="831" t="s">
        <v>5475</v>
      </c>
      <c r="B1394" s="832" t="s">
        <v>4484</v>
      </c>
      <c r="C1394" s="832" t="s">
        <v>4480</v>
      </c>
      <c r="D1394" s="832" t="s">
        <v>4571</v>
      </c>
      <c r="E1394" s="832" t="s">
        <v>4572</v>
      </c>
      <c r="F1394" s="849">
        <v>28</v>
      </c>
      <c r="G1394" s="849">
        <v>3528</v>
      </c>
      <c r="H1394" s="849">
        <v>0.7567567567567568</v>
      </c>
      <c r="I1394" s="849">
        <v>126</v>
      </c>
      <c r="J1394" s="849">
        <v>37</v>
      </c>
      <c r="K1394" s="849">
        <v>4662</v>
      </c>
      <c r="L1394" s="849">
        <v>1</v>
      </c>
      <c r="M1394" s="849">
        <v>126</v>
      </c>
      <c r="N1394" s="849">
        <v>11</v>
      </c>
      <c r="O1394" s="849">
        <v>1397</v>
      </c>
      <c r="P1394" s="837">
        <v>0.29965679965679964</v>
      </c>
      <c r="Q1394" s="850">
        <v>127</v>
      </c>
    </row>
    <row r="1395" spans="1:17" ht="14.4" customHeight="1" x14ac:dyDescent="0.3">
      <c r="A1395" s="831" t="s">
        <v>5475</v>
      </c>
      <c r="B1395" s="832" t="s">
        <v>4484</v>
      </c>
      <c r="C1395" s="832" t="s">
        <v>4480</v>
      </c>
      <c r="D1395" s="832" t="s">
        <v>4571</v>
      </c>
      <c r="E1395" s="832" t="s">
        <v>4573</v>
      </c>
      <c r="F1395" s="849">
        <v>163</v>
      </c>
      <c r="G1395" s="849">
        <v>20538</v>
      </c>
      <c r="H1395" s="849">
        <v>0.81499999999999995</v>
      </c>
      <c r="I1395" s="849">
        <v>126</v>
      </c>
      <c r="J1395" s="849">
        <v>200</v>
      </c>
      <c r="K1395" s="849">
        <v>25200</v>
      </c>
      <c r="L1395" s="849">
        <v>1</v>
      </c>
      <c r="M1395" s="849">
        <v>126</v>
      </c>
      <c r="N1395" s="849">
        <v>239</v>
      </c>
      <c r="O1395" s="849">
        <v>30353</v>
      </c>
      <c r="P1395" s="837">
        <v>1.2044841269841269</v>
      </c>
      <c r="Q1395" s="850">
        <v>127</v>
      </c>
    </row>
    <row r="1396" spans="1:17" ht="14.4" customHeight="1" x14ac:dyDescent="0.3">
      <c r="A1396" s="831" t="s">
        <v>5475</v>
      </c>
      <c r="B1396" s="832" t="s">
        <v>4484</v>
      </c>
      <c r="C1396" s="832" t="s">
        <v>4480</v>
      </c>
      <c r="D1396" s="832" t="s">
        <v>4574</v>
      </c>
      <c r="E1396" s="832" t="s">
        <v>4576</v>
      </c>
      <c r="F1396" s="849">
        <v>1</v>
      </c>
      <c r="G1396" s="849">
        <v>331</v>
      </c>
      <c r="H1396" s="849"/>
      <c r="I1396" s="849">
        <v>331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" customHeight="1" x14ac:dyDescent="0.3">
      <c r="A1397" s="831" t="s">
        <v>5475</v>
      </c>
      <c r="B1397" s="832" t="s">
        <v>4484</v>
      </c>
      <c r="C1397" s="832" t="s">
        <v>4480</v>
      </c>
      <c r="D1397" s="832" t="s">
        <v>4577</v>
      </c>
      <c r="E1397" s="832" t="s">
        <v>4578</v>
      </c>
      <c r="F1397" s="849">
        <v>1</v>
      </c>
      <c r="G1397" s="849">
        <v>495</v>
      </c>
      <c r="H1397" s="849">
        <v>1</v>
      </c>
      <c r="I1397" s="849">
        <v>495</v>
      </c>
      <c r="J1397" s="849">
        <v>1</v>
      </c>
      <c r="K1397" s="849">
        <v>495</v>
      </c>
      <c r="L1397" s="849">
        <v>1</v>
      </c>
      <c r="M1397" s="849">
        <v>495</v>
      </c>
      <c r="N1397" s="849">
        <v>9</v>
      </c>
      <c r="O1397" s="849">
        <v>4464</v>
      </c>
      <c r="P1397" s="837">
        <v>9.0181818181818176</v>
      </c>
      <c r="Q1397" s="850">
        <v>496</v>
      </c>
    </row>
    <row r="1398" spans="1:17" ht="14.4" customHeight="1" x14ac:dyDescent="0.3">
      <c r="A1398" s="831" t="s">
        <v>5475</v>
      </c>
      <c r="B1398" s="832" t="s">
        <v>4484</v>
      </c>
      <c r="C1398" s="832" t="s">
        <v>4480</v>
      </c>
      <c r="D1398" s="832" t="s">
        <v>4577</v>
      </c>
      <c r="E1398" s="832" t="s">
        <v>4579</v>
      </c>
      <c r="F1398" s="849">
        <v>7</v>
      </c>
      <c r="G1398" s="849">
        <v>3465</v>
      </c>
      <c r="H1398" s="849"/>
      <c r="I1398" s="849">
        <v>495</v>
      </c>
      <c r="J1398" s="849"/>
      <c r="K1398" s="849"/>
      <c r="L1398" s="849"/>
      <c r="M1398" s="849"/>
      <c r="N1398" s="849">
        <v>1</v>
      </c>
      <c r="O1398" s="849">
        <v>496</v>
      </c>
      <c r="P1398" s="837"/>
      <c r="Q1398" s="850">
        <v>496</v>
      </c>
    </row>
    <row r="1399" spans="1:17" ht="14.4" customHeight="1" x14ac:dyDescent="0.3">
      <c r="A1399" s="831" t="s">
        <v>5475</v>
      </c>
      <c r="B1399" s="832" t="s">
        <v>4484</v>
      </c>
      <c r="C1399" s="832" t="s">
        <v>4480</v>
      </c>
      <c r="D1399" s="832" t="s">
        <v>4580</v>
      </c>
      <c r="E1399" s="832" t="s">
        <v>4581</v>
      </c>
      <c r="F1399" s="849">
        <v>2</v>
      </c>
      <c r="G1399" s="849">
        <v>1376</v>
      </c>
      <c r="H1399" s="849"/>
      <c r="I1399" s="849">
        <v>688</v>
      </c>
      <c r="J1399" s="849"/>
      <c r="K1399" s="849"/>
      <c r="L1399" s="849"/>
      <c r="M1399" s="849"/>
      <c r="N1399" s="849">
        <v>3</v>
      </c>
      <c r="O1399" s="849">
        <v>2067</v>
      </c>
      <c r="P1399" s="837"/>
      <c r="Q1399" s="850">
        <v>689</v>
      </c>
    </row>
    <row r="1400" spans="1:17" ht="14.4" customHeight="1" x14ac:dyDescent="0.3">
      <c r="A1400" s="831" t="s">
        <v>5475</v>
      </c>
      <c r="B1400" s="832" t="s">
        <v>4484</v>
      </c>
      <c r="C1400" s="832" t="s">
        <v>4480</v>
      </c>
      <c r="D1400" s="832" t="s">
        <v>4582</v>
      </c>
      <c r="E1400" s="832" t="s">
        <v>4578</v>
      </c>
      <c r="F1400" s="849">
        <v>4</v>
      </c>
      <c r="G1400" s="849">
        <v>2272</v>
      </c>
      <c r="H1400" s="849">
        <v>1</v>
      </c>
      <c r="I1400" s="849">
        <v>568</v>
      </c>
      <c r="J1400" s="849">
        <v>4</v>
      </c>
      <c r="K1400" s="849">
        <v>2272</v>
      </c>
      <c r="L1400" s="849">
        <v>1</v>
      </c>
      <c r="M1400" s="849">
        <v>568</v>
      </c>
      <c r="N1400" s="849">
        <v>8</v>
      </c>
      <c r="O1400" s="849">
        <v>4552</v>
      </c>
      <c r="P1400" s="837">
        <v>2.0035211267605635</v>
      </c>
      <c r="Q1400" s="850">
        <v>569</v>
      </c>
    </row>
    <row r="1401" spans="1:17" ht="14.4" customHeight="1" x14ac:dyDescent="0.3">
      <c r="A1401" s="831" t="s">
        <v>5475</v>
      </c>
      <c r="B1401" s="832" t="s">
        <v>4484</v>
      </c>
      <c r="C1401" s="832" t="s">
        <v>4480</v>
      </c>
      <c r="D1401" s="832" t="s">
        <v>4582</v>
      </c>
      <c r="E1401" s="832" t="s">
        <v>4579</v>
      </c>
      <c r="F1401" s="849">
        <v>2</v>
      </c>
      <c r="G1401" s="849">
        <v>1136</v>
      </c>
      <c r="H1401" s="849">
        <v>1</v>
      </c>
      <c r="I1401" s="849">
        <v>568</v>
      </c>
      <c r="J1401" s="849">
        <v>2</v>
      </c>
      <c r="K1401" s="849">
        <v>1136</v>
      </c>
      <c r="L1401" s="849">
        <v>1</v>
      </c>
      <c r="M1401" s="849">
        <v>568</v>
      </c>
      <c r="N1401" s="849">
        <v>1</v>
      </c>
      <c r="O1401" s="849">
        <v>569</v>
      </c>
      <c r="P1401" s="837">
        <v>0.50088028169014087</v>
      </c>
      <c r="Q1401" s="850">
        <v>569</v>
      </c>
    </row>
    <row r="1402" spans="1:17" ht="14.4" customHeight="1" x14ac:dyDescent="0.3">
      <c r="A1402" s="831" t="s">
        <v>5475</v>
      </c>
      <c r="B1402" s="832" t="s">
        <v>4484</v>
      </c>
      <c r="C1402" s="832" t="s">
        <v>4480</v>
      </c>
      <c r="D1402" s="832" t="s">
        <v>4583</v>
      </c>
      <c r="E1402" s="832" t="s">
        <v>4581</v>
      </c>
      <c r="F1402" s="849">
        <v>3</v>
      </c>
      <c r="G1402" s="849">
        <v>2283</v>
      </c>
      <c r="H1402" s="849"/>
      <c r="I1402" s="849">
        <v>761</v>
      </c>
      <c r="J1402" s="849"/>
      <c r="K1402" s="849"/>
      <c r="L1402" s="849"/>
      <c r="M1402" s="849"/>
      <c r="N1402" s="849">
        <v>1</v>
      </c>
      <c r="O1402" s="849">
        <v>762</v>
      </c>
      <c r="P1402" s="837"/>
      <c r="Q1402" s="850">
        <v>762</v>
      </c>
    </row>
    <row r="1403" spans="1:17" ht="14.4" customHeight="1" x14ac:dyDescent="0.3">
      <c r="A1403" s="831" t="s">
        <v>5475</v>
      </c>
      <c r="B1403" s="832" t="s">
        <v>4484</v>
      </c>
      <c r="C1403" s="832" t="s">
        <v>4480</v>
      </c>
      <c r="D1403" s="832" t="s">
        <v>4609</v>
      </c>
      <c r="E1403" s="832" t="s">
        <v>4610</v>
      </c>
      <c r="F1403" s="849">
        <v>74</v>
      </c>
      <c r="G1403" s="849">
        <v>60532</v>
      </c>
      <c r="H1403" s="849">
        <v>0.90243902439024393</v>
      </c>
      <c r="I1403" s="849">
        <v>818</v>
      </c>
      <c r="J1403" s="849">
        <v>82</v>
      </c>
      <c r="K1403" s="849">
        <v>67076</v>
      </c>
      <c r="L1403" s="849">
        <v>1</v>
      </c>
      <c r="M1403" s="849">
        <v>818</v>
      </c>
      <c r="N1403" s="849">
        <v>39</v>
      </c>
      <c r="O1403" s="849">
        <v>31941</v>
      </c>
      <c r="P1403" s="837">
        <v>0.47619118611724015</v>
      </c>
      <c r="Q1403" s="850">
        <v>819</v>
      </c>
    </row>
    <row r="1404" spans="1:17" ht="14.4" customHeight="1" x14ac:dyDescent="0.3">
      <c r="A1404" s="831" t="s">
        <v>5475</v>
      </c>
      <c r="B1404" s="832" t="s">
        <v>4484</v>
      </c>
      <c r="C1404" s="832" t="s">
        <v>4480</v>
      </c>
      <c r="D1404" s="832" t="s">
        <v>4609</v>
      </c>
      <c r="E1404" s="832" t="s">
        <v>4612</v>
      </c>
      <c r="F1404" s="849">
        <v>531</v>
      </c>
      <c r="G1404" s="849">
        <v>434358</v>
      </c>
      <c r="H1404" s="849">
        <v>0.81818181818181823</v>
      </c>
      <c r="I1404" s="849">
        <v>818</v>
      </c>
      <c r="J1404" s="849">
        <v>649</v>
      </c>
      <c r="K1404" s="849">
        <v>530882</v>
      </c>
      <c r="L1404" s="849">
        <v>1</v>
      </c>
      <c r="M1404" s="849">
        <v>818</v>
      </c>
      <c r="N1404" s="849">
        <v>802</v>
      </c>
      <c r="O1404" s="849">
        <v>656838</v>
      </c>
      <c r="P1404" s="837">
        <v>1.2372579970690285</v>
      </c>
      <c r="Q1404" s="850">
        <v>819</v>
      </c>
    </row>
    <row r="1405" spans="1:17" ht="14.4" customHeight="1" x14ac:dyDescent="0.3">
      <c r="A1405" s="831" t="s">
        <v>5475</v>
      </c>
      <c r="B1405" s="832" t="s">
        <v>4484</v>
      </c>
      <c r="C1405" s="832" t="s">
        <v>4480</v>
      </c>
      <c r="D1405" s="832" t="s">
        <v>4584</v>
      </c>
      <c r="E1405" s="832" t="s">
        <v>4585</v>
      </c>
      <c r="F1405" s="849"/>
      <c r="G1405" s="849"/>
      <c r="H1405" s="849"/>
      <c r="I1405" s="849"/>
      <c r="J1405" s="849"/>
      <c r="K1405" s="849"/>
      <c r="L1405" s="849"/>
      <c r="M1405" s="849"/>
      <c r="N1405" s="849">
        <v>1</v>
      </c>
      <c r="O1405" s="849">
        <v>464</v>
      </c>
      <c r="P1405" s="837"/>
      <c r="Q1405" s="850">
        <v>464</v>
      </c>
    </row>
    <row r="1406" spans="1:17" ht="14.4" customHeight="1" x14ac:dyDescent="0.3">
      <c r="A1406" s="831" t="s">
        <v>5475</v>
      </c>
      <c r="B1406" s="832" t="s">
        <v>4484</v>
      </c>
      <c r="C1406" s="832" t="s">
        <v>4480</v>
      </c>
      <c r="D1406" s="832" t="s">
        <v>4591</v>
      </c>
      <c r="E1406" s="832" t="s">
        <v>4592</v>
      </c>
      <c r="F1406" s="849">
        <v>124</v>
      </c>
      <c r="G1406" s="849">
        <v>26660</v>
      </c>
      <c r="H1406" s="849">
        <v>0.8</v>
      </c>
      <c r="I1406" s="849">
        <v>215</v>
      </c>
      <c r="J1406" s="849">
        <v>155</v>
      </c>
      <c r="K1406" s="849">
        <v>33325</v>
      </c>
      <c r="L1406" s="849">
        <v>1</v>
      </c>
      <c r="M1406" s="849">
        <v>215</v>
      </c>
      <c r="N1406" s="849">
        <v>191</v>
      </c>
      <c r="O1406" s="849">
        <v>41065</v>
      </c>
      <c r="P1406" s="837">
        <v>1.232258064516129</v>
      </c>
      <c r="Q1406" s="850">
        <v>215</v>
      </c>
    </row>
    <row r="1407" spans="1:17" ht="14.4" customHeight="1" x14ac:dyDescent="0.3">
      <c r="A1407" s="831" t="s">
        <v>5475</v>
      </c>
      <c r="B1407" s="832" t="s">
        <v>4484</v>
      </c>
      <c r="C1407" s="832" t="s">
        <v>4480</v>
      </c>
      <c r="D1407" s="832" t="s">
        <v>4591</v>
      </c>
      <c r="E1407" s="832" t="s">
        <v>4593</v>
      </c>
      <c r="F1407" s="849">
        <v>22</v>
      </c>
      <c r="G1407" s="849">
        <v>4730</v>
      </c>
      <c r="H1407" s="849">
        <v>1.375</v>
      </c>
      <c r="I1407" s="849">
        <v>215</v>
      </c>
      <c r="J1407" s="849">
        <v>16</v>
      </c>
      <c r="K1407" s="849">
        <v>3440</v>
      </c>
      <c r="L1407" s="849">
        <v>1</v>
      </c>
      <c r="M1407" s="849">
        <v>215</v>
      </c>
      <c r="N1407" s="849">
        <v>8</v>
      </c>
      <c r="O1407" s="849">
        <v>1720</v>
      </c>
      <c r="P1407" s="837">
        <v>0.5</v>
      </c>
      <c r="Q1407" s="850">
        <v>215</v>
      </c>
    </row>
    <row r="1408" spans="1:17" ht="14.4" customHeight="1" x14ac:dyDescent="0.3">
      <c r="A1408" s="831" t="s">
        <v>5475</v>
      </c>
      <c r="B1408" s="832" t="s">
        <v>4484</v>
      </c>
      <c r="C1408" s="832" t="s">
        <v>4480</v>
      </c>
      <c r="D1408" s="832" t="s">
        <v>4540</v>
      </c>
      <c r="E1408" s="832" t="s">
        <v>4541</v>
      </c>
      <c r="F1408" s="849"/>
      <c r="G1408" s="849"/>
      <c r="H1408" s="849"/>
      <c r="I1408" s="849"/>
      <c r="J1408" s="849"/>
      <c r="K1408" s="849"/>
      <c r="L1408" s="849"/>
      <c r="M1408" s="849"/>
      <c r="N1408" s="849">
        <v>1</v>
      </c>
      <c r="O1408" s="849">
        <v>355</v>
      </c>
      <c r="P1408" s="837"/>
      <c r="Q1408" s="850">
        <v>355</v>
      </c>
    </row>
    <row r="1409" spans="1:17" ht="14.4" customHeight="1" x14ac:dyDescent="0.3">
      <c r="A1409" s="831" t="s">
        <v>5475</v>
      </c>
      <c r="B1409" s="832" t="s">
        <v>4484</v>
      </c>
      <c r="C1409" s="832" t="s">
        <v>4480</v>
      </c>
      <c r="D1409" s="832" t="s">
        <v>4540</v>
      </c>
      <c r="E1409" s="832" t="s">
        <v>4542</v>
      </c>
      <c r="F1409" s="849">
        <v>1</v>
      </c>
      <c r="G1409" s="849">
        <v>354</v>
      </c>
      <c r="H1409" s="849">
        <v>0.9971830985915493</v>
      </c>
      <c r="I1409" s="849">
        <v>354</v>
      </c>
      <c r="J1409" s="849">
        <v>1</v>
      </c>
      <c r="K1409" s="849">
        <v>355</v>
      </c>
      <c r="L1409" s="849">
        <v>1</v>
      </c>
      <c r="M1409" s="849">
        <v>355</v>
      </c>
      <c r="N1409" s="849"/>
      <c r="O1409" s="849"/>
      <c r="P1409" s="837"/>
      <c r="Q1409" s="850"/>
    </row>
    <row r="1410" spans="1:17" ht="14.4" customHeight="1" x14ac:dyDescent="0.3">
      <c r="A1410" s="831" t="s">
        <v>5475</v>
      </c>
      <c r="B1410" s="832" t="s">
        <v>4484</v>
      </c>
      <c r="C1410" s="832" t="s">
        <v>4480</v>
      </c>
      <c r="D1410" s="832" t="s">
        <v>4594</v>
      </c>
      <c r="E1410" s="832" t="s">
        <v>4595</v>
      </c>
      <c r="F1410" s="849">
        <v>237</v>
      </c>
      <c r="G1410" s="849">
        <v>20145</v>
      </c>
      <c r="H1410" s="849">
        <v>2.5760869565217392</v>
      </c>
      <c r="I1410" s="849">
        <v>85</v>
      </c>
      <c r="J1410" s="849">
        <v>92</v>
      </c>
      <c r="K1410" s="849">
        <v>7820</v>
      </c>
      <c r="L1410" s="849">
        <v>1</v>
      </c>
      <c r="M1410" s="849">
        <v>85</v>
      </c>
      <c r="N1410" s="849">
        <v>48</v>
      </c>
      <c r="O1410" s="849">
        <v>4128</v>
      </c>
      <c r="P1410" s="837">
        <v>0.52787723785166241</v>
      </c>
      <c r="Q1410" s="850">
        <v>86</v>
      </c>
    </row>
    <row r="1411" spans="1:17" ht="14.4" customHeight="1" x14ac:dyDescent="0.3">
      <c r="A1411" s="831" t="s">
        <v>5475</v>
      </c>
      <c r="B1411" s="832" t="s">
        <v>4484</v>
      </c>
      <c r="C1411" s="832" t="s">
        <v>4480</v>
      </c>
      <c r="D1411" s="832" t="s">
        <v>4594</v>
      </c>
      <c r="E1411" s="832" t="s">
        <v>4596</v>
      </c>
      <c r="F1411" s="849">
        <v>634</v>
      </c>
      <c r="G1411" s="849">
        <v>53890</v>
      </c>
      <c r="H1411" s="849">
        <v>0.9018492176386913</v>
      </c>
      <c r="I1411" s="849">
        <v>85</v>
      </c>
      <c r="J1411" s="849">
        <v>703</v>
      </c>
      <c r="K1411" s="849">
        <v>59755</v>
      </c>
      <c r="L1411" s="849">
        <v>1</v>
      </c>
      <c r="M1411" s="849">
        <v>85</v>
      </c>
      <c r="N1411" s="849">
        <v>921</v>
      </c>
      <c r="O1411" s="849">
        <v>79206</v>
      </c>
      <c r="P1411" s="837">
        <v>1.3255125094134381</v>
      </c>
      <c r="Q1411" s="850">
        <v>86</v>
      </c>
    </row>
    <row r="1412" spans="1:17" ht="14.4" customHeight="1" x14ac:dyDescent="0.3">
      <c r="A1412" s="831" t="s">
        <v>5475</v>
      </c>
      <c r="B1412" s="832" t="s">
        <v>4484</v>
      </c>
      <c r="C1412" s="832" t="s">
        <v>4480</v>
      </c>
      <c r="D1412" s="832" t="s">
        <v>4647</v>
      </c>
      <c r="E1412" s="832" t="s">
        <v>4648</v>
      </c>
      <c r="F1412" s="849">
        <v>2</v>
      </c>
      <c r="G1412" s="849">
        <v>1438</v>
      </c>
      <c r="H1412" s="849">
        <v>0.66574074074074074</v>
      </c>
      <c r="I1412" s="849">
        <v>719</v>
      </c>
      <c r="J1412" s="849">
        <v>3</v>
      </c>
      <c r="K1412" s="849">
        <v>2160</v>
      </c>
      <c r="L1412" s="849">
        <v>1</v>
      </c>
      <c r="M1412" s="849">
        <v>720</v>
      </c>
      <c r="N1412" s="849">
        <v>1</v>
      </c>
      <c r="O1412" s="849">
        <v>720</v>
      </c>
      <c r="P1412" s="837">
        <v>0.33333333333333331</v>
      </c>
      <c r="Q1412" s="850">
        <v>720</v>
      </c>
    </row>
    <row r="1413" spans="1:17" ht="14.4" customHeight="1" x14ac:dyDescent="0.3">
      <c r="A1413" s="831" t="s">
        <v>5475</v>
      </c>
      <c r="B1413" s="832" t="s">
        <v>4484</v>
      </c>
      <c r="C1413" s="832" t="s">
        <v>4480</v>
      </c>
      <c r="D1413" s="832" t="s">
        <v>4649</v>
      </c>
      <c r="E1413" s="832" t="s">
        <v>4610</v>
      </c>
      <c r="F1413" s="849">
        <v>69</v>
      </c>
      <c r="G1413" s="849">
        <v>65688</v>
      </c>
      <c r="H1413" s="849">
        <v>8.625</v>
      </c>
      <c r="I1413" s="849">
        <v>952</v>
      </c>
      <c r="J1413" s="849">
        <v>8</v>
      </c>
      <c r="K1413" s="849">
        <v>7616</v>
      </c>
      <c r="L1413" s="849">
        <v>1</v>
      </c>
      <c r="M1413" s="849">
        <v>952</v>
      </c>
      <c r="N1413" s="849"/>
      <c r="O1413" s="849"/>
      <c r="P1413" s="837"/>
      <c r="Q1413" s="850"/>
    </row>
    <row r="1414" spans="1:17" ht="14.4" customHeight="1" x14ac:dyDescent="0.3">
      <c r="A1414" s="831" t="s">
        <v>5475</v>
      </c>
      <c r="B1414" s="832" t="s">
        <v>4484</v>
      </c>
      <c r="C1414" s="832" t="s">
        <v>4480</v>
      </c>
      <c r="D1414" s="832" t="s">
        <v>4649</v>
      </c>
      <c r="E1414" s="832" t="s">
        <v>4612</v>
      </c>
      <c r="F1414" s="849">
        <v>5</v>
      </c>
      <c r="G1414" s="849">
        <v>4760</v>
      </c>
      <c r="H1414" s="849">
        <v>0.2</v>
      </c>
      <c r="I1414" s="849">
        <v>952</v>
      </c>
      <c r="J1414" s="849">
        <v>25</v>
      </c>
      <c r="K1414" s="849">
        <v>23800</v>
      </c>
      <c r="L1414" s="849">
        <v>1</v>
      </c>
      <c r="M1414" s="849">
        <v>952</v>
      </c>
      <c r="N1414" s="849">
        <v>61</v>
      </c>
      <c r="O1414" s="849">
        <v>58133</v>
      </c>
      <c r="P1414" s="837">
        <v>2.4425630252100841</v>
      </c>
      <c r="Q1414" s="850">
        <v>953</v>
      </c>
    </row>
    <row r="1415" spans="1:17" ht="14.4" customHeight="1" x14ac:dyDescent="0.3">
      <c r="A1415" s="831" t="s">
        <v>5475</v>
      </c>
      <c r="B1415" s="832" t="s">
        <v>4484</v>
      </c>
      <c r="C1415" s="832" t="s">
        <v>4480</v>
      </c>
      <c r="D1415" s="832" t="s">
        <v>4611</v>
      </c>
      <c r="E1415" s="832" t="s">
        <v>4610</v>
      </c>
      <c r="F1415" s="849">
        <v>107</v>
      </c>
      <c r="G1415" s="849">
        <v>79715</v>
      </c>
      <c r="H1415" s="849">
        <v>10.7</v>
      </c>
      <c r="I1415" s="849">
        <v>745</v>
      </c>
      <c r="J1415" s="849">
        <v>10</v>
      </c>
      <c r="K1415" s="849">
        <v>7450</v>
      </c>
      <c r="L1415" s="849">
        <v>1</v>
      </c>
      <c r="M1415" s="849">
        <v>745</v>
      </c>
      <c r="N1415" s="849">
        <v>14</v>
      </c>
      <c r="O1415" s="849">
        <v>10444</v>
      </c>
      <c r="P1415" s="837">
        <v>1.4018791946308724</v>
      </c>
      <c r="Q1415" s="850">
        <v>746</v>
      </c>
    </row>
    <row r="1416" spans="1:17" ht="14.4" customHeight="1" x14ac:dyDescent="0.3">
      <c r="A1416" s="831" t="s">
        <v>5475</v>
      </c>
      <c r="B1416" s="832" t="s">
        <v>4484</v>
      </c>
      <c r="C1416" s="832" t="s">
        <v>4480</v>
      </c>
      <c r="D1416" s="832" t="s">
        <v>4611</v>
      </c>
      <c r="E1416" s="832" t="s">
        <v>4612</v>
      </c>
      <c r="F1416" s="849">
        <v>63</v>
      </c>
      <c r="G1416" s="849">
        <v>46935</v>
      </c>
      <c r="H1416" s="849">
        <v>3.5</v>
      </c>
      <c r="I1416" s="849">
        <v>745</v>
      </c>
      <c r="J1416" s="849">
        <v>18</v>
      </c>
      <c r="K1416" s="849">
        <v>13410</v>
      </c>
      <c r="L1416" s="849">
        <v>1</v>
      </c>
      <c r="M1416" s="849">
        <v>745</v>
      </c>
      <c r="N1416" s="849">
        <v>44</v>
      </c>
      <c r="O1416" s="849">
        <v>32824</v>
      </c>
      <c r="P1416" s="837">
        <v>2.4477255779269202</v>
      </c>
      <c r="Q1416" s="850">
        <v>746</v>
      </c>
    </row>
    <row r="1417" spans="1:17" ht="14.4" customHeight="1" x14ac:dyDescent="0.3">
      <c r="A1417" s="831" t="s">
        <v>5475</v>
      </c>
      <c r="B1417" s="832" t="s">
        <v>4484</v>
      </c>
      <c r="C1417" s="832" t="s">
        <v>4480</v>
      </c>
      <c r="D1417" s="832" t="s">
        <v>4613</v>
      </c>
      <c r="E1417" s="832" t="s">
        <v>4614</v>
      </c>
      <c r="F1417" s="849"/>
      <c r="G1417" s="849"/>
      <c r="H1417" s="849"/>
      <c r="I1417" s="849"/>
      <c r="J1417" s="849">
        <v>6</v>
      </c>
      <c r="K1417" s="849">
        <v>3258</v>
      </c>
      <c r="L1417" s="849">
        <v>1</v>
      </c>
      <c r="M1417" s="849">
        <v>543</v>
      </c>
      <c r="N1417" s="849">
        <v>3</v>
      </c>
      <c r="O1417" s="849">
        <v>1632</v>
      </c>
      <c r="P1417" s="837">
        <v>0.50092081031307556</v>
      </c>
      <c r="Q1417" s="850">
        <v>544</v>
      </c>
    </row>
    <row r="1418" spans="1:17" ht="14.4" customHeight="1" x14ac:dyDescent="0.3">
      <c r="A1418" s="831" t="s">
        <v>5475</v>
      </c>
      <c r="B1418" s="832" t="s">
        <v>4484</v>
      </c>
      <c r="C1418" s="832" t="s">
        <v>4480</v>
      </c>
      <c r="D1418" s="832" t="s">
        <v>4597</v>
      </c>
      <c r="E1418" s="832" t="s">
        <v>4598</v>
      </c>
      <c r="F1418" s="849">
        <v>15</v>
      </c>
      <c r="G1418" s="849">
        <v>4605</v>
      </c>
      <c r="H1418" s="849">
        <v>15</v>
      </c>
      <c r="I1418" s="849">
        <v>307</v>
      </c>
      <c r="J1418" s="849">
        <v>1</v>
      </c>
      <c r="K1418" s="849">
        <v>307</v>
      </c>
      <c r="L1418" s="849">
        <v>1</v>
      </c>
      <c r="M1418" s="849">
        <v>307</v>
      </c>
      <c r="N1418" s="849">
        <v>1</v>
      </c>
      <c r="O1418" s="849">
        <v>308</v>
      </c>
      <c r="P1418" s="837">
        <v>1.003257328990228</v>
      </c>
      <c r="Q1418" s="850">
        <v>308</v>
      </c>
    </row>
    <row r="1419" spans="1:17" ht="14.4" customHeight="1" x14ac:dyDescent="0.3">
      <c r="A1419" s="831" t="s">
        <v>5475</v>
      </c>
      <c r="B1419" s="832" t="s">
        <v>4484</v>
      </c>
      <c r="C1419" s="832" t="s">
        <v>4480</v>
      </c>
      <c r="D1419" s="832" t="s">
        <v>4597</v>
      </c>
      <c r="E1419" s="832" t="s">
        <v>4599</v>
      </c>
      <c r="F1419" s="849"/>
      <c r="G1419" s="849"/>
      <c r="H1419" s="849"/>
      <c r="I1419" s="849"/>
      <c r="J1419" s="849">
        <v>5</v>
      </c>
      <c r="K1419" s="849">
        <v>1535</v>
      </c>
      <c r="L1419" s="849">
        <v>1</v>
      </c>
      <c r="M1419" s="849">
        <v>307</v>
      </c>
      <c r="N1419" s="849">
        <v>1</v>
      </c>
      <c r="O1419" s="849">
        <v>308</v>
      </c>
      <c r="P1419" s="837">
        <v>0.2006514657980456</v>
      </c>
      <c r="Q1419" s="850">
        <v>308</v>
      </c>
    </row>
    <row r="1420" spans="1:17" ht="14.4" customHeight="1" x14ac:dyDescent="0.3">
      <c r="A1420" s="831" t="s">
        <v>5475</v>
      </c>
      <c r="B1420" s="832" t="s">
        <v>4484</v>
      </c>
      <c r="C1420" s="832" t="s">
        <v>4480</v>
      </c>
      <c r="D1420" s="832" t="s">
        <v>4600</v>
      </c>
      <c r="E1420" s="832" t="s">
        <v>4592</v>
      </c>
      <c r="F1420" s="849">
        <v>21</v>
      </c>
      <c r="G1420" s="849">
        <v>3738</v>
      </c>
      <c r="H1420" s="849">
        <v>10.5</v>
      </c>
      <c r="I1420" s="849">
        <v>178</v>
      </c>
      <c r="J1420" s="849">
        <v>2</v>
      </c>
      <c r="K1420" s="849">
        <v>356</v>
      </c>
      <c r="L1420" s="849">
        <v>1</v>
      </c>
      <c r="M1420" s="849">
        <v>178</v>
      </c>
      <c r="N1420" s="849">
        <v>12</v>
      </c>
      <c r="O1420" s="849">
        <v>2148</v>
      </c>
      <c r="P1420" s="837">
        <v>6.0337078651685392</v>
      </c>
      <c r="Q1420" s="850">
        <v>179</v>
      </c>
    </row>
    <row r="1421" spans="1:17" ht="14.4" customHeight="1" x14ac:dyDescent="0.3">
      <c r="A1421" s="831" t="s">
        <v>5475</v>
      </c>
      <c r="B1421" s="832" t="s">
        <v>4484</v>
      </c>
      <c r="C1421" s="832" t="s">
        <v>4480</v>
      </c>
      <c r="D1421" s="832" t="s">
        <v>4600</v>
      </c>
      <c r="E1421" s="832" t="s">
        <v>4593</v>
      </c>
      <c r="F1421" s="849">
        <v>21</v>
      </c>
      <c r="G1421" s="849">
        <v>3738</v>
      </c>
      <c r="H1421" s="849">
        <v>5.25</v>
      </c>
      <c r="I1421" s="849">
        <v>178</v>
      </c>
      <c r="J1421" s="849">
        <v>4</v>
      </c>
      <c r="K1421" s="849">
        <v>712</v>
      </c>
      <c r="L1421" s="849">
        <v>1</v>
      </c>
      <c r="M1421" s="849">
        <v>178</v>
      </c>
      <c r="N1421" s="849">
        <v>2</v>
      </c>
      <c r="O1421" s="849">
        <v>358</v>
      </c>
      <c r="P1421" s="837">
        <v>0.5028089887640449</v>
      </c>
      <c r="Q1421" s="850">
        <v>179</v>
      </c>
    </row>
    <row r="1422" spans="1:17" ht="14.4" customHeight="1" x14ac:dyDescent="0.3">
      <c r="A1422" s="831" t="s">
        <v>5475</v>
      </c>
      <c r="B1422" s="832" t="s">
        <v>4484</v>
      </c>
      <c r="C1422" s="832" t="s">
        <v>4480</v>
      </c>
      <c r="D1422" s="832" t="s">
        <v>4601</v>
      </c>
      <c r="E1422" s="832" t="s">
        <v>4598</v>
      </c>
      <c r="F1422" s="849">
        <v>20</v>
      </c>
      <c r="G1422" s="849">
        <v>7600</v>
      </c>
      <c r="H1422" s="849">
        <v>0.76923076923076927</v>
      </c>
      <c r="I1422" s="849">
        <v>380</v>
      </c>
      <c r="J1422" s="849">
        <v>26</v>
      </c>
      <c r="K1422" s="849">
        <v>9880</v>
      </c>
      <c r="L1422" s="849">
        <v>1</v>
      </c>
      <c r="M1422" s="849">
        <v>380</v>
      </c>
      <c r="N1422" s="849">
        <v>12</v>
      </c>
      <c r="O1422" s="849">
        <v>4572</v>
      </c>
      <c r="P1422" s="837">
        <v>0.46275303643724697</v>
      </c>
      <c r="Q1422" s="850">
        <v>381</v>
      </c>
    </row>
    <row r="1423" spans="1:17" ht="14.4" customHeight="1" x14ac:dyDescent="0.3">
      <c r="A1423" s="831" t="s">
        <v>5475</v>
      </c>
      <c r="B1423" s="832" t="s">
        <v>4484</v>
      </c>
      <c r="C1423" s="832" t="s">
        <v>4480</v>
      </c>
      <c r="D1423" s="832" t="s">
        <v>4601</v>
      </c>
      <c r="E1423" s="832" t="s">
        <v>4599</v>
      </c>
      <c r="F1423" s="849">
        <v>2</v>
      </c>
      <c r="G1423" s="849">
        <v>760</v>
      </c>
      <c r="H1423" s="849">
        <v>0.5</v>
      </c>
      <c r="I1423" s="849">
        <v>380</v>
      </c>
      <c r="J1423" s="849">
        <v>4</v>
      </c>
      <c r="K1423" s="849">
        <v>1520</v>
      </c>
      <c r="L1423" s="849">
        <v>1</v>
      </c>
      <c r="M1423" s="849">
        <v>380</v>
      </c>
      <c r="N1423" s="849"/>
      <c r="O1423" s="849"/>
      <c r="P1423" s="837"/>
      <c r="Q1423" s="850"/>
    </row>
    <row r="1424" spans="1:17" ht="14.4" customHeight="1" x14ac:dyDescent="0.3">
      <c r="A1424" s="831" t="s">
        <v>5475</v>
      </c>
      <c r="B1424" s="832" t="s">
        <v>4484</v>
      </c>
      <c r="C1424" s="832" t="s">
        <v>4480</v>
      </c>
      <c r="D1424" s="832" t="s">
        <v>4652</v>
      </c>
      <c r="E1424" s="832" t="s">
        <v>4653</v>
      </c>
      <c r="F1424" s="849">
        <v>1</v>
      </c>
      <c r="G1424" s="849">
        <v>100</v>
      </c>
      <c r="H1424" s="849">
        <v>0.5</v>
      </c>
      <c r="I1424" s="849">
        <v>100</v>
      </c>
      <c r="J1424" s="849">
        <v>2</v>
      </c>
      <c r="K1424" s="849">
        <v>200</v>
      </c>
      <c r="L1424" s="849">
        <v>1</v>
      </c>
      <c r="M1424" s="849">
        <v>100</v>
      </c>
      <c r="N1424" s="849">
        <v>1</v>
      </c>
      <c r="O1424" s="849">
        <v>100</v>
      </c>
      <c r="P1424" s="837">
        <v>0.5</v>
      </c>
      <c r="Q1424" s="850">
        <v>100</v>
      </c>
    </row>
    <row r="1425" spans="1:17" ht="14.4" customHeight="1" x14ac:dyDescent="0.3">
      <c r="A1425" s="831" t="s">
        <v>5475</v>
      </c>
      <c r="B1425" s="832" t="s">
        <v>4484</v>
      </c>
      <c r="C1425" s="832" t="s">
        <v>4480</v>
      </c>
      <c r="D1425" s="832" t="s">
        <v>4655</v>
      </c>
      <c r="E1425" s="832" t="s">
        <v>4612</v>
      </c>
      <c r="F1425" s="849">
        <v>25</v>
      </c>
      <c r="G1425" s="849">
        <v>21975</v>
      </c>
      <c r="H1425" s="849"/>
      <c r="I1425" s="849">
        <v>879</v>
      </c>
      <c r="J1425" s="849"/>
      <c r="K1425" s="849"/>
      <c r="L1425" s="849"/>
      <c r="M1425" s="849"/>
      <c r="N1425" s="849"/>
      <c r="O1425" s="849"/>
      <c r="P1425" s="837"/>
      <c r="Q1425" s="850"/>
    </row>
    <row r="1426" spans="1:17" ht="14.4" customHeight="1" x14ac:dyDescent="0.3">
      <c r="A1426" s="831" t="s">
        <v>5475</v>
      </c>
      <c r="B1426" s="832" t="s">
        <v>4484</v>
      </c>
      <c r="C1426" s="832" t="s">
        <v>4480</v>
      </c>
      <c r="D1426" s="832" t="s">
        <v>4605</v>
      </c>
      <c r="E1426" s="832" t="s">
        <v>4576</v>
      </c>
      <c r="F1426" s="849"/>
      <c r="G1426" s="849"/>
      <c r="H1426" s="849"/>
      <c r="I1426" s="849"/>
      <c r="J1426" s="849"/>
      <c r="K1426" s="849"/>
      <c r="L1426" s="849"/>
      <c r="M1426" s="849"/>
      <c r="N1426" s="849">
        <v>1</v>
      </c>
      <c r="O1426" s="849">
        <v>405</v>
      </c>
      <c r="P1426" s="837"/>
      <c r="Q1426" s="850">
        <v>405</v>
      </c>
    </row>
    <row r="1427" spans="1:17" ht="14.4" customHeight="1" x14ac:dyDescent="0.3">
      <c r="A1427" s="831" t="s">
        <v>5476</v>
      </c>
      <c r="B1427" s="832" t="s">
        <v>4484</v>
      </c>
      <c r="C1427" s="832" t="s">
        <v>4509</v>
      </c>
      <c r="D1427" s="832" t="s">
        <v>4510</v>
      </c>
      <c r="E1427" s="832" t="s">
        <v>4511</v>
      </c>
      <c r="F1427" s="849">
        <v>2</v>
      </c>
      <c r="G1427" s="849">
        <v>485.28</v>
      </c>
      <c r="H1427" s="849"/>
      <c r="I1427" s="849">
        <v>242.64</v>
      </c>
      <c r="J1427" s="849"/>
      <c r="K1427" s="849"/>
      <c r="L1427" s="849"/>
      <c r="M1427" s="849"/>
      <c r="N1427" s="849"/>
      <c r="O1427" s="849"/>
      <c r="P1427" s="837"/>
      <c r="Q1427" s="850"/>
    </row>
    <row r="1428" spans="1:17" ht="14.4" customHeight="1" x14ac:dyDescent="0.3">
      <c r="A1428" s="831" t="s">
        <v>5476</v>
      </c>
      <c r="B1428" s="832" t="s">
        <v>4484</v>
      </c>
      <c r="C1428" s="832" t="s">
        <v>4509</v>
      </c>
      <c r="D1428" s="832" t="s">
        <v>4512</v>
      </c>
      <c r="E1428" s="832" t="s">
        <v>4513</v>
      </c>
      <c r="F1428" s="849">
        <v>52.019999999999996</v>
      </c>
      <c r="G1428" s="849">
        <v>12622.130000000001</v>
      </c>
      <c r="H1428" s="849">
        <v>0.94581797200491569</v>
      </c>
      <c r="I1428" s="849">
        <v>242.6399461745483</v>
      </c>
      <c r="J1428" s="849">
        <v>55</v>
      </c>
      <c r="K1428" s="849">
        <v>13345.2</v>
      </c>
      <c r="L1428" s="849">
        <v>1</v>
      </c>
      <c r="M1428" s="849">
        <v>242.64000000000001</v>
      </c>
      <c r="N1428" s="849">
        <v>53</v>
      </c>
      <c r="O1428" s="849">
        <v>12859.919999999998</v>
      </c>
      <c r="P1428" s="837">
        <v>0.9636363636363634</v>
      </c>
      <c r="Q1428" s="850">
        <v>242.63999999999996</v>
      </c>
    </row>
    <row r="1429" spans="1:17" ht="14.4" customHeight="1" x14ac:dyDescent="0.3">
      <c r="A1429" s="831" t="s">
        <v>5476</v>
      </c>
      <c r="B1429" s="832" t="s">
        <v>4484</v>
      </c>
      <c r="C1429" s="832" t="s">
        <v>4509</v>
      </c>
      <c r="D1429" s="832" t="s">
        <v>4514</v>
      </c>
      <c r="E1429" s="832" t="s">
        <v>4515</v>
      </c>
      <c r="F1429" s="849">
        <v>6</v>
      </c>
      <c r="G1429" s="849">
        <v>1455.84</v>
      </c>
      <c r="H1429" s="849">
        <v>1.5</v>
      </c>
      <c r="I1429" s="849">
        <v>242.64</v>
      </c>
      <c r="J1429" s="849">
        <v>4</v>
      </c>
      <c r="K1429" s="849">
        <v>970.56</v>
      </c>
      <c r="L1429" s="849">
        <v>1</v>
      </c>
      <c r="M1429" s="849">
        <v>242.64</v>
      </c>
      <c r="N1429" s="849"/>
      <c r="O1429" s="849"/>
      <c r="P1429" s="837"/>
      <c r="Q1429" s="850"/>
    </row>
    <row r="1430" spans="1:17" ht="14.4" customHeight="1" x14ac:dyDescent="0.3">
      <c r="A1430" s="831" t="s">
        <v>5476</v>
      </c>
      <c r="B1430" s="832" t="s">
        <v>4484</v>
      </c>
      <c r="C1430" s="832" t="s">
        <v>4509</v>
      </c>
      <c r="D1430" s="832" t="s">
        <v>4518</v>
      </c>
      <c r="E1430" s="832" t="s">
        <v>4517</v>
      </c>
      <c r="F1430" s="849"/>
      <c r="G1430" s="849"/>
      <c r="H1430" s="849"/>
      <c r="I1430" s="849"/>
      <c r="J1430" s="849">
        <v>11</v>
      </c>
      <c r="K1430" s="849">
        <v>4939</v>
      </c>
      <c r="L1430" s="849">
        <v>1</v>
      </c>
      <c r="M1430" s="849">
        <v>449</v>
      </c>
      <c r="N1430" s="849"/>
      <c r="O1430" s="849"/>
      <c r="P1430" s="837"/>
      <c r="Q1430" s="850"/>
    </row>
    <row r="1431" spans="1:17" ht="14.4" customHeight="1" x14ac:dyDescent="0.3">
      <c r="A1431" s="831" t="s">
        <v>5476</v>
      </c>
      <c r="B1431" s="832" t="s">
        <v>4484</v>
      </c>
      <c r="C1431" s="832" t="s">
        <v>4480</v>
      </c>
      <c r="D1431" s="832" t="s">
        <v>4531</v>
      </c>
      <c r="E1431" s="832" t="s">
        <v>4532</v>
      </c>
      <c r="F1431" s="849"/>
      <c r="G1431" s="849"/>
      <c r="H1431" s="849"/>
      <c r="I1431" s="849"/>
      <c r="J1431" s="849"/>
      <c r="K1431" s="849"/>
      <c r="L1431" s="849"/>
      <c r="M1431" s="849"/>
      <c r="N1431" s="849">
        <v>3</v>
      </c>
      <c r="O1431" s="849">
        <v>390</v>
      </c>
      <c r="P1431" s="837"/>
      <c r="Q1431" s="850">
        <v>130</v>
      </c>
    </row>
    <row r="1432" spans="1:17" ht="14.4" customHeight="1" x14ac:dyDescent="0.3">
      <c r="A1432" s="831" t="s">
        <v>5476</v>
      </c>
      <c r="B1432" s="832" t="s">
        <v>4484</v>
      </c>
      <c r="C1432" s="832" t="s">
        <v>4480</v>
      </c>
      <c r="D1432" s="832" t="s">
        <v>4534</v>
      </c>
      <c r="E1432" s="832" t="s">
        <v>4535</v>
      </c>
      <c r="F1432" s="849">
        <v>2</v>
      </c>
      <c r="G1432" s="849">
        <v>502</v>
      </c>
      <c r="H1432" s="849">
        <v>2</v>
      </c>
      <c r="I1432" s="849">
        <v>251</v>
      </c>
      <c r="J1432" s="849">
        <v>1</v>
      </c>
      <c r="K1432" s="849">
        <v>251</v>
      </c>
      <c r="L1432" s="849">
        <v>1</v>
      </c>
      <c r="M1432" s="849">
        <v>251</v>
      </c>
      <c r="N1432" s="849">
        <v>4</v>
      </c>
      <c r="O1432" s="849">
        <v>1008</v>
      </c>
      <c r="P1432" s="837">
        <v>4.0159362549800797</v>
      </c>
      <c r="Q1432" s="850">
        <v>252</v>
      </c>
    </row>
    <row r="1433" spans="1:17" ht="14.4" customHeight="1" x14ac:dyDescent="0.3">
      <c r="A1433" s="831" t="s">
        <v>5476</v>
      </c>
      <c r="B1433" s="832" t="s">
        <v>4484</v>
      </c>
      <c r="C1433" s="832" t="s">
        <v>4480</v>
      </c>
      <c r="D1433" s="832" t="s">
        <v>4534</v>
      </c>
      <c r="E1433" s="832" t="s">
        <v>4536</v>
      </c>
      <c r="F1433" s="849">
        <v>1</v>
      </c>
      <c r="G1433" s="849">
        <v>251</v>
      </c>
      <c r="H1433" s="849">
        <v>1</v>
      </c>
      <c r="I1433" s="849">
        <v>251</v>
      </c>
      <c r="J1433" s="849">
        <v>1</v>
      </c>
      <c r="K1433" s="849">
        <v>251</v>
      </c>
      <c r="L1433" s="849">
        <v>1</v>
      </c>
      <c r="M1433" s="849">
        <v>251</v>
      </c>
      <c r="N1433" s="849">
        <v>3</v>
      </c>
      <c r="O1433" s="849">
        <v>756</v>
      </c>
      <c r="P1433" s="837">
        <v>3.0119521912350598</v>
      </c>
      <c r="Q1433" s="850">
        <v>252</v>
      </c>
    </row>
    <row r="1434" spans="1:17" ht="14.4" customHeight="1" x14ac:dyDescent="0.3">
      <c r="A1434" s="831" t="s">
        <v>5476</v>
      </c>
      <c r="B1434" s="832" t="s">
        <v>4484</v>
      </c>
      <c r="C1434" s="832" t="s">
        <v>4480</v>
      </c>
      <c r="D1434" s="832" t="s">
        <v>4571</v>
      </c>
      <c r="E1434" s="832" t="s">
        <v>4573</v>
      </c>
      <c r="F1434" s="849"/>
      <c r="G1434" s="849"/>
      <c r="H1434" s="849"/>
      <c r="I1434" s="849"/>
      <c r="J1434" s="849"/>
      <c r="K1434" s="849"/>
      <c r="L1434" s="849"/>
      <c r="M1434" s="849"/>
      <c r="N1434" s="849">
        <v>4</v>
      </c>
      <c r="O1434" s="849">
        <v>508</v>
      </c>
      <c r="P1434" s="837"/>
      <c r="Q1434" s="850">
        <v>127</v>
      </c>
    </row>
    <row r="1435" spans="1:17" ht="14.4" customHeight="1" x14ac:dyDescent="0.3">
      <c r="A1435" s="831" t="s">
        <v>5476</v>
      </c>
      <c r="B1435" s="832" t="s">
        <v>4484</v>
      </c>
      <c r="C1435" s="832" t="s">
        <v>4480</v>
      </c>
      <c r="D1435" s="832" t="s">
        <v>4609</v>
      </c>
      <c r="E1435" s="832" t="s">
        <v>4612</v>
      </c>
      <c r="F1435" s="849"/>
      <c r="G1435" s="849"/>
      <c r="H1435" s="849"/>
      <c r="I1435" s="849"/>
      <c r="J1435" s="849"/>
      <c r="K1435" s="849"/>
      <c r="L1435" s="849"/>
      <c r="M1435" s="849"/>
      <c r="N1435" s="849">
        <v>3</v>
      </c>
      <c r="O1435" s="849">
        <v>2457</v>
      </c>
      <c r="P1435" s="837"/>
      <c r="Q1435" s="850">
        <v>819</v>
      </c>
    </row>
    <row r="1436" spans="1:17" ht="14.4" customHeight="1" x14ac:dyDescent="0.3">
      <c r="A1436" s="831" t="s">
        <v>5476</v>
      </c>
      <c r="B1436" s="832" t="s">
        <v>4484</v>
      </c>
      <c r="C1436" s="832" t="s">
        <v>4480</v>
      </c>
      <c r="D1436" s="832" t="s">
        <v>4591</v>
      </c>
      <c r="E1436" s="832" t="s">
        <v>4592</v>
      </c>
      <c r="F1436" s="849"/>
      <c r="G1436" s="849"/>
      <c r="H1436" s="849"/>
      <c r="I1436" s="849"/>
      <c r="J1436" s="849"/>
      <c r="K1436" s="849"/>
      <c r="L1436" s="849"/>
      <c r="M1436" s="849"/>
      <c r="N1436" s="849">
        <v>1</v>
      </c>
      <c r="O1436" s="849">
        <v>215</v>
      </c>
      <c r="P1436" s="837"/>
      <c r="Q1436" s="850">
        <v>215</v>
      </c>
    </row>
    <row r="1437" spans="1:17" ht="14.4" customHeight="1" x14ac:dyDescent="0.3">
      <c r="A1437" s="831" t="s">
        <v>5476</v>
      </c>
      <c r="B1437" s="832" t="s">
        <v>4484</v>
      </c>
      <c r="C1437" s="832" t="s">
        <v>4480</v>
      </c>
      <c r="D1437" s="832" t="s">
        <v>4540</v>
      </c>
      <c r="E1437" s="832" t="s">
        <v>4541</v>
      </c>
      <c r="F1437" s="849">
        <v>4</v>
      </c>
      <c r="G1437" s="849">
        <v>1416</v>
      </c>
      <c r="H1437" s="849">
        <v>1.3295774647887324</v>
      </c>
      <c r="I1437" s="849">
        <v>354</v>
      </c>
      <c r="J1437" s="849">
        <v>3</v>
      </c>
      <c r="K1437" s="849">
        <v>1065</v>
      </c>
      <c r="L1437" s="849">
        <v>1</v>
      </c>
      <c r="M1437" s="849">
        <v>355</v>
      </c>
      <c r="N1437" s="849">
        <v>5</v>
      </c>
      <c r="O1437" s="849">
        <v>1775</v>
      </c>
      <c r="P1437" s="837">
        <v>1.6666666666666667</v>
      </c>
      <c r="Q1437" s="850">
        <v>355</v>
      </c>
    </row>
    <row r="1438" spans="1:17" ht="14.4" customHeight="1" x14ac:dyDescent="0.3">
      <c r="A1438" s="831" t="s">
        <v>5476</v>
      </c>
      <c r="B1438" s="832" t="s">
        <v>4484</v>
      </c>
      <c r="C1438" s="832" t="s">
        <v>4480</v>
      </c>
      <c r="D1438" s="832" t="s">
        <v>4540</v>
      </c>
      <c r="E1438" s="832" t="s">
        <v>4542</v>
      </c>
      <c r="F1438" s="849">
        <v>25</v>
      </c>
      <c r="G1438" s="849">
        <v>8850</v>
      </c>
      <c r="H1438" s="849">
        <v>0.62323943661971826</v>
      </c>
      <c r="I1438" s="849">
        <v>354</v>
      </c>
      <c r="J1438" s="849">
        <v>40</v>
      </c>
      <c r="K1438" s="849">
        <v>14200</v>
      </c>
      <c r="L1438" s="849">
        <v>1</v>
      </c>
      <c r="M1438" s="849">
        <v>355</v>
      </c>
      <c r="N1438" s="849">
        <v>56</v>
      </c>
      <c r="O1438" s="849">
        <v>19880</v>
      </c>
      <c r="P1438" s="837">
        <v>1.4</v>
      </c>
      <c r="Q1438" s="850">
        <v>355</v>
      </c>
    </row>
    <row r="1439" spans="1:17" ht="14.4" customHeight="1" x14ac:dyDescent="0.3">
      <c r="A1439" s="831" t="s">
        <v>5476</v>
      </c>
      <c r="B1439" s="832" t="s">
        <v>4484</v>
      </c>
      <c r="C1439" s="832" t="s">
        <v>4480</v>
      </c>
      <c r="D1439" s="832" t="s">
        <v>4594</v>
      </c>
      <c r="E1439" s="832" t="s">
        <v>4596</v>
      </c>
      <c r="F1439" s="849"/>
      <c r="G1439" s="849"/>
      <c r="H1439" s="849"/>
      <c r="I1439" s="849"/>
      <c r="J1439" s="849"/>
      <c r="K1439" s="849"/>
      <c r="L1439" s="849"/>
      <c r="M1439" s="849"/>
      <c r="N1439" s="849">
        <v>3</v>
      </c>
      <c r="O1439" s="849">
        <v>258</v>
      </c>
      <c r="P1439" s="837"/>
      <c r="Q1439" s="850">
        <v>86</v>
      </c>
    </row>
    <row r="1440" spans="1:17" ht="14.4" customHeight="1" x14ac:dyDescent="0.3">
      <c r="A1440" s="831" t="s">
        <v>5476</v>
      </c>
      <c r="B1440" s="832" t="s">
        <v>4484</v>
      </c>
      <c r="C1440" s="832" t="s">
        <v>4480</v>
      </c>
      <c r="D1440" s="832" t="s">
        <v>4549</v>
      </c>
      <c r="E1440" s="832" t="s">
        <v>4550</v>
      </c>
      <c r="F1440" s="849"/>
      <c r="G1440" s="849"/>
      <c r="H1440" s="849"/>
      <c r="I1440" s="849"/>
      <c r="J1440" s="849">
        <v>8</v>
      </c>
      <c r="K1440" s="849">
        <v>960</v>
      </c>
      <c r="L1440" s="849">
        <v>1</v>
      </c>
      <c r="M1440" s="849">
        <v>120</v>
      </c>
      <c r="N1440" s="849"/>
      <c r="O1440" s="849"/>
      <c r="P1440" s="837"/>
      <c r="Q1440" s="850"/>
    </row>
    <row r="1441" spans="1:17" ht="14.4" customHeight="1" x14ac:dyDescent="0.3">
      <c r="A1441" s="831" t="s">
        <v>5476</v>
      </c>
      <c r="B1441" s="832" t="s">
        <v>4484</v>
      </c>
      <c r="C1441" s="832" t="s">
        <v>4480</v>
      </c>
      <c r="D1441" s="832" t="s">
        <v>4549</v>
      </c>
      <c r="E1441" s="832" t="s">
        <v>4551</v>
      </c>
      <c r="F1441" s="849"/>
      <c r="G1441" s="849"/>
      <c r="H1441" s="849"/>
      <c r="I1441" s="849"/>
      <c r="J1441" s="849">
        <v>24</v>
      </c>
      <c r="K1441" s="849">
        <v>2880</v>
      </c>
      <c r="L1441" s="849">
        <v>1</v>
      </c>
      <c r="M1441" s="849">
        <v>120</v>
      </c>
      <c r="N1441" s="849"/>
      <c r="O1441" s="849"/>
      <c r="P1441" s="837"/>
      <c r="Q1441" s="850"/>
    </row>
    <row r="1442" spans="1:17" ht="14.4" customHeight="1" x14ac:dyDescent="0.3">
      <c r="A1442" s="831" t="s">
        <v>5476</v>
      </c>
      <c r="B1442" s="832" t="s">
        <v>4484</v>
      </c>
      <c r="C1442" s="832" t="s">
        <v>4480</v>
      </c>
      <c r="D1442" s="832" t="s">
        <v>4560</v>
      </c>
      <c r="E1442" s="832" t="s">
        <v>4561</v>
      </c>
      <c r="F1442" s="849"/>
      <c r="G1442" s="849"/>
      <c r="H1442" s="849"/>
      <c r="I1442" s="849"/>
      <c r="J1442" s="849">
        <v>7</v>
      </c>
      <c r="K1442" s="849">
        <v>4333</v>
      </c>
      <c r="L1442" s="849">
        <v>1</v>
      </c>
      <c r="M1442" s="849">
        <v>619</v>
      </c>
      <c r="N1442" s="849">
        <v>9</v>
      </c>
      <c r="O1442" s="849">
        <v>5580</v>
      </c>
      <c r="P1442" s="837">
        <v>1.2877913685668128</v>
      </c>
      <c r="Q1442" s="850">
        <v>620</v>
      </c>
    </row>
    <row r="1443" spans="1:17" ht="14.4" customHeight="1" x14ac:dyDescent="0.3">
      <c r="A1443" s="831" t="s">
        <v>5476</v>
      </c>
      <c r="B1443" s="832" t="s">
        <v>4484</v>
      </c>
      <c r="C1443" s="832" t="s">
        <v>4480</v>
      </c>
      <c r="D1443" s="832" t="s">
        <v>4562</v>
      </c>
      <c r="E1443" s="832" t="s">
        <v>4563</v>
      </c>
      <c r="F1443" s="849">
        <v>29</v>
      </c>
      <c r="G1443" s="849">
        <v>10817</v>
      </c>
      <c r="H1443" s="849">
        <v>0.93548387096774188</v>
      </c>
      <c r="I1443" s="849">
        <v>373</v>
      </c>
      <c r="J1443" s="849">
        <v>31</v>
      </c>
      <c r="K1443" s="849">
        <v>11563</v>
      </c>
      <c r="L1443" s="849">
        <v>1</v>
      </c>
      <c r="M1443" s="849">
        <v>373</v>
      </c>
      <c r="N1443" s="849">
        <v>49</v>
      </c>
      <c r="O1443" s="849">
        <v>18326</v>
      </c>
      <c r="P1443" s="837">
        <v>1.5848828158782322</v>
      </c>
      <c r="Q1443" s="850">
        <v>374</v>
      </c>
    </row>
    <row r="1444" spans="1:17" ht="14.4" customHeight="1" x14ac:dyDescent="0.3">
      <c r="A1444" s="831" t="s">
        <v>5476</v>
      </c>
      <c r="B1444" s="832" t="s">
        <v>4484</v>
      </c>
      <c r="C1444" s="832" t="s">
        <v>4480</v>
      </c>
      <c r="D1444" s="832" t="s">
        <v>4567</v>
      </c>
      <c r="E1444" s="832" t="s">
        <v>4568</v>
      </c>
      <c r="F1444" s="849"/>
      <c r="G1444" s="849"/>
      <c r="H1444" s="849"/>
      <c r="I1444" s="849"/>
      <c r="J1444" s="849">
        <v>3</v>
      </c>
      <c r="K1444" s="849">
        <v>3888</v>
      </c>
      <c r="L1444" s="849">
        <v>1</v>
      </c>
      <c r="M1444" s="849">
        <v>1296</v>
      </c>
      <c r="N1444" s="849"/>
      <c r="O1444" s="849"/>
      <c r="P1444" s="837"/>
      <c r="Q1444" s="850"/>
    </row>
    <row r="1445" spans="1:17" ht="14.4" customHeight="1" x14ac:dyDescent="0.3">
      <c r="A1445" s="831" t="s">
        <v>5477</v>
      </c>
      <c r="B1445" s="832" t="s">
        <v>4484</v>
      </c>
      <c r="C1445" s="832" t="s">
        <v>4480</v>
      </c>
      <c r="D1445" s="832" t="s">
        <v>4534</v>
      </c>
      <c r="E1445" s="832" t="s">
        <v>4535</v>
      </c>
      <c r="F1445" s="849">
        <v>2</v>
      </c>
      <c r="G1445" s="849">
        <v>502</v>
      </c>
      <c r="H1445" s="849">
        <v>0.15384615384615385</v>
      </c>
      <c r="I1445" s="849">
        <v>251</v>
      </c>
      <c r="J1445" s="849">
        <v>13</v>
      </c>
      <c r="K1445" s="849">
        <v>3263</v>
      </c>
      <c r="L1445" s="849">
        <v>1</v>
      </c>
      <c r="M1445" s="849">
        <v>251</v>
      </c>
      <c r="N1445" s="849">
        <v>2</v>
      </c>
      <c r="O1445" s="849">
        <v>504</v>
      </c>
      <c r="P1445" s="837">
        <v>0.15445908673000305</v>
      </c>
      <c r="Q1445" s="850">
        <v>252</v>
      </c>
    </row>
    <row r="1446" spans="1:17" ht="14.4" customHeight="1" x14ac:dyDescent="0.3">
      <c r="A1446" s="831" t="s">
        <v>5477</v>
      </c>
      <c r="B1446" s="832" t="s">
        <v>4484</v>
      </c>
      <c r="C1446" s="832" t="s">
        <v>4480</v>
      </c>
      <c r="D1446" s="832" t="s">
        <v>4534</v>
      </c>
      <c r="E1446" s="832" t="s">
        <v>4536</v>
      </c>
      <c r="F1446" s="849">
        <v>3</v>
      </c>
      <c r="G1446" s="849">
        <v>753</v>
      </c>
      <c r="H1446" s="849">
        <v>0.375</v>
      </c>
      <c r="I1446" s="849">
        <v>251</v>
      </c>
      <c r="J1446" s="849">
        <v>8</v>
      </c>
      <c r="K1446" s="849">
        <v>2008</v>
      </c>
      <c r="L1446" s="849">
        <v>1</v>
      </c>
      <c r="M1446" s="849">
        <v>251</v>
      </c>
      <c r="N1446" s="849">
        <v>4</v>
      </c>
      <c r="O1446" s="849">
        <v>1008</v>
      </c>
      <c r="P1446" s="837">
        <v>0.50199203187250996</v>
      </c>
      <c r="Q1446" s="850">
        <v>252</v>
      </c>
    </row>
    <row r="1447" spans="1:17" ht="14.4" customHeight="1" x14ac:dyDescent="0.3">
      <c r="A1447" s="831" t="s">
        <v>5477</v>
      </c>
      <c r="B1447" s="832" t="s">
        <v>4484</v>
      </c>
      <c r="C1447" s="832" t="s">
        <v>4480</v>
      </c>
      <c r="D1447" s="832" t="s">
        <v>4571</v>
      </c>
      <c r="E1447" s="832" t="s">
        <v>4572</v>
      </c>
      <c r="F1447" s="849"/>
      <c r="G1447" s="849"/>
      <c r="H1447" s="849"/>
      <c r="I1447" s="849"/>
      <c r="J1447" s="849">
        <v>4</v>
      </c>
      <c r="K1447" s="849">
        <v>504</v>
      </c>
      <c r="L1447" s="849">
        <v>1</v>
      </c>
      <c r="M1447" s="849">
        <v>126</v>
      </c>
      <c r="N1447" s="849"/>
      <c r="O1447" s="849"/>
      <c r="P1447" s="837"/>
      <c r="Q1447" s="850"/>
    </row>
    <row r="1448" spans="1:17" ht="14.4" customHeight="1" x14ac:dyDescent="0.3">
      <c r="A1448" s="831" t="s">
        <v>5477</v>
      </c>
      <c r="B1448" s="832" t="s">
        <v>4484</v>
      </c>
      <c r="C1448" s="832" t="s">
        <v>4480</v>
      </c>
      <c r="D1448" s="832" t="s">
        <v>4577</v>
      </c>
      <c r="E1448" s="832" t="s">
        <v>4579</v>
      </c>
      <c r="F1448" s="849"/>
      <c r="G1448" s="849"/>
      <c r="H1448" s="849"/>
      <c r="I1448" s="849"/>
      <c r="J1448" s="849">
        <v>1</v>
      </c>
      <c r="K1448" s="849">
        <v>495</v>
      </c>
      <c r="L1448" s="849">
        <v>1</v>
      </c>
      <c r="M1448" s="849">
        <v>495</v>
      </c>
      <c r="N1448" s="849"/>
      <c r="O1448" s="849"/>
      <c r="P1448" s="837"/>
      <c r="Q1448" s="850"/>
    </row>
    <row r="1449" spans="1:17" ht="14.4" customHeight="1" x14ac:dyDescent="0.3">
      <c r="A1449" s="831" t="s">
        <v>5477</v>
      </c>
      <c r="B1449" s="832" t="s">
        <v>4484</v>
      </c>
      <c r="C1449" s="832" t="s">
        <v>4480</v>
      </c>
      <c r="D1449" s="832" t="s">
        <v>4587</v>
      </c>
      <c r="E1449" s="832" t="s">
        <v>4563</v>
      </c>
      <c r="F1449" s="849"/>
      <c r="G1449" s="849"/>
      <c r="H1449" s="849"/>
      <c r="I1449" s="849"/>
      <c r="J1449" s="849"/>
      <c r="K1449" s="849"/>
      <c r="L1449" s="849"/>
      <c r="M1449" s="849"/>
      <c r="N1449" s="849">
        <v>1</v>
      </c>
      <c r="O1449" s="849">
        <v>447</v>
      </c>
      <c r="P1449" s="837"/>
      <c r="Q1449" s="850">
        <v>447</v>
      </c>
    </row>
    <row r="1450" spans="1:17" ht="14.4" customHeight="1" x14ac:dyDescent="0.3">
      <c r="A1450" s="831" t="s">
        <v>5477</v>
      </c>
      <c r="B1450" s="832" t="s">
        <v>4484</v>
      </c>
      <c r="C1450" s="832" t="s">
        <v>4480</v>
      </c>
      <c r="D1450" s="832" t="s">
        <v>4540</v>
      </c>
      <c r="E1450" s="832" t="s">
        <v>4541</v>
      </c>
      <c r="F1450" s="849">
        <v>2</v>
      </c>
      <c r="G1450" s="849">
        <v>708</v>
      </c>
      <c r="H1450" s="849">
        <v>1.9943661971830986</v>
      </c>
      <c r="I1450" s="849">
        <v>354</v>
      </c>
      <c r="J1450" s="849">
        <v>1</v>
      </c>
      <c r="K1450" s="849">
        <v>355</v>
      </c>
      <c r="L1450" s="849">
        <v>1</v>
      </c>
      <c r="M1450" s="849">
        <v>355</v>
      </c>
      <c r="N1450" s="849"/>
      <c r="O1450" s="849"/>
      <c r="P1450" s="837"/>
      <c r="Q1450" s="850"/>
    </row>
    <row r="1451" spans="1:17" ht="14.4" customHeight="1" x14ac:dyDescent="0.3">
      <c r="A1451" s="831" t="s">
        <v>5477</v>
      </c>
      <c r="B1451" s="832" t="s">
        <v>4484</v>
      </c>
      <c r="C1451" s="832" t="s">
        <v>4480</v>
      </c>
      <c r="D1451" s="832" t="s">
        <v>4540</v>
      </c>
      <c r="E1451" s="832" t="s">
        <v>4542</v>
      </c>
      <c r="F1451" s="849">
        <v>1</v>
      </c>
      <c r="G1451" s="849">
        <v>354</v>
      </c>
      <c r="H1451" s="849">
        <v>0.49859154929577465</v>
      </c>
      <c r="I1451" s="849">
        <v>354</v>
      </c>
      <c r="J1451" s="849">
        <v>2</v>
      </c>
      <c r="K1451" s="849">
        <v>710</v>
      </c>
      <c r="L1451" s="849">
        <v>1</v>
      </c>
      <c r="M1451" s="849">
        <v>355</v>
      </c>
      <c r="N1451" s="849">
        <v>1</v>
      </c>
      <c r="O1451" s="849">
        <v>355</v>
      </c>
      <c r="P1451" s="837">
        <v>0.5</v>
      </c>
      <c r="Q1451" s="850">
        <v>355</v>
      </c>
    </row>
    <row r="1452" spans="1:17" ht="14.4" customHeight="1" x14ac:dyDescent="0.3">
      <c r="A1452" s="831" t="s">
        <v>5477</v>
      </c>
      <c r="B1452" s="832" t="s">
        <v>4484</v>
      </c>
      <c r="C1452" s="832" t="s">
        <v>4480</v>
      </c>
      <c r="D1452" s="832" t="s">
        <v>4647</v>
      </c>
      <c r="E1452" s="832" t="s">
        <v>4648</v>
      </c>
      <c r="F1452" s="849">
        <v>3</v>
      </c>
      <c r="G1452" s="849">
        <v>2157</v>
      </c>
      <c r="H1452" s="849">
        <v>0.23044871794871793</v>
      </c>
      <c r="I1452" s="849">
        <v>719</v>
      </c>
      <c r="J1452" s="849">
        <v>13</v>
      </c>
      <c r="K1452" s="849">
        <v>9360</v>
      </c>
      <c r="L1452" s="849">
        <v>1</v>
      </c>
      <c r="M1452" s="849">
        <v>720</v>
      </c>
      <c r="N1452" s="849">
        <v>1</v>
      </c>
      <c r="O1452" s="849">
        <v>720</v>
      </c>
      <c r="P1452" s="837">
        <v>7.6923076923076927E-2</v>
      </c>
      <c r="Q1452" s="850">
        <v>720</v>
      </c>
    </row>
    <row r="1453" spans="1:17" ht="14.4" customHeight="1" x14ac:dyDescent="0.3">
      <c r="A1453" s="831" t="s">
        <v>5478</v>
      </c>
      <c r="B1453" s="832" t="s">
        <v>4484</v>
      </c>
      <c r="C1453" s="832" t="s">
        <v>4509</v>
      </c>
      <c r="D1453" s="832" t="s">
        <v>4666</v>
      </c>
      <c r="E1453" s="832" t="s">
        <v>4667</v>
      </c>
      <c r="F1453" s="849"/>
      <c r="G1453" s="849"/>
      <c r="H1453" s="849"/>
      <c r="I1453" s="849"/>
      <c r="J1453" s="849">
        <v>1</v>
      </c>
      <c r="K1453" s="849">
        <v>2310</v>
      </c>
      <c r="L1453" s="849">
        <v>1</v>
      </c>
      <c r="M1453" s="849">
        <v>2310</v>
      </c>
      <c r="N1453" s="849"/>
      <c r="O1453" s="849"/>
      <c r="P1453" s="837"/>
      <c r="Q1453" s="850"/>
    </row>
    <row r="1454" spans="1:17" ht="14.4" customHeight="1" x14ac:dyDescent="0.3">
      <c r="A1454" s="831" t="s">
        <v>5478</v>
      </c>
      <c r="B1454" s="832" t="s">
        <v>4484</v>
      </c>
      <c r="C1454" s="832" t="s">
        <v>4509</v>
      </c>
      <c r="D1454" s="832" t="s">
        <v>4569</v>
      </c>
      <c r="E1454" s="832" t="s">
        <v>4570</v>
      </c>
      <c r="F1454" s="849">
        <v>29</v>
      </c>
      <c r="G1454" s="849">
        <v>26237.75</v>
      </c>
      <c r="H1454" s="849">
        <v>1.2608695652173914</v>
      </c>
      <c r="I1454" s="849">
        <v>904.75</v>
      </c>
      <c r="J1454" s="849">
        <v>23</v>
      </c>
      <c r="K1454" s="849">
        <v>20809.25</v>
      </c>
      <c r="L1454" s="849">
        <v>1</v>
      </c>
      <c r="M1454" s="849">
        <v>904.75</v>
      </c>
      <c r="N1454" s="849">
        <v>16</v>
      </c>
      <c r="O1454" s="849">
        <v>14476</v>
      </c>
      <c r="P1454" s="837">
        <v>0.69565217391304346</v>
      </c>
      <c r="Q1454" s="850">
        <v>904.75</v>
      </c>
    </row>
    <row r="1455" spans="1:17" ht="14.4" customHeight="1" x14ac:dyDescent="0.3">
      <c r="A1455" s="831" t="s">
        <v>5478</v>
      </c>
      <c r="B1455" s="832" t="s">
        <v>4484</v>
      </c>
      <c r="C1455" s="832" t="s">
        <v>4509</v>
      </c>
      <c r="D1455" s="832" t="s">
        <v>4510</v>
      </c>
      <c r="E1455" s="832" t="s">
        <v>4511</v>
      </c>
      <c r="F1455" s="849">
        <v>3</v>
      </c>
      <c r="G1455" s="849">
        <v>727.92</v>
      </c>
      <c r="H1455" s="849">
        <v>1.5</v>
      </c>
      <c r="I1455" s="849">
        <v>242.64</v>
      </c>
      <c r="J1455" s="849">
        <v>2</v>
      </c>
      <c r="K1455" s="849">
        <v>485.28</v>
      </c>
      <c r="L1455" s="849">
        <v>1</v>
      </c>
      <c r="M1455" s="849">
        <v>242.64</v>
      </c>
      <c r="N1455" s="849">
        <v>2</v>
      </c>
      <c r="O1455" s="849">
        <v>485.28</v>
      </c>
      <c r="P1455" s="837">
        <v>1</v>
      </c>
      <c r="Q1455" s="850">
        <v>242.64</v>
      </c>
    </row>
    <row r="1456" spans="1:17" ht="14.4" customHeight="1" x14ac:dyDescent="0.3">
      <c r="A1456" s="831" t="s">
        <v>5478</v>
      </c>
      <c r="B1456" s="832" t="s">
        <v>4484</v>
      </c>
      <c r="C1456" s="832" t="s">
        <v>4509</v>
      </c>
      <c r="D1456" s="832" t="s">
        <v>4512</v>
      </c>
      <c r="E1456" s="832" t="s">
        <v>4513</v>
      </c>
      <c r="F1456" s="849">
        <v>55.220000000000006</v>
      </c>
      <c r="G1456" s="849">
        <v>13398.550000000003</v>
      </c>
      <c r="H1456" s="849">
        <v>0.70794709055094829</v>
      </c>
      <c r="I1456" s="849">
        <v>242.63944223107572</v>
      </c>
      <c r="J1456" s="849">
        <v>78</v>
      </c>
      <c r="K1456" s="849">
        <v>18925.919999999998</v>
      </c>
      <c r="L1456" s="849">
        <v>1</v>
      </c>
      <c r="M1456" s="849">
        <v>242.64</v>
      </c>
      <c r="N1456" s="849">
        <v>51</v>
      </c>
      <c r="O1456" s="849">
        <v>12374.639999999996</v>
      </c>
      <c r="P1456" s="837">
        <v>0.65384615384615363</v>
      </c>
      <c r="Q1456" s="850">
        <v>242.63999999999993</v>
      </c>
    </row>
    <row r="1457" spans="1:17" ht="14.4" customHeight="1" x14ac:dyDescent="0.3">
      <c r="A1457" s="831" t="s">
        <v>5478</v>
      </c>
      <c r="B1457" s="832" t="s">
        <v>4484</v>
      </c>
      <c r="C1457" s="832" t="s">
        <v>4509</v>
      </c>
      <c r="D1457" s="832" t="s">
        <v>4514</v>
      </c>
      <c r="E1457" s="832" t="s">
        <v>4515</v>
      </c>
      <c r="F1457" s="849">
        <v>7.01</v>
      </c>
      <c r="G1457" s="849">
        <v>1700.8999999999996</v>
      </c>
      <c r="H1457" s="849">
        <v>1.7524934058687764</v>
      </c>
      <c r="I1457" s="849">
        <v>242.6390870185449</v>
      </c>
      <c r="J1457" s="849">
        <v>4</v>
      </c>
      <c r="K1457" s="849">
        <v>970.56</v>
      </c>
      <c r="L1457" s="849">
        <v>1</v>
      </c>
      <c r="M1457" s="849">
        <v>242.64</v>
      </c>
      <c r="N1457" s="849">
        <v>2</v>
      </c>
      <c r="O1457" s="849">
        <v>485.28</v>
      </c>
      <c r="P1457" s="837">
        <v>0.5</v>
      </c>
      <c r="Q1457" s="850">
        <v>242.64</v>
      </c>
    </row>
    <row r="1458" spans="1:17" ht="14.4" customHeight="1" x14ac:dyDescent="0.3">
      <c r="A1458" s="831" t="s">
        <v>5478</v>
      </c>
      <c r="B1458" s="832" t="s">
        <v>4484</v>
      </c>
      <c r="C1458" s="832" t="s">
        <v>4480</v>
      </c>
      <c r="D1458" s="832" t="s">
        <v>4643</v>
      </c>
      <c r="E1458" s="832" t="s">
        <v>4644</v>
      </c>
      <c r="F1458" s="849">
        <v>7</v>
      </c>
      <c r="G1458" s="849">
        <v>1365</v>
      </c>
      <c r="H1458" s="849">
        <v>1.7410714285714286</v>
      </c>
      <c r="I1458" s="849">
        <v>195</v>
      </c>
      <c r="J1458" s="849">
        <v>4</v>
      </c>
      <c r="K1458" s="849">
        <v>784</v>
      </c>
      <c r="L1458" s="849">
        <v>1</v>
      </c>
      <c r="M1458" s="849">
        <v>196</v>
      </c>
      <c r="N1458" s="849">
        <v>3</v>
      </c>
      <c r="O1458" s="849">
        <v>588</v>
      </c>
      <c r="P1458" s="837">
        <v>0.75</v>
      </c>
      <c r="Q1458" s="850">
        <v>196</v>
      </c>
    </row>
    <row r="1459" spans="1:17" ht="14.4" customHeight="1" x14ac:dyDescent="0.3">
      <c r="A1459" s="831" t="s">
        <v>5478</v>
      </c>
      <c r="B1459" s="832" t="s">
        <v>4484</v>
      </c>
      <c r="C1459" s="832" t="s">
        <v>4480</v>
      </c>
      <c r="D1459" s="832" t="s">
        <v>4643</v>
      </c>
      <c r="E1459" s="832" t="s">
        <v>4662</v>
      </c>
      <c r="F1459" s="849">
        <v>5</v>
      </c>
      <c r="G1459" s="849">
        <v>975</v>
      </c>
      <c r="H1459" s="849">
        <v>1.6581632653061225</v>
      </c>
      <c r="I1459" s="849">
        <v>195</v>
      </c>
      <c r="J1459" s="849">
        <v>3</v>
      </c>
      <c r="K1459" s="849">
        <v>588</v>
      </c>
      <c r="L1459" s="849">
        <v>1</v>
      </c>
      <c r="M1459" s="849">
        <v>196</v>
      </c>
      <c r="N1459" s="849">
        <v>1</v>
      </c>
      <c r="O1459" s="849">
        <v>196</v>
      </c>
      <c r="P1459" s="837">
        <v>0.33333333333333331</v>
      </c>
      <c r="Q1459" s="850">
        <v>196</v>
      </c>
    </row>
    <row r="1460" spans="1:17" ht="14.4" customHeight="1" x14ac:dyDescent="0.3">
      <c r="A1460" s="831" t="s">
        <v>5478</v>
      </c>
      <c r="B1460" s="832" t="s">
        <v>4484</v>
      </c>
      <c r="C1460" s="832" t="s">
        <v>4480</v>
      </c>
      <c r="D1460" s="832" t="s">
        <v>4645</v>
      </c>
      <c r="E1460" s="832" t="s">
        <v>4646</v>
      </c>
      <c r="F1460" s="849">
        <v>1</v>
      </c>
      <c r="G1460" s="849">
        <v>1158</v>
      </c>
      <c r="H1460" s="849"/>
      <c r="I1460" s="849">
        <v>1158</v>
      </c>
      <c r="J1460" s="849"/>
      <c r="K1460" s="849"/>
      <c r="L1460" s="849"/>
      <c r="M1460" s="849"/>
      <c r="N1460" s="849"/>
      <c r="O1460" s="849"/>
      <c r="P1460" s="837"/>
      <c r="Q1460" s="850"/>
    </row>
    <row r="1461" spans="1:17" ht="14.4" customHeight="1" x14ac:dyDescent="0.3">
      <c r="A1461" s="831" t="s">
        <v>5478</v>
      </c>
      <c r="B1461" s="832" t="s">
        <v>4484</v>
      </c>
      <c r="C1461" s="832" t="s">
        <v>4480</v>
      </c>
      <c r="D1461" s="832" t="s">
        <v>4525</v>
      </c>
      <c r="E1461" s="832" t="s">
        <v>4526</v>
      </c>
      <c r="F1461" s="849"/>
      <c r="G1461" s="849"/>
      <c r="H1461" s="849"/>
      <c r="I1461" s="849"/>
      <c r="J1461" s="849"/>
      <c r="K1461" s="849"/>
      <c r="L1461" s="849"/>
      <c r="M1461" s="849"/>
      <c r="N1461" s="849">
        <v>1</v>
      </c>
      <c r="O1461" s="849">
        <v>37</v>
      </c>
      <c r="P1461" s="837"/>
      <c r="Q1461" s="850">
        <v>37</v>
      </c>
    </row>
    <row r="1462" spans="1:17" ht="14.4" customHeight="1" x14ac:dyDescent="0.3">
      <c r="A1462" s="831" t="s">
        <v>5478</v>
      </c>
      <c r="B1462" s="832" t="s">
        <v>4484</v>
      </c>
      <c r="C1462" s="832" t="s">
        <v>4480</v>
      </c>
      <c r="D1462" s="832" t="s">
        <v>4525</v>
      </c>
      <c r="E1462" s="832" t="s">
        <v>4527</v>
      </c>
      <c r="F1462" s="849">
        <v>2</v>
      </c>
      <c r="G1462" s="849">
        <v>74</v>
      </c>
      <c r="H1462" s="849"/>
      <c r="I1462" s="849">
        <v>37</v>
      </c>
      <c r="J1462" s="849"/>
      <c r="K1462" s="849"/>
      <c r="L1462" s="849"/>
      <c r="M1462" s="849"/>
      <c r="N1462" s="849"/>
      <c r="O1462" s="849"/>
      <c r="P1462" s="837"/>
      <c r="Q1462" s="850"/>
    </row>
    <row r="1463" spans="1:17" ht="14.4" customHeight="1" x14ac:dyDescent="0.3">
      <c r="A1463" s="831" t="s">
        <v>5478</v>
      </c>
      <c r="B1463" s="832" t="s">
        <v>4484</v>
      </c>
      <c r="C1463" s="832" t="s">
        <v>4480</v>
      </c>
      <c r="D1463" s="832" t="s">
        <v>4534</v>
      </c>
      <c r="E1463" s="832" t="s">
        <v>4535</v>
      </c>
      <c r="F1463" s="849">
        <v>1171</v>
      </c>
      <c r="G1463" s="849">
        <v>293921</v>
      </c>
      <c r="H1463" s="849">
        <v>0.96220213640098606</v>
      </c>
      <c r="I1463" s="849">
        <v>251</v>
      </c>
      <c r="J1463" s="849">
        <v>1217</v>
      </c>
      <c r="K1463" s="849">
        <v>305467</v>
      </c>
      <c r="L1463" s="849">
        <v>1</v>
      </c>
      <c r="M1463" s="849">
        <v>251</v>
      </c>
      <c r="N1463" s="849">
        <v>1204</v>
      </c>
      <c r="O1463" s="849">
        <v>303408</v>
      </c>
      <c r="P1463" s="837">
        <v>0.99325950102629745</v>
      </c>
      <c r="Q1463" s="850">
        <v>252</v>
      </c>
    </row>
    <row r="1464" spans="1:17" ht="14.4" customHeight="1" x14ac:dyDescent="0.3">
      <c r="A1464" s="831" t="s">
        <v>5478</v>
      </c>
      <c r="B1464" s="832" t="s">
        <v>4484</v>
      </c>
      <c r="C1464" s="832" t="s">
        <v>4480</v>
      </c>
      <c r="D1464" s="832" t="s">
        <v>4534</v>
      </c>
      <c r="E1464" s="832" t="s">
        <v>4536</v>
      </c>
      <c r="F1464" s="849">
        <v>139</v>
      </c>
      <c r="G1464" s="849">
        <v>34889</v>
      </c>
      <c r="H1464" s="849">
        <v>1.1779661016949152</v>
      </c>
      <c r="I1464" s="849">
        <v>251</v>
      </c>
      <c r="J1464" s="849">
        <v>118</v>
      </c>
      <c r="K1464" s="849">
        <v>29618</v>
      </c>
      <c r="L1464" s="849">
        <v>1</v>
      </c>
      <c r="M1464" s="849">
        <v>251</v>
      </c>
      <c r="N1464" s="849">
        <v>131</v>
      </c>
      <c r="O1464" s="849">
        <v>33012</v>
      </c>
      <c r="P1464" s="837">
        <v>1.1145924775474374</v>
      </c>
      <c r="Q1464" s="850">
        <v>252</v>
      </c>
    </row>
    <row r="1465" spans="1:17" ht="14.4" customHeight="1" x14ac:dyDescent="0.3">
      <c r="A1465" s="831" t="s">
        <v>5478</v>
      </c>
      <c r="B1465" s="832" t="s">
        <v>4484</v>
      </c>
      <c r="C1465" s="832" t="s">
        <v>4480</v>
      </c>
      <c r="D1465" s="832" t="s">
        <v>4571</v>
      </c>
      <c r="E1465" s="832" t="s">
        <v>4572</v>
      </c>
      <c r="F1465" s="849">
        <v>210</v>
      </c>
      <c r="G1465" s="849">
        <v>26460</v>
      </c>
      <c r="H1465" s="849">
        <v>1</v>
      </c>
      <c r="I1465" s="849">
        <v>126</v>
      </c>
      <c r="J1465" s="849">
        <v>210</v>
      </c>
      <c r="K1465" s="849">
        <v>26460</v>
      </c>
      <c r="L1465" s="849">
        <v>1</v>
      </c>
      <c r="M1465" s="849">
        <v>126</v>
      </c>
      <c r="N1465" s="849">
        <v>158</v>
      </c>
      <c r="O1465" s="849">
        <v>20066</v>
      </c>
      <c r="P1465" s="837">
        <v>0.75835222978080119</v>
      </c>
      <c r="Q1465" s="850">
        <v>127</v>
      </c>
    </row>
    <row r="1466" spans="1:17" ht="14.4" customHeight="1" x14ac:dyDescent="0.3">
      <c r="A1466" s="831" t="s">
        <v>5478</v>
      </c>
      <c r="B1466" s="832" t="s">
        <v>4484</v>
      </c>
      <c r="C1466" s="832" t="s">
        <v>4480</v>
      </c>
      <c r="D1466" s="832" t="s">
        <v>4571</v>
      </c>
      <c r="E1466" s="832" t="s">
        <v>4573</v>
      </c>
      <c r="F1466" s="849">
        <v>1989</v>
      </c>
      <c r="G1466" s="849">
        <v>250614</v>
      </c>
      <c r="H1466" s="849">
        <v>0.95076481835564053</v>
      </c>
      <c r="I1466" s="849">
        <v>126</v>
      </c>
      <c r="J1466" s="849">
        <v>2092</v>
      </c>
      <c r="K1466" s="849">
        <v>263592</v>
      </c>
      <c r="L1466" s="849">
        <v>1</v>
      </c>
      <c r="M1466" s="849">
        <v>126</v>
      </c>
      <c r="N1466" s="849">
        <v>2129</v>
      </c>
      <c r="O1466" s="849">
        <v>270383</v>
      </c>
      <c r="P1466" s="837">
        <v>1.0257633008589031</v>
      </c>
      <c r="Q1466" s="850">
        <v>127</v>
      </c>
    </row>
    <row r="1467" spans="1:17" ht="14.4" customHeight="1" x14ac:dyDescent="0.3">
      <c r="A1467" s="831" t="s">
        <v>5478</v>
      </c>
      <c r="B1467" s="832" t="s">
        <v>4484</v>
      </c>
      <c r="C1467" s="832" t="s">
        <v>4480</v>
      </c>
      <c r="D1467" s="832" t="s">
        <v>4577</v>
      </c>
      <c r="E1467" s="832" t="s">
        <v>4578</v>
      </c>
      <c r="F1467" s="849"/>
      <c r="G1467" s="849"/>
      <c r="H1467" s="849"/>
      <c r="I1467" s="849"/>
      <c r="J1467" s="849">
        <v>5</v>
      </c>
      <c r="K1467" s="849">
        <v>2475</v>
      </c>
      <c r="L1467" s="849">
        <v>1</v>
      </c>
      <c r="M1467" s="849">
        <v>495</v>
      </c>
      <c r="N1467" s="849">
        <v>17</v>
      </c>
      <c r="O1467" s="849">
        <v>8432</v>
      </c>
      <c r="P1467" s="837">
        <v>3.406868686868687</v>
      </c>
      <c r="Q1467" s="850">
        <v>496</v>
      </c>
    </row>
    <row r="1468" spans="1:17" ht="14.4" customHeight="1" x14ac:dyDescent="0.3">
      <c r="A1468" s="831" t="s">
        <v>5478</v>
      </c>
      <c r="B1468" s="832" t="s">
        <v>4484</v>
      </c>
      <c r="C1468" s="832" t="s">
        <v>4480</v>
      </c>
      <c r="D1468" s="832" t="s">
        <v>4577</v>
      </c>
      <c r="E1468" s="832" t="s">
        <v>4579</v>
      </c>
      <c r="F1468" s="849">
        <v>10</v>
      </c>
      <c r="G1468" s="849">
        <v>4950</v>
      </c>
      <c r="H1468" s="849">
        <v>1.1111111111111112</v>
      </c>
      <c r="I1468" s="849">
        <v>495</v>
      </c>
      <c r="J1468" s="849">
        <v>9</v>
      </c>
      <c r="K1468" s="849">
        <v>4455</v>
      </c>
      <c r="L1468" s="849">
        <v>1</v>
      </c>
      <c r="M1468" s="849">
        <v>495</v>
      </c>
      <c r="N1468" s="849">
        <v>3</v>
      </c>
      <c r="O1468" s="849">
        <v>1488</v>
      </c>
      <c r="P1468" s="837">
        <v>0.33400673400673403</v>
      </c>
      <c r="Q1468" s="850">
        <v>496</v>
      </c>
    </row>
    <row r="1469" spans="1:17" ht="14.4" customHeight="1" x14ac:dyDescent="0.3">
      <c r="A1469" s="831" t="s">
        <v>5478</v>
      </c>
      <c r="B1469" s="832" t="s">
        <v>4484</v>
      </c>
      <c r="C1469" s="832" t="s">
        <v>4480</v>
      </c>
      <c r="D1469" s="832" t="s">
        <v>4580</v>
      </c>
      <c r="E1469" s="832" t="s">
        <v>4581</v>
      </c>
      <c r="F1469" s="849">
        <v>151</v>
      </c>
      <c r="G1469" s="849">
        <v>103888</v>
      </c>
      <c r="H1469" s="849">
        <v>0.87790697674418605</v>
      </c>
      <c r="I1469" s="849">
        <v>688</v>
      </c>
      <c r="J1469" s="849">
        <v>172</v>
      </c>
      <c r="K1469" s="849">
        <v>118336</v>
      </c>
      <c r="L1469" s="849">
        <v>1</v>
      </c>
      <c r="M1469" s="849">
        <v>688</v>
      </c>
      <c r="N1469" s="849">
        <v>88</v>
      </c>
      <c r="O1469" s="849">
        <v>60632</v>
      </c>
      <c r="P1469" s="837">
        <v>0.51237155219037323</v>
      </c>
      <c r="Q1469" s="850">
        <v>689</v>
      </c>
    </row>
    <row r="1470" spans="1:17" ht="14.4" customHeight="1" x14ac:dyDescent="0.3">
      <c r="A1470" s="831" t="s">
        <v>5478</v>
      </c>
      <c r="B1470" s="832" t="s">
        <v>4484</v>
      </c>
      <c r="C1470" s="832" t="s">
        <v>4480</v>
      </c>
      <c r="D1470" s="832" t="s">
        <v>5479</v>
      </c>
      <c r="E1470" s="832" t="s">
        <v>4657</v>
      </c>
      <c r="F1470" s="849">
        <v>4</v>
      </c>
      <c r="G1470" s="849">
        <v>3204</v>
      </c>
      <c r="H1470" s="849"/>
      <c r="I1470" s="849">
        <v>801</v>
      </c>
      <c r="J1470" s="849"/>
      <c r="K1470" s="849"/>
      <c r="L1470" s="849"/>
      <c r="M1470" s="849"/>
      <c r="N1470" s="849"/>
      <c r="O1470" s="849"/>
      <c r="P1470" s="837"/>
      <c r="Q1470" s="850"/>
    </row>
    <row r="1471" spans="1:17" ht="14.4" customHeight="1" x14ac:dyDescent="0.3">
      <c r="A1471" s="831" t="s">
        <v>5478</v>
      </c>
      <c r="B1471" s="832" t="s">
        <v>4484</v>
      </c>
      <c r="C1471" s="832" t="s">
        <v>4480</v>
      </c>
      <c r="D1471" s="832" t="s">
        <v>4676</v>
      </c>
      <c r="E1471" s="832" t="s">
        <v>4590</v>
      </c>
      <c r="F1471" s="849"/>
      <c r="G1471" s="849"/>
      <c r="H1471" s="849"/>
      <c r="I1471" s="849"/>
      <c r="J1471" s="849"/>
      <c r="K1471" s="849"/>
      <c r="L1471" s="849"/>
      <c r="M1471" s="849"/>
      <c r="N1471" s="849">
        <v>1</v>
      </c>
      <c r="O1471" s="849">
        <v>761</v>
      </c>
      <c r="P1471" s="837"/>
      <c r="Q1471" s="850">
        <v>761</v>
      </c>
    </row>
    <row r="1472" spans="1:17" ht="14.4" customHeight="1" x14ac:dyDescent="0.3">
      <c r="A1472" s="831" t="s">
        <v>5478</v>
      </c>
      <c r="B1472" s="832" t="s">
        <v>4484</v>
      </c>
      <c r="C1472" s="832" t="s">
        <v>4480</v>
      </c>
      <c r="D1472" s="832" t="s">
        <v>4582</v>
      </c>
      <c r="E1472" s="832" t="s">
        <v>4578</v>
      </c>
      <c r="F1472" s="849">
        <v>63</v>
      </c>
      <c r="G1472" s="849">
        <v>35784</v>
      </c>
      <c r="H1472" s="849">
        <v>1.3695652173913044</v>
      </c>
      <c r="I1472" s="849">
        <v>568</v>
      </c>
      <c r="J1472" s="849">
        <v>46</v>
      </c>
      <c r="K1472" s="849">
        <v>26128</v>
      </c>
      <c r="L1472" s="849">
        <v>1</v>
      </c>
      <c r="M1472" s="849">
        <v>568</v>
      </c>
      <c r="N1472" s="849">
        <v>53</v>
      </c>
      <c r="O1472" s="849">
        <v>30157</v>
      </c>
      <c r="P1472" s="837">
        <v>1.1542023882424985</v>
      </c>
      <c r="Q1472" s="850">
        <v>569</v>
      </c>
    </row>
    <row r="1473" spans="1:17" ht="14.4" customHeight="1" x14ac:dyDescent="0.3">
      <c r="A1473" s="831" t="s">
        <v>5478</v>
      </c>
      <c r="B1473" s="832" t="s">
        <v>4484</v>
      </c>
      <c r="C1473" s="832" t="s">
        <v>4480</v>
      </c>
      <c r="D1473" s="832" t="s">
        <v>4582</v>
      </c>
      <c r="E1473" s="832" t="s">
        <v>4579</v>
      </c>
      <c r="F1473" s="849">
        <v>11</v>
      </c>
      <c r="G1473" s="849">
        <v>6248</v>
      </c>
      <c r="H1473" s="849">
        <v>3.6666666666666665</v>
      </c>
      <c r="I1473" s="849">
        <v>568</v>
      </c>
      <c r="J1473" s="849">
        <v>3</v>
      </c>
      <c r="K1473" s="849">
        <v>1704</v>
      </c>
      <c r="L1473" s="849">
        <v>1</v>
      </c>
      <c r="M1473" s="849">
        <v>568</v>
      </c>
      <c r="N1473" s="849">
        <v>17</v>
      </c>
      <c r="O1473" s="849">
        <v>9673</v>
      </c>
      <c r="P1473" s="837">
        <v>5.676643192488263</v>
      </c>
      <c r="Q1473" s="850">
        <v>569</v>
      </c>
    </row>
    <row r="1474" spans="1:17" ht="14.4" customHeight="1" x14ac:dyDescent="0.3">
      <c r="A1474" s="831" t="s">
        <v>5478</v>
      </c>
      <c r="B1474" s="832" t="s">
        <v>4484</v>
      </c>
      <c r="C1474" s="832" t="s">
        <v>4480</v>
      </c>
      <c r="D1474" s="832" t="s">
        <v>4583</v>
      </c>
      <c r="E1474" s="832" t="s">
        <v>4581</v>
      </c>
      <c r="F1474" s="849">
        <v>374</v>
      </c>
      <c r="G1474" s="849">
        <v>284614</v>
      </c>
      <c r="H1474" s="849">
        <v>0.74949899799599196</v>
      </c>
      <c r="I1474" s="849">
        <v>761</v>
      </c>
      <c r="J1474" s="849">
        <v>499</v>
      </c>
      <c r="K1474" s="849">
        <v>379739</v>
      </c>
      <c r="L1474" s="849">
        <v>1</v>
      </c>
      <c r="M1474" s="849">
        <v>761</v>
      </c>
      <c r="N1474" s="849">
        <v>520</v>
      </c>
      <c r="O1474" s="849">
        <v>396240</v>
      </c>
      <c r="P1474" s="837">
        <v>1.0434535299245007</v>
      </c>
      <c r="Q1474" s="850">
        <v>762</v>
      </c>
    </row>
    <row r="1475" spans="1:17" ht="14.4" customHeight="1" x14ac:dyDescent="0.3">
      <c r="A1475" s="831" t="s">
        <v>5478</v>
      </c>
      <c r="B1475" s="832" t="s">
        <v>4484</v>
      </c>
      <c r="C1475" s="832" t="s">
        <v>4480</v>
      </c>
      <c r="D1475" s="832" t="s">
        <v>4609</v>
      </c>
      <c r="E1475" s="832" t="s">
        <v>4610</v>
      </c>
      <c r="F1475" s="849">
        <v>316</v>
      </c>
      <c r="G1475" s="849">
        <v>258488</v>
      </c>
      <c r="H1475" s="849">
        <v>1.2248062015503876</v>
      </c>
      <c r="I1475" s="849">
        <v>818</v>
      </c>
      <c r="J1475" s="849">
        <v>258</v>
      </c>
      <c r="K1475" s="849">
        <v>211044</v>
      </c>
      <c r="L1475" s="849">
        <v>1</v>
      </c>
      <c r="M1475" s="849">
        <v>818</v>
      </c>
      <c r="N1475" s="849">
        <v>276</v>
      </c>
      <c r="O1475" s="849">
        <v>226044</v>
      </c>
      <c r="P1475" s="837">
        <v>1.0710752260192187</v>
      </c>
      <c r="Q1475" s="850">
        <v>819</v>
      </c>
    </row>
    <row r="1476" spans="1:17" ht="14.4" customHeight="1" x14ac:dyDescent="0.3">
      <c r="A1476" s="831" t="s">
        <v>5478</v>
      </c>
      <c r="B1476" s="832" t="s">
        <v>4484</v>
      </c>
      <c r="C1476" s="832" t="s">
        <v>4480</v>
      </c>
      <c r="D1476" s="832" t="s">
        <v>4609</v>
      </c>
      <c r="E1476" s="832" t="s">
        <v>4612</v>
      </c>
      <c r="F1476" s="849">
        <v>1888</v>
      </c>
      <c r="G1476" s="849">
        <v>1544384</v>
      </c>
      <c r="H1476" s="849">
        <v>0.928220255653884</v>
      </c>
      <c r="I1476" s="849">
        <v>818</v>
      </c>
      <c r="J1476" s="849">
        <v>2034</v>
      </c>
      <c r="K1476" s="849">
        <v>1663812</v>
      </c>
      <c r="L1476" s="849">
        <v>1</v>
      </c>
      <c r="M1476" s="849">
        <v>818</v>
      </c>
      <c r="N1476" s="849">
        <v>1789</v>
      </c>
      <c r="O1476" s="849">
        <v>1465191</v>
      </c>
      <c r="P1476" s="837">
        <v>0.88062293095614164</v>
      </c>
      <c r="Q1476" s="850">
        <v>819</v>
      </c>
    </row>
    <row r="1477" spans="1:17" ht="14.4" customHeight="1" x14ac:dyDescent="0.3">
      <c r="A1477" s="831" t="s">
        <v>5478</v>
      </c>
      <c r="B1477" s="832" t="s">
        <v>4484</v>
      </c>
      <c r="C1477" s="832" t="s">
        <v>4480</v>
      </c>
      <c r="D1477" s="832" t="s">
        <v>4584</v>
      </c>
      <c r="E1477" s="832" t="s">
        <v>4585</v>
      </c>
      <c r="F1477" s="849">
        <v>11</v>
      </c>
      <c r="G1477" s="849">
        <v>5082</v>
      </c>
      <c r="H1477" s="849">
        <v>1.5714285714285714</v>
      </c>
      <c r="I1477" s="849">
        <v>462</v>
      </c>
      <c r="J1477" s="849">
        <v>7</v>
      </c>
      <c r="K1477" s="849">
        <v>3234</v>
      </c>
      <c r="L1477" s="849">
        <v>1</v>
      </c>
      <c r="M1477" s="849">
        <v>462</v>
      </c>
      <c r="N1477" s="849">
        <v>1</v>
      </c>
      <c r="O1477" s="849">
        <v>464</v>
      </c>
      <c r="P1477" s="837">
        <v>0.14347557204700062</v>
      </c>
      <c r="Q1477" s="850">
        <v>464</v>
      </c>
    </row>
    <row r="1478" spans="1:17" ht="14.4" customHeight="1" x14ac:dyDescent="0.3">
      <c r="A1478" s="831" t="s">
        <v>5478</v>
      </c>
      <c r="B1478" s="832" t="s">
        <v>4484</v>
      </c>
      <c r="C1478" s="832" t="s">
        <v>4480</v>
      </c>
      <c r="D1478" s="832" t="s">
        <v>4584</v>
      </c>
      <c r="E1478" s="832" t="s">
        <v>4586</v>
      </c>
      <c r="F1478" s="849">
        <v>4</v>
      </c>
      <c r="G1478" s="849">
        <v>1848</v>
      </c>
      <c r="H1478" s="849">
        <v>0.66666666666666663</v>
      </c>
      <c r="I1478" s="849">
        <v>462</v>
      </c>
      <c r="J1478" s="849">
        <v>6</v>
      </c>
      <c r="K1478" s="849">
        <v>2772</v>
      </c>
      <c r="L1478" s="849">
        <v>1</v>
      </c>
      <c r="M1478" s="849">
        <v>462</v>
      </c>
      <c r="N1478" s="849"/>
      <c r="O1478" s="849"/>
      <c r="P1478" s="837"/>
      <c r="Q1478" s="850"/>
    </row>
    <row r="1479" spans="1:17" ht="14.4" customHeight="1" x14ac:dyDescent="0.3">
      <c r="A1479" s="831" t="s">
        <v>5478</v>
      </c>
      <c r="B1479" s="832" t="s">
        <v>4484</v>
      </c>
      <c r="C1479" s="832" t="s">
        <v>4480</v>
      </c>
      <c r="D1479" s="832" t="s">
        <v>4587</v>
      </c>
      <c r="E1479" s="832" t="s">
        <v>4563</v>
      </c>
      <c r="F1479" s="849">
        <v>68</v>
      </c>
      <c r="G1479" s="849">
        <v>30328</v>
      </c>
      <c r="H1479" s="849">
        <v>0.85</v>
      </c>
      <c r="I1479" s="849">
        <v>446</v>
      </c>
      <c r="J1479" s="849">
        <v>80</v>
      </c>
      <c r="K1479" s="849">
        <v>35680</v>
      </c>
      <c r="L1479" s="849">
        <v>1</v>
      </c>
      <c r="M1479" s="849">
        <v>446</v>
      </c>
      <c r="N1479" s="849">
        <v>45</v>
      </c>
      <c r="O1479" s="849">
        <v>20115</v>
      </c>
      <c r="P1479" s="837">
        <v>0.56376121076233188</v>
      </c>
      <c r="Q1479" s="850">
        <v>447</v>
      </c>
    </row>
    <row r="1480" spans="1:17" ht="14.4" customHeight="1" x14ac:dyDescent="0.3">
      <c r="A1480" s="831" t="s">
        <v>5478</v>
      </c>
      <c r="B1480" s="832" t="s">
        <v>4484</v>
      </c>
      <c r="C1480" s="832" t="s">
        <v>4480</v>
      </c>
      <c r="D1480" s="832" t="s">
        <v>4588</v>
      </c>
      <c r="E1480" s="832" t="s">
        <v>4561</v>
      </c>
      <c r="F1480" s="849">
        <v>74</v>
      </c>
      <c r="G1480" s="849">
        <v>53872</v>
      </c>
      <c r="H1480" s="849">
        <v>1.4230769230769231</v>
      </c>
      <c r="I1480" s="849">
        <v>728</v>
      </c>
      <c r="J1480" s="849">
        <v>52</v>
      </c>
      <c r="K1480" s="849">
        <v>37856</v>
      </c>
      <c r="L1480" s="849">
        <v>1</v>
      </c>
      <c r="M1480" s="849">
        <v>728</v>
      </c>
      <c r="N1480" s="849">
        <v>69</v>
      </c>
      <c r="O1480" s="849">
        <v>50370</v>
      </c>
      <c r="P1480" s="837">
        <v>1.330568469991547</v>
      </c>
      <c r="Q1480" s="850">
        <v>730</v>
      </c>
    </row>
    <row r="1481" spans="1:17" ht="14.4" customHeight="1" x14ac:dyDescent="0.3">
      <c r="A1481" s="831" t="s">
        <v>5478</v>
      </c>
      <c r="B1481" s="832" t="s">
        <v>4484</v>
      </c>
      <c r="C1481" s="832" t="s">
        <v>4480</v>
      </c>
      <c r="D1481" s="832" t="s">
        <v>4589</v>
      </c>
      <c r="E1481" s="832" t="s">
        <v>4590</v>
      </c>
      <c r="F1481" s="849">
        <v>3</v>
      </c>
      <c r="G1481" s="849">
        <v>2499</v>
      </c>
      <c r="H1481" s="849">
        <v>0.6</v>
      </c>
      <c r="I1481" s="849">
        <v>833</v>
      </c>
      <c r="J1481" s="849">
        <v>5</v>
      </c>
      <c r="K1481" s="849">
        <v>4165</v>
      </c>
      <c r="L1481" s="849">
        <v>1</v>
      </c>
      <c r="M1481" s="849">
        <v>833</v>
      </c>
      <c r="N1481" s="849"/>
      <c r="O1481" s="849"/>
      <c r="P1481" s="837"/>
      <c r="Q1481" s="850"/>
    </row>
    <row r="1482" spans="1:17" ht="14.4" customHeight="1" x14ac:dyDescent="0.3">
      <c r="A1482" s="831" t="s">
        <v>5478</v>
      </c>
      <c r="B1482" s="832" t="s">
        <v>4484</v>
      </c>
      <c r="C1482" s="832" t="s">
        <v>4480</v>
      </c>
      <c r="D1482" s="832" t="s">
        <v>4591</v>
      </c>
      <c r="E1482" s="832" t="s">
        <v>4592</v>
      </c>
      <c r="F1482" s="849">
        <v>473</v>
      </c>
      <c r="G1482" s="849">
        <v>101695</v>
      </c>
      <c r="H1482" s="849">
        <v>0.94411177644710575</v>
      </c>
      <c r="I1482" s="849">
        <v>215</v>
      </c>
      <c r="J1482" s="849">
        <v>501</v>
      </c>
      <c r="K1482" s="849">
        <v>107715</v>
      </c>
      <c r="L1482" s="849">
        <v>1</v>
      </c>
      <c r="M1482" s="849">
        <v>215</v>
      </c>
      <c r="N1482" s="849">
        <v>461</v>
      </c>
      <c r="O1482" s="849">
        <v>99115</v>
      </c>
      <c r="P1482" s="837">
        <v>0.92015968063872255</v>
      </c>
      <c r="Q1482" s="850">
        <v>215</v>
      </c>
    </row>
    <row r="1483" spans="1:17" ht="14.4" customHeight="1" x14ac:dyDescent="0.3">
      <c r="A1483" s="831" t="s">
        <v>5478</v>
      </c>
      <c r="B1483" s="832" t="s">
        <v>4484</v>
      </c>
      <c r="C1483" s="832" t="s">
        <v>4480</v>
      </c>
      <c r="D1483" s="832" t="s">
        <v>4591</v>
      </c>
      <c r="E1483" s="832" t="s">
        <v>4593</v>
      </c>
      <c r="F1483" s="849">
        <v>67</v>
      </c>
      <c r="G1483" s="849">
        <v>14405</v>
      </c>
      <c r="H1483" s="849">
        <v>1.1551724137931034</v>
      </c>
      <c r="I1483" s="849">
        <v>215</v>
      </c>
      <c r="J1483" s="849">
        <v>58</v>
      </c>
      <c r="K1483" s="849">
        <v>12470</v>
      </c>
      <c r="L1483" s="849">
        <v>1</v>
      </c>
      <c r="M1483" s="849">
        <v>215</v>
      </c>
      <c r="N1483" s="849">
        <v>62</v>
      </c>
      <c r="O1483" s="849">
        <v>13330</v>
      </c>
      <c r="P1483" s="837">
        <v>1.0689655172413792</v>
      </c>
      <c r="Q1483" s="850">
        <v>215</v>
      </c>
    </row>
    <row r="1484" spans="1:17" ht="14.4" customHeight="1" x14ac:dyDescent="0.3">
      <c r="A1484" s="831" t="s">
        <v>5478</v>
      </c>
      <c r="B1484" s="832" t="s">
        <v>4484</v>
      </c>
      <c r="C1484" s="832" t="s">
        <v>4480</v>
      </c>
      <c r="D1484" s="832" t="s">
        <v>4537</v>
      </c>
      <c r="E1484" s="832" t="s">
        <v>4538</v>
      </c>
      <c r="F1484" s="849">
        <v>1</v>
      </c>
      <c r="G1484" s="849">
        <v>701</v>
      </c>
      <c r="H1484" s="849"/>
      <c r="I1484" s="849">
        <v>701</v>
      </c>
      <c r="J1484" s="849"/>
      <c r="K1484" s="849"/>
      <c r="L1484" s="849"/>
      <c r="M1484" s="849"/>
      <c r="N1484" s="849"/>
      <c r="O1484" s="849"/>
      <c r="P1484" s="837"/>
      <c r="Q1484" s="850"/>
    </row>
    <row r="1485" spans="1:17" ht="14.4" customHeight="1" x14ac:dyDescent="0.3">
      <c r="A1485" s="831" t="s">
        <v>5478</v>
      </c>
      <c r="B1485" s="832" t="s">
        <v>4484</v>
      </c>
      <c r="C1485" s="832" t="s">
        <v>4480</v>
      </c>
      <c r="D1485" s="832" t="s">
        <v>4540</v>
      </c>
      <c r="E1485" s="832" t="s">
        <v>4542</v>
      </c>
      <c r="F1485" s="849"/>
      <c r="G1485" s="849"/>
      <c r="H1485" s="849"/>
      <c r="I1485" s="849"/>
      <c r="J1485" s="849">
        <v>2</v>
      </c>
      <c r="K1485" s="849">
        <v>710</v>
      </c>
      <c r="L1485" s="849">
        <v>1</v>
      </c>
      <c r="M1485" s="849">
        <v>355</v>
      </c>
      <c r="N1485" s="849">
        <v>2</v>
      </c>
      <c r="O1485" s="849">
        <v>710</v>
      </c>
      <c r="P1485" s="837">
        <v>1</v>
      </c>
      <c r="Q1485" s="850">
        <v>355</v>
      </c>
    </row>
    <row r="1486" spans="1:17" ht="14.4" customHeight="1" x14ac:dyDescent="0.3">
      <c r="A1486" s="831" t="s">
        <v>5478</v>
      </c>
      <c r="B1486" s="832" t="s">
        <v>4484</v>
      </c>
      <c r="C1486" s="832" t="s">
        <v>4480</v>
      </c>
      <c r="D1486" s="832" t="s">
        <v>4594</v>
      </c>
      <c r="E1486" s="832" t="s">
        <v>4595</v>
      </c>
      <c r="F1486" s="849">
        <v>327</v>
      </c>
      <c r="G1486" s="849">
        <v>27795</v>
      </c>
      <c r="H1486" s="849">
        <v>0.93965517241379315</v>
      </c>
      <c r="I1486" s="849">
        <v>85</v>
      </c>
      <c r="J1486" s="849">
        <v>348</v>
      </c>
      <c r="K1486" s="849">
        <v>29580</v>
      </c>
      <c r="L1486" s="849">
        <v>1</v>
      </c>
      <c r="M1486" s="849">
        <v>85</v>
      </c>
      <c r="N1486" s="849">
        <v>285</v>
      </c>
      <c r="O1486" s="849">
        <v>24510</v>
      </c>
      <c r="P1486" s="837">
        <v>0.82860040567951321</v>
      </c>
      <c r="Q1486" s="850">
        <v>86</v>
      </c>
    </row>
    <row r="1487" spans="1:17" ht="14.4" customHeight="1" x14ac:dyDescent="0.3">
      <c r="A1487" s="831" t="s">
        <v>5478</v>
      </c>
      <c r="B1487" s="832" t="s">
        <v>4484</v>
      </c>
      <c r="C1487" s="832" t="s">
        <v>4480</v>
      </c>
      <c r="D1487" s="832" t="s">
        <v>4594</v>
      </c>
      <c r="E1487" s="832" t="s">
        <v>4596</v>
      </c>
      <c r="F1487" s="849">
        <v>2721</v>
      </c>
      <c r="G1487" s="849">
        <v>231285</v>
      </c>
      <c r="H1487" s="849">
        <v>0.98054054054054052</v>
      </c>
      <c r="I1487" s="849">
        <v>85</v>
      </c>
      <c r="J1487" s="849">
        <v>2775</v>
      </c>
      <c r="K1487" s="849">
        <v>235875</v>
      </c>
      <c r="L1487" s="849">
        <v>1</v>
      </c>
      <c r="M1487" s="849">
        <v>85</v>
      </c>
      <c r="N1487" s="849">
        <v>2602</v>
      </c>
      <c r="O1487" s="849">
        <v>223772</v>
      </c>
      <c r="P1487" s="837">
        <v>0.94868892421833595</v>
      </c>
      <c r="Q1487" s="850">
        <v>86</v>
      </c>
    </row>
    <row r="1488" spans="1:17" ht="14.4" customHeight="1" x14ac:dyDescent="0.3">
      <c r="A1488" s="831" t="s">
        <v>5478</v>
      </c>
      <c r="B1488" s="832" t="s">
        <v>4484</v>
      </c>
      <c r="C1488" s="832" t="s">
        <v>4480</v>
      </c>
      <c r="D1488" s="832" t="s">
        <v>4647</v>
      </c>
      <c r="E1488" s="832" t="s">
        <v>4648</v>
      </c>
      <c r="F1488" s="849">
        <v>7</v>
      </c>
      <c r="G1488" s="849">
        <v>5033</v>
      </c>
      <c r="H1488" s="849">
        <v>0.49930555555555556</v>
      </c>
      <c r="I1488" s="849">
        <v>719</v>
      </c>
      <c r="J1488" s="849">
        <v>14</v>
      </c>
      <c r="K1488" s="849">
        <v>10080</v>
      </c>
      <c r="L1488" s="849">
        <v>1</v>
      </c>
      <c r="M1488" s="849">
        <v>720</v>
      </c>
      <c r="N1488" s="849">
        <v>6</v>
      </c>
      <c r="O1488" s="849">
        <v>4320</v>
      </c>
      <c r="P1488" s="837">
        <v>0.42857142857142855</v>
      </c>
      <c r="Q1488" s="850">
        <v>720</v>
      </c>
    </row>
    <row r="1489" spans="1:17" ht="14.4" customHeight="1" x14ac:dyDescent="0.3">
      <c r="A1489" s="831" t="s">
        <v>5478</v>
      </c>
      <c r="B1489" s="832" t="s">
        <v>4484</v>
      </c>
      <c r="C1489" s="832" t="s">
        <v>4480</v>
      </c>
      <c r="D1489" s="832" t="s">
        <v>4543</v>
      </c>
      <c r="E1489" s="832" t="s">
        <v>4545</v>
      </c>
      <c r="F1489" s="849"/>
      <c r="G1489" s="849"/>
      <c r="H1489" s="849"/>
      <c r="I1489" s="849"/>
      <c r="J1489" s="849"/>
      <c r="K1489" s="849"/>
      <c r="L1489" s="849"/>
      <c r="M1489" s="849"/>
      <c r="N1489" s="849">
        <v>1</v>
      </c>
      <c r="O1489" s="849">
        <v>33.33</v>
      </c>
      <c r="P1489" s="837"/>
      <c r="Q1489" s="850">
        <v>33.33</v>
      </c>
    </row>
    <row r="1490" spans="1:17" ht="14.4" customHeight="1" x14ac:dyDescent="0.3">
      <c r="A1490" s="831" t="s">
        <v>5478</v>
      </c>
      <c r="B1490" s="832" t="s">
        <v>4484</v>
      </c>
      <c r="C1490" s="832" t="s">
        <v>4480</v>
      </c>
      <c r="D1490" s="832" t="s">
        <v>4649</v>
      </c>
      <c r="E1490" s="832" t="s">
        <v>4610</v>
      </c>
      <c r="F1490" s="849">
        <v>25</v>
      </c>
      <c r="G1490" s="849">
        <v>23800</v>
      </c>
      <c r="H1490" s="849">
        <v>0.38461538461538464</v>
      </c>
      <c r="I1490" s="849">
        <v>952</v>
      </c>
      <c r="J1490" s="849">
        <v>65</v>
      </c>
      <c r="K1490" s="849">
        <v>61880</v>
      </c>
      <c r="L1490" s="849">
        <v>1</v>
      </c>
      <c r="M1490" s="849">
        <v>952</v>
      </c>
      <c r="N1490" s="849">
        <v>8</v>
      </c>
      <c r="O1490" s="849">
        <v>7624</v>
      </c>
      <c r="P1490" s="837">
        <v>0.12320620555914674</v>
      </c>
      <c r="Q1490" s="850">
        <v>953</v>
      </c>
    </row>
    <row r="1491" spans="1:17" ht="14.4" customHeight="1" x14ac:dyDescent="0.3">
      <c r="A1491" s="831" t="s">
        <v>5478</v>
      </c>
      <c r="B1491" s="832" t="s">
        <v>4484</v>
      </c>
      <c r="C1491" s="832" t="s">
        <v>4480</v>
      </c>
      <c r="D1491" s="832" t="s">
        <v>4649</v>
      </c>
      <c r="E1491" s="832" t="s">
        <v>4612</v>
      </c>
      <c r="F1491" s="849">
        <v>127</v>
      </c>
      <c r="G1491" s="849">
        <v>120904</v>
      </c>
      <c r="H1491" s="849">
        <v>1.984375</v>
      </c>
      <c r="I1491" s="849">
        <v>952</v>
      </c>
      <c r="J1491" s="849">
        <v>64</v>
      </c>
      <c r="K1491" s="849">
        <v>60928</v>
      </c>
      <c r="L1491" s="849">
        <v>1</v>
      </c>
      <c r="M1491" s="849">
        <v>952</v>
      </c>
      <c r="N1491" s="849">
        <v>77</v>
      </c>
      <c r="O1491" s="849">
        <v>73381</v>
      </c>
      <c r="P1491" s="837">
        <v>1.2043887867647058</v>
      </c>
      <c r="Q1491" s="850">
        <v>953</v>
      </c>
    </row>
    <row r="1492" spans="1:17" ht="14.4" customHeight="1" x14ac:dyDescent="0.3">
      <c r="A1492" s="831" t="s">
        <v>5478</v>
      </c>
      <c r="B1492" s="832" t="s">
        <v>4484</v>
      </c>
      <c r="C1492" s="832" t="s">
        <v>4480</v>
      </c>
      <c r="D1492" s="832" t="s">
        <v>4549</v>
      </c>
      <c r="E1492" s="832" t="s">
        <v>4550</v>
      </c>
      <c r="F1492" s="849">
        <v>4</v>
      </c>
      <c r="G1492" s="849">
        <v>480</v>
      </c>
      <c r="H1492" s="849">
        <v>0.44444444444444442</v>
      </c>
      <c r="I1492" s="849">
        <v>120</v>
      </c>
      <c r="J1492" s="849">
        <v>9</v>
      </c>
      <c r="K1492" s="849">
        <v>1080</v>
      </c>
      <c r="L1492" s="849">
        <v>1</v>
      </c>
      <c r="M1492" s="849">
        <v>120</v>
      </c>
      <c r="N1492" s="849">
        <v>9</v>
      </c>
      <c r="O1492" s="849">
        <v>1089</v>
      </c>
      <c r="P1492" s="837">
        <v>1.0083333333333333</v>
      </c>
      <c r="Q1492" s="850">
        <v>121</v>
      </c>
    </row>
    <row r="1493" spans="1:17" ht="14.4" customHeight="1" x14ac:dyDescent="0.3">
      <c r="A1493" s="831" t="s">
        <v>5478</v>
      </c>
      <c r="B1493" s="832" t="s">
        <v>4484</v>
      </c>
      <c r="C1493" s="832" t="s">
        <v>4480</v>
      </c>
      <c r="D1493" s="832" t="s">
        <v>4549</v>
      </c>
      <c r="E1493" s="832" t="s">
        <v>4551</v>
      </c>
      <c r="F1493" s="849">
        <v>30</v>
      </c>
      <c r="G1493" s="849">
        <v>3600</v>
      </c>
      <c r="H1493" s="849">
        <v>3</v>
      </c>
      <c r="I1493" s="849">
        <v>120</v>
      </c>
      <c r="J1493" s="849">
        <v>10</v>
      </c>
      <c r="K1493" s="849">
        <v>1200</v>
      </c>
      <c r="L1493" s="849">
        <v>1</v>
      </c>
      <c r="M1493" s="849">
        <v>120</v>
      </c>
      <c r="N1493" s="849">
        <v>36</v>
      </c>
      <c r="O1493" s="849">
        <v>4356</v>
      </c>
      <c r="P1493" s="837">
        <v>3.63</v>
      </c>
      <c r="Q1493" s="850">
        <v>121</v>
      </c>
    </row>
    <row r="1494" spans="1:17" ht="14.4" customHeight="1" x14ac:dyDescent="0.3">
      <c r="A1494" s="831" t="s">
        <v>5478</v>
      </c>
      <c r="B1494" s="832" t="s">
        <v>4484</v>
      </c>
      <c r="C1494" s="832" t="s">
        <v>4480</v>
      </c>
      <c r="D1494" s="832" t="s">
        <v>4611</v>
      </c>
      <c r="E1494" s="832" t="s">
        <v>4610</v>
      </c>
      <c r="F1494" s="849">
        <v>24</v>
      </c>
      <c r="G1494" s="849">
        <v>17880</v>
      </c>
      <c r="H1494" s="849">
        <v>0.40677966101694918</v>
      </c>
      <c r="I1494" s="849">
        <v>745</v>
      </c>
      <c r="J1494" s="849">
        <v>59</v>
      </c>
      <c r="K1494" s="849">
        <v>43955</v>
      </c>
      <c r="L1494" s="849">
        <v>1</v>
      </c>
      <c r="M1494" s="849">
        <v>745</v>
      </c>
      <c r="N1494" s="849">
        <v>6</v>
      </c>
      <c r="O1494" s="849">
        <v>4476</v>
      </c>
      <c r="P1494" s="837">
        <v>0.10183141849618929</v>
      </c>
      <c r="Q1494" s="850">
        <v>746</v>
      </c>
    </row>
    <row r="1495" spans="1:17" ht="14.4" customHeight="1" x14ac:dyDescent="0.3">
      <c r="A1495" s="831" t="s">
        <v>5478</v>
      </c>
      <c r="B1495" s="832" t="s">
        <v>4484</v>
      </c>
      <c r="C1495" s="832" t="s">
        <v>4480</v>
      </c>
      <c r="D1495" s="832" t="s">
        <v>4611</v>
      </c>
      <c r="E1495" s="832" t="s">
        <v>4612</v>
      </c>
      <c r="F1495" s="849">
        <v>174</v>
      </c>
      <c r="G1495" s="849">
        <v>129630</v>
      </c>
      <c r="H1495" s="849">
        <v>3.48</v>
      </c>
      <c r="I1495" s="849">
        <v>745</v>
      </c>
      <c r="J1495" s="849">
        <v>50</v>
      </c>
      <c r="K1495" s="849">
        <v>37250</v>
      </c>
      <c r="L1495" s="849">
        <v>1</v>
      </c>
      <c r="M1495" s="849">
        <v>745</v>
      </c>
      <c r="N1495" s="849">
        <v>103</v>
      </c>
      <c r="O1495" s="849">
        <v>76838</v>
      </c>
      <c r="P1495" s="837">
        <v>2.0627651006711409</v>
      </c>
      <c r="Q1495" s="850">
        <v>746</v>
      </c>
    </row>
    <row r="1496" spans="1:17" ht="14.4" customHeight="1" x14ac:dyDescent="0.3">
      <c r="A1496" s="831" t="s">
        <v>5478</v>
      </c>
      <c r="B1496" s="832" t="s">
        <v>4484</v>
      </c>
      <c r="C1496" s="832" t="s">
        <v>4480</v>
      </c>
      <c r="D1496" s="832" t="s">
        <v>4613</v>
      </c>
      <c r="E1496" s="832" t="s">
        <v>4614</v>
      </c>
      <c r="F1496" s="849">
        <v>35</v>
      </c>
      <c r="G1496" s="849">
        <v>19005</v>
      </c>
      <c r="H1496" s="849">
        <v>0.67307692307692313</v>
      </c>
      <c r="I1496" s="849">
        <v>543</v>
      </c>
      <c r="J1496" s="849">
        <v>52</v>
      </c>
      <c r="K1496" s="849">
        <v>28236</v>
      </c>
      <c r="L1496" s="849">
        <v>1</v>
      </c>
      <c r="M1496" s="849">
        <v>543</v>
      </c>
      <c r="N1496" s="849">
        <v>54</v>
      </c>
      <c r="O1496" s="849">
        <v>29376</v>
      </c>
      <c r="P1496" s="837">
        <v>1.0403739906502338</v>
      </c>
      <c r="Q1496" s="850">
        <v>544</v>
      </c>
    </row>
    <row r="1497" spans="1:17" ht="14.4" customHeight="1" x14ac:dyDescent="0.3">
      <c r="A1497" s="831" t="s">
        <v>5478</v>
      </c>
      <c r="B1497" s="832" t="s">
        <v>4484</v>
      </c>
      <c r="C1497" s="832" t="s">
        <v>4480</v>
      </c>
      <c r="D1497" s="832" t="s">
        <v>4597</v>
      </c>
      <c r="E1497" s="832" t="s">
        <v>4598</v>
      </c>
      <c r="F1497" s="849">
        <v>1</v>
      </c>
      <c r="G1497" s="849">
        <v>307</v>
      </c>
      <c r="H1497" s="849">
        <v>0.5</v>
      </c>
      <c r="I1497" s="849">
        <v>307</v>
      </c>
      <c r="J1497" s="849">
        <v>2</v>
      </c>
      <c r="K1497" s="849">
        <v>614</v>
      </c>
      <c r="L1497" s="849">
        <v>1</v>
      </c>
      <c r="M1497" s="849">
        <v>307</v>
      </c>
      <c r="N1497" s="849">
        <v>10</v>
      </c>
      <c r="O1497" s="849">
        <v>3080</v>
      </c>
      <c r="P1497" s="837">
        <v>5.0162866449511396</v>
      </c>
      <c r="Q1497" s="850">
        <v>308</v>
      </c>
    </row>
    <row r="1498" spans="1:17" ht="14.4" customHeight="1" x14ac:dyDescent="0.3">
      <c r="A1498" s="831" t="s">
        <v>5478</v>
      </c>
      <c r="B1498" s="832" t="s">
        <v>4484</v>
      </c>
      <c r="C1498" s="832" t="s">
        <v>4480</v>
      </c>
      <c r="D1498" s="832" t="s">
        <v>4597</v>
      </c>
      <c r="E1498" s="832" t="s">
        <v>4599</v>
      </c>
      <c r="F1498" s="849">
        <v>1</v>
      </c>
      <c r="G1498" s="849">
        <v>307</v>
      </c>
      <c r="H1498" s="849">
        <v>0.33333333333333331</v>
      </c>
      <c r="I1498" s="849">
        <v>307</v>
      </c>
      <c r="J1498" s="849">
        <v>3</v>
      </c>
      <c r="K1498" s="849">
        <v>921</v>
      </c>
      <c r="L1498" s="849">
        <v>1</v>
      </c>
      <c r="M1498" s="849">
        <v>307</v>
      </c>
      <c r="N1498" s="849">
        <v>3</v>
      </c>
      <c r="O1498" s="849">
        <v>924</v>
      </c>
      <c r="P1498" s="837">
        <v>1.003257328990228</v>
      </c>
      <c r="Q1498" s="850">
        <v>308</v>
      </c>
    </row>
    <row r="1499" spans="1:17" ht="14.4" customHeight="1" x14ac:dyDescent="0.3">
      <c r="A1499" s="831" t="s">
        <v>5478</v>
      </c>
      <c r="B1499" s="832" t="s">
        <v>4484</v>
      </c>
      <c r="C1499" s="832" t="s">
        <v>4480</v>
      </c>
      <c r="D1499" s="832" t="s">
        <v>4600</v>
      </c>
      <c r="E1499" s="832" t="s">
        <v>4592</v>
      </c>
      <c r="F1499" s="849">
        <v>65</v>
      </c>
      <c r="G1499" s="849">
        <v>11570</v>
      </c>
      <c r="H1499" s="849">
        <v>2.5</v>
      </c>
      <c r="I1499" s="849">
        <v>178</v>
      </c>
      <c r="J1499" s="849">
        <v>26</v>
      </c>
      <c r="K1499" s="849">
        <v>4628</v>
      </c>
      <c r="L1499" s="849">
        <v>1</v>
      </c>
      <c r="M1499" s="849">
        <v>178</v>
      </c>
      <c r="N1499" s="849">
        <v>43</v>
      </c>
      <c r="O1499" s="849">
        <v>7697</v>
      </c>
      <c r="P1499" s="837">
        <v>1.6631374243733794</v>
      </c>
      <c r="Q1499" s="850">
        <v>179</v>
      </c>
    </row>
    <row r="1500" spans="1:17" ht="14.4" customHeight="1" x14ac:dyDescent="0.3">
      <c r="A1500" s="831" t="s">
        <v>5478</v>
      </c>
      <c r="B1500" s="832" t="s">
        <v>4484</v>
      </c>
      <c r="C1500" s="832" t="s">
        <v>4480</v>
      </c>
      <c r="D1500" s="832" t="s">
        <v>4600</v>
      </c>
      <c r="E1500" s="832" t="s">
        <v>4593</v>
      </c>
      <c r="F1500" s="849">
        <v>8</v>
      </c>
      <c r="G1500" s="849">
        <v>1424</v>
      </c>
      <c r="H1500" s="849">
        <v>0.36363636363636365</v>
      </c>
      <c r="I1500" s="849">
        <v>178</v>
      </c>
      <c r="J1500" s="849">
        <v>22</v>
      </c>
      <c r="K1500" s="849">
        <v>3916</v>
      </c>
      <c r="L1500" s="849">
        <v>1</v>
      </c>
      <c r="M1500" s="849">
        <v>178</v>
      </c>
      <c r="N1500" s="849">
        <v>1</v>
      </c>
      <c r="O1500" s="849">
        <v>179</v>
      </c>
      <c r="P1500" s="837">
        <v>4.5709908069458634E-2</v>
      </c>
      <c r="Q1500" s="850">
        <v>179</v>
      </c>
    </row>
    <row r="1501" spans="1:17" ht="14.4" customHeight="1" x14ac:dyDescent="0.3">
      <c r="A1501" s="831" t="s">
        <v>5478</v>
      </c>
      <c r="B1501" s="832" t="s">
        <v>4484</v>
      </c>
      <c r="C1501" s="832" t="s">
        <v>4480</v>
      </c>
      <c r="D1501" s="832" t="s">
        <v>4601</v>
      </c>
      <c r="E1501" s="832" t="s">
        <v>4598</v>
      </c>
      <c r="F1501" s="849">
        <v>46</v>
      </c>
      <c r="G1501" s="849">
        <v>17480</v>
      </c>
      <c r="H1501" s="849">
        <v>1.7692307692307692</v>
      </c>
      <c r="I1501" s="849">
        <v>380</v>
      </c>
      <c r="J1501" s="849">
        <v>26</v>
      </c>
      <c r="K1501" s="849">
        <v>9880</v>
      </c>
      <c r="L1501" s="849">
        <v>1</v>
      </c>
      <c r="M1501" s="849">
        <v>380</v>
      </c>
      <c r="N1501" s="849">
        <v>35</v>
      </c>
      <c r="O1501" s="849">
        <v>13335</v>
      </c>
      <c r="P1501" s="837">
        <v>1.3496963562753037</v>
      </c>
      <c r="Q1501" s="850">
        <v>381</v>
      </c>
    </row>
    <row r="1502" spans="1:17" ht="14.4" customHeight="1" x14ac:dyDescent="0.3">
      <c r="A1502" s="831" t="s">
        <v>5478</v>
      </c>
      <c r="B1502" s="832" t="s">
        <v>4484</v>
      </c>
      <c r="C1502" s="832" t="s">
        <v>4480</v>
      </c>
      <c r="D1502" s="832" t="s">
        <v>4601</v>
      </c>
      <c r="E1502" s="832" t="s">
        <v>4599</v>
      </c>
      <c r="F1502" s="849">
        <v>5</v>
      </c>
      <c r="G1502" s="849">
        <v>1900</v>
      </c>
      <c r="H1502" s="849">
        <v>0.83333333333333337</v>
      </c>
      <c r="I1502" s="849">
        <v>380</v>
      </c>
      <c r="J1502" s="849">
        <v>6</v>
      </c>
      <c r="K1502" s="849">
        <v>2280</v>
      </c>
      <c r="L1502" s="849">
        <v>1</v>
      </c>
      <c r="M1502" s="849">
        <v>380</v>
      </c>
      <c r="N1502" s="849">
        <v>8</v>
      </c>
      <c r="O1502" s="849">
        <v>3048</v>
      </c>
      <c r="P1502" s="837">
        <v>1.3368421052631578</v>
      </c>
      <c r="Q1502" s="850">
        <v>381</v>
      </c>
    </row>
    <row r="1503" spans="1:17" ht="14.4" customHeight="1" x14ac:dyDescent="0.3">
      <c r="A1503" s="831" t="s">
        <v>5478</v>
      </c>
      <c r="B1503" s="832" t="s">
        <v>4484</v>
      </c>
      <c r="C1503" s="832" t="s">
        <v>4480</v>
      </c>
      <c r="D1503" s="832" t="s">
        <v>4560</v>
      </c>
      <c r="E1503" s="832" t="s">
        <v>4561</v>
      </c>
      <c r="F1503" s="849">
        <v>6</v>
      </c>
      <c r="G1503" s="849">
        <v>3708</v>
      </c>
      <c r="H1503" s="849">
        <v>2.9951534733441032</v>
      </c>
      <c r="I1503" s="849">
        <v>618</v>
      </c>
      <c r="J1503" s="849">
        <v>2</v>
      </c>
      <c r="K1503" s="849">
        <v>1238</v>
      </c>
      <c r="L1503" s="849">
        <v>1</v>
      </c>
      <c r="M1503" s="849">
        <v>619</v>
      </c>
      <c r="N1503" s="849">
        <v>8</v>
      </c>
      <c r="O1503" s="849">
        <v>4960</v>
      </c>
      <c r="P1503" s="837">
        <v>4.0064620355411957</v>
      </c>
      <c r="Q1503" s="850">
        <v>620</v>
      </c>
    </row>
    <row r="1504" spans="1:17" ht="14.4" customHeight="1" x14ac:dyDescent="0.3">
      <c r="A1504" s="831" t="s">
        <v>5478</v>
      </c>
      <c r="B1504" s="832" t="s">
        <v>4484</v>
      </c>
      <c r="C1504" s="832" t="s">
        <v>4480</v>
      </c>
      <c r="D1504" s="832" t="s">
        <v>4602</v>
      </c>
      <c r="E1504" s="832" t="s">
        <v>4603</v>
      </c>
      <c r="F1504" s="849"/>
      <c r="G1504" s="849"/>
      <c r="H1504" s="849"/>
      <c r="I1504" s="849"/>
      <c r="J1504" s="849"/>
      <c r="K1504" s="849"/>
      <c r="L1504" s="849"/>
      <c r="M1504" s="849"/>
      <c r="N1504" s="849">
        <v>0</v>
      </c>
      <c r="O1504" s="849">
        <v>0</v>
      </c>
      <c r="P1504" s="837"/>
      <c r="Q1504" s="850"/>
    </row>
    <row r="1505" spans="1:17" ht="14.4" customHeight="1" x14ac:dyDescent="0.3">
      <c r="A1505" s="831" t="s">
        <v>5478</v>
      </c>
      <c r="B1505" s="832" t="s">
        <v>4484</v>
      </c>
      <c r="C1505" s="832" t="s">
        <v>4480</v>
      </c>
      <c r="D1505" s="832" t="s">
        <v>4652</v>
      </c>
      <c r="E1505" s="832" t="s">
        <v>4653</v>
      </c>
      <c r="F1505" s="849">
        <v>7</v>
      </c>
      <c r="G1505" s="849">
        <v>700</v>
      </c>
      <c r="H1505" s="849">
        <v>7</v>
      </c>
      <c r="I1505" s="849">
        <v>100</v>
      </c>
      <c r="J1505" s="849">
        <v>1</v>
      </c>
      <c r="K1505" s="849">
        <v>100</v>
      </c>
      <c r="L1505" s="849">
        <v>1</v>
      </c>
      <c r="M1505" s="849">
        <v>100</v>
      </c>
      <c r="N1505" s="849">
        <v>1</v>
      </c>
      <c r="O1505" s="849">
        <v>100</v>
      </c>
      <c r="P1505" s="837">
        <v>1</v>
      </c>
      <c r="Q1505" s="850">
        <v>100</v>
      </c>
    </row>
    <row r="1506" spans="1:17" ht="14.4" customHeight="1" x14ac:dyDescent="0.3">
      <c r="A1506" s="831" t="s">
        <v>5478</v>
      </c>
      <c r="B1506" s="832" t="s">
        <v>4484</v>
      </c>
      <c r="C1506" s="832" t="s">
        <v>4480</v>
      </c>
      <c r="D1506" s="832" t="s">
        <v>4654</v>
      </c>
      <c r="E1506" s="832" t="s">
        <v>4610</v>
      </c>
      <c r="F1506" s="849"/>
      <c r="G1506" s="849"/>
      <c r="H1506" s="849"/>
      <c r="I1506" s="849"/>
      <c r="J1506" s="849">
        <v>4</v>
      </c>
      <c r="K1506" s="849">
        <v>4140</v>
      </c>
      <c r="L1506" s="849">
        <v>1</v>
      </c>
      <c r="M1506" s="849">
        <v>1035</v>
      </c>
      <c r="N1506" s="849"/>
      <c r="O1506" s="849"/>
      <c r="P1506" s="837"/>
      <c r="Q1506" s="850"/>
    </row>
    <row r="1507" spans="1:17" ht="14.4" customHeight="1" x14ac:dyDescent="0.3">
      <c r="A1507" s="831" t="s">
        <v>5478</v>
      </c>
      <c r="B1507" s="832" t="s">
        <v>4484</v>
      </c>
      <c r="C1507" s="832" t="s">
        <v>4480</v>
      </c>
      <c r="D1507" s="832" t="s">
        <v>4654</v>
      </c>
      <c r="E1507" s="832" t="s">
        <v>4612</v>
      </c>
      <c r="F1507" s="849">
        <v>4</v>
      </c>
      <c r="G1507" s="849">
        <v>4140</v>
      </c>
      <c r="H1507" s="849"/>
      <c r="I1507" s="849">
        <v>1035</v>
      </c>
      <c r="J1507" s="849"/>
      <c r="K1507" s="849"/>
      <c r="L1507" s="849"/>
      <c r="M1507" s="849"/>
      <c r="N1507" s="849">
        <v>25</v>
      </c>
      <c r="O1507" s="849">
        <v>25900</v>
      </c>
      <c r="P1507" s="837"/>
      <c r="Q1507" s="850">
        <v>1036</v>
      </c>
    </row>
    <row r="1508" spans="1:17" ht="14.4" customHeight="1" x14ac:dyDescent="0.3">
      <c r="A1508" s="831" t="s">
        <v>5478</v>
      </c>
      <c r="B1508" s="832" t="s">
        <v>4484</v>
      </c>
      <c r="C1508" s="832" t="s">
        <v>4480</v>
      </c>
      <c r="D1508" s="832" t="s">
        <v>4604</v>
      </c>
      <c r="E1508" s="832" t="s">
        <v>4585</v>
      </c>
      <c r="F1508" s="849">
        <v>6</v>
      </c>
      <c r="G1508" s="849">
        <v>2112</v>
      </c>
      <c r="H1508" s="849"/>
      <c r="I1508" s="849">
        <v>352</v>
      </c>
      <c r="J1508" s="849"/>
      <c r="K1508" s="849"/>
      <c r="L1508" s="849"/>
      <c r="M1508" s="849"/>
      <c r="N1508" s="849">
        <v>1</v>
      </c>
      <c r="O1508" s="849">
        <v>354</v>
      </c>
      <c r="P1508" s="837"/>
      <c r="Q1508" s="850">
        <v>354</v>
      </c>
    </row>
    <row r="1509" spans="1:17" ht="14.4" customHeight="1" x14ac:dyDescent="0.3">
      <c r="A1509" s="831" t="s">
        <v>5478</v>
      </c>
      <c r="B1509" s="832" t="s">
        <v>4484</v>
      </c>
      <c r="C1509" s="832" t="s">
        <v>4480</v>
      </c>
      <c r="D1509" s="832" t="s">
        <v>4604</v>
      </c>
      <c r="E1509" s="832" t="s">
        <v>4586</v>
      </c>
      <c r="F1509" s="849">
        <v>1</v>
      </c>
      <c r="G1509" s="849">
        <v>352</v>
      </c>
      <c r="H1509" s="849">
        <v>0.99716713881019825</v>
      </c>
      <c r="I1509" s="849">
        <v>352</v>
      </c>
      <c r="J1509" s="849">
        <v>1</v>
      </c>
      <c r="K1509" s="849">
        <v>353</v>
      </c>
      <c r="L1509" s="849">
        <v>1</v>
      </c>
      <c r="M1509" s="849">
        <v>353</v>
      </c>
      <c r="N1509" s="849"/>
      <c r="O1509" s="849"/>
      <c r="P1509" s="837"/>
      <c r="Q1509" s="850"/>
    </row>
    <row r="1510" spans="1:17" ht="14.4" customHeight="1" x14ac:dyDescent="0.3">
      <c r="A1510" s="831" t="s">
        <v>5478</v>
      </c>
      <c r="B1510" s="832" t="s">
        <v>4484</v>
      </c>
      <c r="C1510" s="832" t="s">
        <v>4480</v>
      </c>
      <c r="D1510" s="832" t="s">
        <v>4562</v>
      </c>
      <c r="E1510" s="832" t="s">
        <v>4563</v>
      </c>
      <c r="F1510" s="849">
        <v>22</v>
      </c>
      <c r="G1510" s="849">
        <v>8206</v>
      </c>
      <c r="H1510" s="849">
        <v>4.4000000000000004</v>
      </c>
      <c r="I1510" s="849">
        <v>373</v>
      </c>
      <c r="J1510" s="849">
        <v>5</v>
      </c>
      <c r="K1510" s="849">
        <v>1865</v>
      </c>
      <c r="L1510" s="849">
        <v>1</v>
      </c>
      <c r="M1510" s="849">
        <v>373</v>
      </c>
      <c r="N1510" s="849">
        <v>8</v>
      </c>
      <c r="O1510" s="849">
        <v>2992</v>
      </c>
      <c r="P1510" s="837">
        <v>1.6042895442359248</v>
      </c>
      <c r="Q1510" s="850">
        <v>374</v>
      </c>
    </row>
    <row r="1511" spans="1:17" ht="14.4" customHeight="1" x14ac:dyDescent="0.3">
      <c r="A1511" s="831" t="s">
        <v>5478</v>
      </c>
      <c r="B1511" s="832" t="s">
        <v>4484</v>
      </c>
      <c r="C1511" s="832" t="s">
        <v>4480</v>
      </c>
      <c r="D1511" s="832" t="s">
        <v>4655</v>
      </c>
      <c r="E1511" s="832" t="s">
        <v>4610</v>
      </c>
      <c r="F1511" s="849"/>
      <c r="G1511" s="849"/>
      <c r="H1511" s="849"/>
      <c r="I1511" s="849"/>
      <c r="J1511" s="849">
        <v>3</v>
      </c>
      <c r="K1511" s="849">
        <v>2637</v>
      </c>
      <c r="L1511" s="849">
        <v>1</v>
      </c>
      <c r="M1511" s="849">
        <v>879</v>
      </c>
      <c r="N1511" s="849"/>
      <c r="O1511" s="849"/>
      <c r="P1511" s="837"/>
      <c r="Q1511" s="850"/>
    </row>
    <row r="1512" spans="1:17" ht="14.4" customHeight="1" x14ac:dyDescent="0.3">
      <c r="A1512" s="831" t="s">
        <v>5478</v>
      </c>
      <c r="B1512" s="832" t="s">
        <v>4484</v>
      </c>
      <c r="C1512" s="832" t="s">
        <v>4480</v>
      </c>
      <c r="D1512" s="832" t="s">
        <v>4655</v>
      </c>
      <c r="E1512" s="832" t="s">
        <v>4612</v>
      </c>
      <c r="F1512" s="849"/>
      <c r="G1512" s="849"/>
      <c r="H1512" s="849"/>
      <c r="I1512" s="849"/>
      <c r="J1512" s="849">
        <v>4</v>
      </c>
      <c r="K1512" s="849">
        <v>3516</v>
      </c>
      <c r="L1512" s="849">
        <v>1</v>
      </c>
      <c r="M1512" s="849">
        <v>879</v>
      </c>
      <c r="N1512" s="849">
        <v>8</v>
      </c>
      <c r="O1512" s="849">
        <v>7040</v>
      </c>
      <c r="P1512" s="837">
        <v>2.0022753128555175</v>
      </c>
      <c r="Q1512" s="850">
        <v>880</v>
      </c>
    </row>
    <row r="1513" spans="1:17" ht="14.4" customHeight="1" x14ac:dyDescent="0.3">
      <c r="A1513" s="831" t="s">
        <v>5478</v>
      </c>
      <c r="B1513" s="832" t="s">
        <v>4484</v>
      </c>
      <c r="C1513" s="832" t="s">
        <v>4480</v>
      </c>
      <c r="D1513" s="832" t="s">
        <v>4678</v>
      </c>
      <c r="E1513" s="832" t="s">
        <v>4657</v>
      </c>
      <c r="F1513" s="849">
        <v>25</v>
      </c>
      <c r="G1513" s="849">
        <v>13275</v>
      </c>
      <c r="H1513" s="849">
        <v>3.5714285714285716</v>
      </c>
      <c r="I1513" s="849">
        <v>531</v>
      </c>
      <c r="J1513" s="849">
        <v>7</v>
      </c>
      <c r="K1513" s="849">
        <v>3717</v>
      </c>
      <c r="L1513" s="849">
        <v>1</v>
      </c>
      <c r="M1513" s="849">
        <v>531</v>
      </c>
      <c r="N1513" s="849">
        <v>28</v>
      </c>
      <c r="O1513" s="849">
        <v>14896</v>
      </c>
      <c r="P1513" s="837">
        <v>4.0075329566854991</v>
      </c>
      <c r="Q1513" s="850">
        <v>532</v>
      </c>
    </row>
    <row r="1514" spans="1:17" ht="14.4" customHeight="1" x14ac:dyDescent="0.3">
      <c r="A1514" s="831" t="s">
        <v>5478</v>
      </c>
      <c r="B1514" s="832" t="s">
        <v>4484</v>
      </c>
      <c r="C1514" s="832" t="s">
        <v>4480</v>
      </c>
      <c r="D1514" s="832" t="s">
        <v>4656</v>
      </c>
      <c r="E1514" s="832" t="s">
        <v>4657</v>
      </c>
      <c r="F1514" s="849">
        <v>22</v>
      </c>
      <c r="G1514" s="849">
        <v>18128</v>
      </c>
      <c r="H1514" s="849">
        <v>3.1428571428571428</v>
      </c>
      <c r="I1514" s="849">
        <v>824</v>
      </c>
      <c r="J1514" s="849">
        <v>7</v>
      </c>
      <c r="K1514" s="849">
        <v>5768</v>
      </c>
      <c r="L1514" s="849">
        <v>1</v>
      </c>
      <c r="M1514" s="849">
        <v>824</v>
      </c>
      <c r="N1514" s="849">
        <v>13</v>
      </c>
      <c r="O1514" s="849">
        <v>10725</v>
      </c>
      <c r="P1514" s="837">
        <v>1.8593966712898751</v>
      </c>
      <c r="Q1514" s="850">
        <v>825</v>
      </c>
    </row>
    <row r="1515" spans="1:17" ht="14.4" customHeight="1" x14ac:dyDescent="0.3">
      <c r="A1515" s="831" t="s">
        <v>5478</v>
      </c>
      <c r="B1515" s="832" t="s">
        <v>4484</v>
      </c>
      <c r="C1515" s="832" t="s">
        <v>4480</v>
      </c>
      <c r="D1515" s="832" t="s">
        <v>4664</v>
      </c>
      <c r="E1515" s="832" t="s">
        <v>4657</v>
      </c>
      <c r="F1515" s="849">
        <v>277</v>
      </c>
      <c r="G1515" s="849">
        <v>167308</v>
      </c>
      <c r="H1515" s="849">
        <v>1.4578947368421054</v>
      </c>
      <c r="I1515" s="849">
        <v>604</v>
      </c>
      <c r="J1515" s="849">
        <v>190</v>
      </c>
      <c r="K1515" s="849">
        <v>114760</v>
      </c>
      <c r="L1515" s="849">
        <v>1</v>
      </c>
      <c r="M1515" s="849">
        <v>604</v>
      </c>
      <c r="N1515" s="849">
        <v>257</v>
      </c>
      <c r="O1515" s="849">
        <v>155485</v>
      </c>
      <c r="P1515" s="837">
        <v>1.3548710352039037</v>
      </c>
      <c r="Q1515" s="850">
        <v>605</v>
      </c>
    </row>
    <row r="1516" spans="1:17" ht="14.4" customHeight="1" x14ac:dyDescent="0.3">
      <c r="A1516" s="831" t="s">
        <v>5478</v>
      </c>
      <c r="B1516" s="832" t="s">
        <v>4484</v>
      </c>
      <c r="C1516" s="832" t="s">
        <v>4480</v>
      </c>
      <c r="D1516" s="832" t="s">
        <v>5001</v>
      </c>
      <c r="E1516" s="832" t="s">
        <v>4612</v>
      </c>
      <c r="F1516" s="849">
        <v>14</v>
      </c>
      <c r="G1516" s="849">
        <v>13468</v>
      </c>
      <c r="H1516" s="849">
        <v>1.5555555555555556</v>
      </c>
      <c r="I1516" s="849">
        <v>962</v>
      </c>
      <c r="J1516" s="849">
        <v>9</v>
      </c>
      <c r="K1516" s="849">
        <v>8658</v>
      </c>
      <c r="L1516" s="849">
        <v>1</v>
      </c>
      <c r="M1516" s="849">
        <v>962</v>
      </c>
      <c r="N1516" s="849"/>
      <c r="O1516" s="849"/>
      <c r="P1516" s="837"/>
      <c r="Q1516" s="850"/>
    </row>
    <row r="1517" spans="1:17" ht="14.4" customHeight="1" x14ac:dyDescent="0.3">
      <c r="A1517" s="831" t="s">
        <v>5478</v>
      </c>
      <c r="B1517" s="832" t="s">
        <v>4484</v>
      </c>
      <c r="C1517" s="832" t="s">
        <v>4480</v>
      </c>
      <c r="D1517" s="832" t="s">
        <v>4564</v>
      </c>
      <c r="E1517" s="832" t="s">
        <v>4565</v>
      </c>
      <c r="F1517" s="849"/>
      <c r="G1517" s="849"/>
      <c r="H1517" s="849"/>
      <c r="I1517" s="849"/>
      <c r="J1517" s="849"/>
      <c r="K1517" s="849"/>
      <c r="L1517" s="849"/>
      <c r="M1517" s="849"/>
      <c r="N1517" s="849">
        <v>1</v>
      </c>
      <c r="O1517" s="849">
        <v>178</v>
      </c>
      <c r="P1517" s="837"/>
      <c r="Q1517" s="850">
        <v>178</v>
      </c>
    </row>
    <row r="1518" spans="1:17" ht="14.4" customHeight="1" x14ac:dyDescent="0.3">
      <c r="A1518" s="831" t="s">
        <v>5478</v>
      </c>
      <c r="B1518" s="832" t="s">
        <v>4484</v>
      </c>
      <c r="C1518" s="832" t="s">
        <v>4480</v>
      </c>
      <c r="D1518" s="832" t="s">
        <v>4605</v>
      </c>
      <c r="E1518" s="832" t="s">
        <v>4575</v>
      </c>
      <c r="F1518" s="849">
        <v>2</v>
      </c>
      <c r="G1518" s="849">
        <v>808</v>
      </c>
      <c r="H1518" s="849"/>
      <c r="I1518" s="849">
        <v>404</v>
      </c>
      <c r="J1518" s="849"/>
      <c r="K1518" s="849"/>
      <c r="L1518" s="849"/>
      <c r="M1518" s="849"/>
      <c r="N1518" s="849"/>
      <c r="O1518" s="849"/>
      <c r="P1518" s="837"/>
      <c r="Q1518" s="850"/>
    </row>
    <row r="1519" spans="1:17" ht="14.4" customHeight="1" x14ac:dyDescent="0.3">
      <c r="A1519" s="831" t="s">
        <v>5478</v>
      </c>
      <c r="B1519" s="832" t="s">
        <v>4484</v>
      </c>
      <c r="C1519" s="832" t="s">
        <v>4480</v>
      </c>
      <c r="D1519" s="832" t="s">
        <v>4605</v>
      </c>
      <c r="E1519" s="832" t="s">
        <v>4576</v>
      </c>
      <c r="F1519" s="849"/>
      <c r="G1519" s="849"/>
      <c r="H1519" s="849"/>
      <c r="I1519" s="849"/>
      <c r="J1519" s="849">
        <v>4</v>
      </c>
      <c r="K1519" s="849">
        <v>1616</v>
      </c>
      <c r="L1519" s="849">
        <v>1</v>
      </c>
      <c r="M1519" s="849">
        <v>404</v>
      </c>
      <c r="N1519" s="849">
        <v>3</v>
      </c>
      <c r="O1519" s="849">
        <v>1215</v>
      </c>
      <c r="P1519" s="837">
        <v>0.7518564356435643</v>
      </c>
      <c r="Q1519" s="850">
        <v>405</v>
      </c>
    </row>
    <row r="1520" spans="1:17" ht="14.4" customHeight="1" x14ac:dyDescent="0.3">
      <c r="A1520" s="831" t="s">
        <v>5478</v>
      </c>
      <c r="B1520" s="832" t="s">
        <v>4484</v>
      </c>
      <c r="C1520" s="832" t="s">
        <v>4480</v>
      </c>
      <c r="D1520" s="832" t="s">
        <v>4679</v>
      </c>
      <c r="E1520" s="832" t="s">
        <v>4657</v>
      </c>
      <c r="F1520" s="849">
        <v>1</v>
      </c>
      <c r="G1520" s="849">
        <v>751</v>
      </c>
      <c r="H1520" s="849">
        <v>0.25</v>
      </c>
      <c r="I1520" s="849">
        <v>751</v>
      </c>
      <c r="J1520" s="849">
        <v>4</v>
      </c>
      <c r="K1520" s="849">
        <v>3004</v>
      </c>
      <c r="L1520" s="849">
        <v>1</v>
      </c>
      <c r="M1520" s="849">
        <v>751</v>
      </c>
      <c r="N1520" s="849"/>
      <c r="O1520" s="849"/>
      <c r="P1520" s="837"/>
      <c r="Q1520" s="850"/>
    </row>
    <row r="1521" spans="1:17" ht="14.4" customHeight="1" x14ac:dyDescent="0.3">
      <c r="A1521" s="831" t="s">
        <v>5478</v>
      </c>
      <c r="B1521" s="832" t="s">
        <v>4484</v>
      </c>
      <c r="C1521" s="832" t="s">
        <v>4480</v>
      </c>
      <c r="D1521" s="832" t="s">
        <v>4680</v>
      </c>
      <c r="E1521" s="832" t="s">
        <v>4681</v>
      </c>
      <c r="F1521" s="849">
        <v>1</v>
      </c>
      <c r="G1521" s="849">
        <v>1379</v>
      </c>
      <c r="H1521" s="849"/>
      <c r="I1521" s="849">
        <v>1379</v>
      </c>
      <c r="J1521" s="849"/>
      <c r="K1521" s="849"/>
      <c r="L1521" s="849"/>
      <c r="M1521" s="849"/>
      <c r="N1521" s="849"/>
      <c r="O1521" s="849"/>
      <c r="P1521" s="837"/>
      <c r="Q1521" s="850"/>
    </row>
    <row r="1522" spans="1:17" ht="14.4" customHeight="1" x14ac:dyDescent="0.3">
      <c r="A1522" s="831" t="s">
        <v>5478</v>
      </c>
      <c r="B1522" s="832" t="s">
        <v>4484</v>
      </c>
      <c r="C1522" s="832" t="s">
        <v>4480</v>
      </c>
      <c r="D1522" s="832" t="s">
        <v>4680</v>
      </c>
      <c r="E1522" s="832" t="s">
        <v>4690</v>
      </c>
      <c r="F1522" s="849"/>
      <c r="G1522" s="849"/>
      <c r="H1522" s="849"/>
      <c r="I1522" s="849"/>
      <c r="J1522" s="849"/>
      <c r="K1522" s="849"/>
      <c r="L1522" s="849"/>
      <c r="M1522" s="849"/>
      <c r="N1522" s="849">
        <v>1</v>
      </c>
      <c r="O1522" s="849">
        <v>1381</v>
      </c>
      <c r="P1522" s="837"/>
      <c r="Q1522" s="850">
        <v>1381</v>
      </c>
    </row>
    <row r="1523" spans="1:17" ht="14.4" customHeight="1" x14ac:dyDescent="0.3">
      <c r="A1523" s="831" t="s">
        <v>5478</v>
      </c>
      <c r="B1523" s="832" t="s">
        <v>4484</v>
      </c>
      <c r="C1523" s="832" t="s">
        <v>4480</v>
      </c>
      <c r="D1523" s="832" t="s">
        <v>4683</v>
      </c>
      <c r="E1523" s="832" t="s">
        <v>4684</v>
      </c>
      <c r="F1523" s="849">
        <v>1</v>
      </c>
      <c r="G1523" s="849">
        <v>357</v>
      </c>
      <c r="H1523" s="849"/>
      <c r="I1523" s="849">
        <v>357</v>
      </c>
      <c r="J1523" s="849"/>
      <c r="K1523" s="849"/>
      <c r="L1523" s="849"/>
      <c r="M1523" s="849"/>
      <c r="N1523" s="849">
        <v>1</v>
      </c>
      <c r="O1523" s="849">
        <v>359</v>
      </c>
      <c r="P1523" s="837"/>
      <c r="Q1523" s="850">
        <v>359</v>
      </c>
    </row>
    <row r="1524" spans="1:17" ht="14.4" customHeight="1" x14ac:dyDescent="0.3">
      <c r="A1524" s="831" t="s">
        <v>5478</v>
      </c>
      <c r="B1524" s="832" t="s">
        <v>4484</v>
      </c>
      <c r="C1524" s="832" t="s">
        <v>4480</v>
      </c>
      <c r="D1524" s="832" t="s">
        <v>4683</v>
      </c>
      <c r="E1524" s="832" t="s">
        <v>4685</v>
      </c>
      <c r="F1524" s="849"/>
      <c r="G1524" s="849"/>
      <c r="H1524" s="849"/>
      <c r="I1524" s="849"/>
      <c r="J1524" s="849">
        <v>1</v>
      </c>
      <c r="K1524" s="849">
        <v>358</v>
      </c>
      <c r="L1524" s="849">
        <v>1</v>
      </c>
      <c r="M1524" s="849">
        <v>358</v>
      </c>
      <c r="N1524" s="849"/>
      <c r="O1524" s="849"/>
      <c r="P1524" s="837"/>
      <c r="Q1524" s="850"/>
    </row>
    <row r="1525" spans="1:17" ht="14.4" customHeight="1" x14ac:dyDescent="0.3">
      <c r="A1525" s="831" t="s">
        <v>5480</v>
      </c>
      <c r="B1525" s="832" t="s">
        <v>4484</v>
      </c>
      <c r="C1525" s="832" t="s">
        <v>4480</v>
      </c>
      <c r="D1525" s="832" t="s">
        <v>4525</v>
      </c>
      <c r="E1525" s="832" t="s">
        <v>4526</v>
      </c>
      <c r="F1525" s="849">
        <v>1</v>
      </c>
      <c r="G1525" s="849">
        <v>37</v>
      </c>
      <c r="H1525" s="849">
        <v>0.33333333333333331</v>
      </c>
      <c r="I1525" s="849">
        <v>37</v>
      </c>
      <c r="J1525" s="849">
        <v>3</v>
      </c>
      <c r="K1525" s="849">
        <v>111</v>
      </c>
      <c r="L1525" s="849">
        <v>1</v>
      </c>
      <c r="M1525" s="849">
        <v>37</v>
      </c>
      <c r="N1525" s="849"/>
      <c r="O1525" s="849"/>
      <c r="P1525" s="837"/>
      <c r="Q1525" s="850"/>
    </row>
    <row r="1526" spans="1:17" ht="14.4" customHeight="1" x14ac:dyDescent="0.3">
      <c r="A1526" s="831" t="s">
        <v>5480</v>
      </c>
      <c r="B1526" s="832" t="s">
        <v>4484</v>
      </c>
      <c r="C1526" s="832" t="s">
        <v>4480</v>
      </c>
      <c r="D1526" s="832" t="s">
        <v>4525</v>
      </c>
      <c r="E1526" s="832" t="s">
        <v>4527</v>
      </c>
      <c r="F1526" s="849">
        <v>1</v>
      </c>
      <c r="G1526" s="849">
        <v>37</v>
      </c>
      <c r="H1526" s="849"/>
      <c r="I1526" s="849">
        <v>37</v>
      </c>
      <c r="J1526" s="849"/>
      <c r="K1526" s="849"/>
      <c r="L1526" s="849"/>
      <c r="M1526" s="849"/>
      <c r="N1526" s="849"/>
      <c r="O1526" s="849"/>
      <c r="P1526" s="837"/>
      <c r="Q1526" s="850"/>
    </row>
    <row r="1527" spans="1:17" ht="14.4" customHeight="1" x14ac:dyDescent="0.3">
      <c r="A1527" s="831" t="s">
        <v>5480</v>
      </c>
      <c r="B1527" s="832" t="s">
        <v>4484</v>
      </c>
      <c r="C1527" s="832" t="s">
        <v>4480</v>
      </c>
      <c r="D1527" s="832" t="s">
        <v>4534</v>
      </c>
      <c r="E1527" s="832" t="s">
        <v>4535</v>
      </c>
      <c r="F1527" s="849">
        <v>12</v>
      </c>
      <c r="G1527" s="849">
        <v>3012</v>
      </c>
      <c r="H1527" s="849">
        <v>1</v>
      </c>
      <c r="I1527" s="849">
        <v>251</v>
      </c>
      <c r="J1527" s="849">
        <v>12</v>
      </c>
      <c r="K1527" s="849">
        <v>3012</v>
      </c>
      <c r="L1527" s="849">
        <v>1</v>
      </c>
      <c r="M1527" s="849">
        <v>251</v>
      </c>
      <c r="N1527" s="849">
        <v>14</v>
      </c>
      <c r="O1527" s="849">
        <v>3528</v>
      </c>
      <c r="P1527" s="837">
        <v>1.1713147410358566</v>
      </c>
      <c r="Q1527" s="850">
        <v>252</v>
      </c>
    </row>
    <row r="1528" spans="1:17" ht="14.4" customHeight="1" x14ac:dyDescent="0.3">
      <c r="A1528" s="831" t="s">
        <v>5480</v>
      </c>
      <c r="B1528" s="832" t="s">
        <v>4484</v>
      </c>
      <c r="C1528" s="832" t="s">
        <v>4480</v>
      </c>
      <c r="D1528" s="832" t="s">
        <v>4534</v>
      </c>
      <c r="E1528" s="832" t="s">
        <v>4536</v>
      </c>
      <c r="F1528" s="849">
        <v>7</v>
      </c>
      <c r="G1528" s="849">
        <v>1757</v>
      </c>
      <c r="H1528" s="849">
        <v>7</v>
      </c>
      <c r="I1528" s="849">
        <v>251</v>
      </c>
      <c r="J1528" s="849">
        <v>1</v>
      </c>
      <c r="K1528" s="849">
        <v>251</v>
      </c>
      <c r="L1528" s="849">
        <v>1</v>
      </c>
      <c r="M1528" s="849">
        <v>251</v>
      </c>
      <c r="N1528" s="849">
        <v>2</v>
      </c>
      <c r="O1528" s="849">
        <v>504</v>
      </c>
      <c r="P1528" s="837">
        <v>2.0079681274900398</v>
      </c>
      <c r="Q1528" s="850">
        <v>252</v>
      </c>
    </row>
    <row r="1529" spans="1:17" ht="14.4" customHeight="1" x14ac:dyDescent="0.3">
      <c r="A1529" s="831" t="s">
        <v>5480</v>
      </c>
      <c r="B1529" s="832" t="s">
        <v>4484</v>
      </c>
      <c r="C1529" s="832" t="s">
        <v>4480</v>
      </c>
      <c r="D1529" s="832" t="s">
        <v>4571</v>
      </c>
      <c r="E1529" s="832" t="s">
        <v>4573</v>
      </c>
      <c r="F1529" s="849">
        <v>1</v>
      </c>
      <c r="G1529" s="849">
        <v>126</v>
      </c>
      <c r="H1529" s="849">
        <v>0.14285714285714285</v>
      </c>
      <c r="I1529" s="849">
        <v>126</v>
      </c>
      <c r="J1529" s="849">
        <v>7</v>
      </c>
      <c r="K1529" s="849">
        <v>882</v>
      </c>
      <c r="L1529" s="849">
        <v>1</v>
      </c>
      <c r="M1529" s="849">
        <v>126</v>
      </c>
      <c r="N1529" s="849">
        <v>8</v>
      </c>
      <c r="O1529" s="849">
        <v>1016</v>
      </c>
      <c r="P1529" s="837">
        <v>1.1519274376417235</v>
      </c>
      <c r="Q1529" s="850">
        <v>127</v>
      </c>
    </row>
    <row r="1530" spans="1:17" ht="14.4" customHeight="1" x14ac:dyDescent="0.3">
      <c r="A1530" s="831" t="s">
        <v>5480</v>
      </c>
      <c r="B1530" s="832" t="s">
        <v>4484</v>
      </c>
      <c r="C1530" s="832" t="s">
        <v>4480</v>
      </c>
      <c r="D1530" s="832" t="s">
        <v>4582</v>
      </c>
      <c r="E1530" s="832" t="s">
        <v>4578</v>
      </c>
      <c r="F1530" s="849"/>
      <c r="G1530" s="849"/>
      <c r="H1530" s="849"/>
      <c r="I1530" s="849"/>
      <c r="J1530" s="849">
        <v>1</v>
      </c>
      <c r="K1530" s="849">
        <v>568</v>
      </c>
      <c r="L1530" s="849">
        <v>1</v>
      </c>
      <c r="M1530" s="849">
        <v>568</v>
      </c>
      <c r="N1530" s="849"/>
      <c r="O1530" s="849"/>
      <c r="P1530" s="837"/>
      <c r="Q1530" s="850"/>
    </row>
    <row r="1531" spans="1:17" ht="14.4" customHeight="1" x14ac:dyDescent="0.3">
      <c r="A1531" s="831" t="s">
        <v>5480</v>
      </c>
      <c r="B1531" s="832" t="s">
        <v>4484</v>
      </c>
      <c r="C1531" s="832" t="s">
        <v>4480</v>
      </c>
      <c r="D1531" s="832" t="s">
        <v>4609</v>
      </c>
      <c r="E1531" s="832" t="s">
        <v>4612</v>
      </c>
      <c r="F1531" s="849"/>
      <c r="G1531" s="849"/>
      <c r="H1531" s="849"/>
      <c r="I1531" s="849"/>
      <c r="J1531" s="849">
        <v>4</v>
      </c>
      <c r="K1531" s="849">
        <v>3272</v>
      </c>
      <c r="L1531" s="849">
        <v>1</v>
      </c>
      <c r="M1531" s="849">
        <v>818</v>
      </c>
      <c r="N1531" s="849"/>
      <c r="O1531" s="849"/>
      <c r="P1531" s="837"/>
      <c r="Q1531" s="850"/>
    </row>
    <row r="1532" spans="1:17" ht="14.4" customHeight="1" x14ac:dyDescent="0.3">
      <c r="A1532" s="831" t="s">
        <v>5480</v>
      </c>
      <c r="B1532" s="832" t="s">
        <v>4484</v>
      </c>
      <c r="C1532" s="832" t="s">
        <v>4480</v>
      </c>
      <c r="D1532" s="832" t="s">
        <v>4584</v>
      </c>
      <c r="E1532" s="832" t="s">
        <v>4585</v>
      </c>
      <c r="F1532" s="849">
        <v>1</v>
      </c>
      <c r="G1532" s="849">
        <v>462</v>
      </c>
      <c r="H1532" s="849"/>
      <c r="I1532" s="849">
        <v>462</v>
      </c>
      <c r="J1532" s="849"/>
      <c r="K1532" s="849"/>
      <c r="L1532" s="849"/>
      <c r="M1532" s="849"/>
      <c r="N1532" s="849"/>
      <c r="O1532" s="849"/>
      <c r="P1532" s="837"/>
      <c r="Q1532" s="850"/>
    </row>
    <row r="1533" spans="1:17" ht="14.4" customHeight="1" x14ac:dyDescent="0.3">
      <c r="A1533" s="831" t="s">
        <v>5480</v>
      </c>
      <c r="B1533" s="832" t="s">
        <v>4484</v>
      </c>
      <c r="C1533" s="832" t="s">
        <v>4480</v>
      </c>
      <c r="D1533" s="832" t="s">
        <v>4588</v>
      </c>
      <c r="E1533" s="832" t="s">
        <v>4561</v>
      </c>
      <c r="F1533" s="849"/>
      <c r="G1533" s="849"/>
      <c r="H1533" s="849"/>
      <c r="I1533" s="849"/>
      <c r="J1533" s="849">
        <v>1</v>
      </c>
      <c r="K1533" s="849">
        <v>728</v>
      </c>
      <c r="L1533" s="849">
        <v>1</v>
      </c>
      <c r="M1533" s="849">
        <v>728</v>
      </c>
      <c r="N1533" s="849"/>
      <c r="O1533" s="849"/>
      <c r="P1533" s="837"/>
      <c r="Q1533" s="850"/>
    </row>
    <row r="1534" spans="1:17" ht="14.4" customHeight="1" x14ac:dyDescent="0.3">
      <c r="A1534" s="831" t="s">
        <v>5480</v>
      </c>
      <c r="B1534" s="832" t="s">
        <v>4484</v>
      </c>
      <c r="C1534" s="832" t="s">
        <v>4480</v>
      </c>
      <c r="D1534" s="832" t="s">
        <v>4591</v>
      </c>
      <c r="E1534" s="832" t="s">
        <v>4592</v>
      </c>
      <c r="F1534" s="849"/>
      <c r="G1534" s="849"/>
      <c r="H1534" s="849"/>
      <c r="I1534" s="849"/>
      <c r="J1534" s="849">
        <v>1</v>
      </c>
      <c r="K1534" s="849">
        <v>215</v>
      </c>
      <c r="L1534" s="849">
        <v>1</v>
      </c>
      <c r="M1534" s="849">
        <v>215</v>
      </c>
      <c r="N1534" s="849"/>
      <c r="O1534" s="849"/>
      <c r="P1534" s="837"/>
      <c r="Q1534" s="850"/>
    </row>
    <row r="1535" spans="1:17" ht="14.4" customHeight="1" x14ac:dyDescent="0.3">
      <c r="A1535" s="831" t="s">
        <v>5480</v>
      </c>
      <c r="B1535" s="832" t="s">
        <v>4484</v>
      </c>
      <c r="C1535" s="832" t="s">
        <v>4480</v>
      </c>
      <c r="D1535" s="832" t="s">
        <v>4594</v>
      </c>
      <c r="E1535" s="832" t="s">
        <v>4596</v>
      </c>
      <c r="F1535" s="849"/>
      <c r="G1535" s="849"/>
      <c r="H1535" s="849"/>
      <c r="I1535" s="849"/>
      <c r="J1535" s="849">
        <v>3</v>
      </c>
      <c r="K1535" s="849">
        <v>255</v>
      </c>
      <c r="L1535" s="849">
        <v>1</v>
      </c>
      <c r="M1535" s="849">
        <v>85</v>
      </c>
      <c r="N1535" s="849">
        <v>4</v>
      </c>
      <c r="O1535" s="849">
        <v>344</v>
      </c>
      <c r="P1535" s="837">
        <v>1.3490196078431373</v>
      </c>
      <c r="Q1535" s="850">
        <v>86</v>
      </c>
    </row>
    <row r="1536" spans="1:17" ht="14.4" customHeight="1" x14ac:dyDescent="0.3">
      <c r="A1536" s="831" t="s">
        <v>5480</v>
      </c>
      <c r="B1536" s="832" t="s">
        <v>4484</v>
      </c>
      <c r="C1536" s="832" t="s">
        <v>4480</v>
      </c>
      <c r="D1536" s="832" t="s">
        <v>4647</v>
      </c>
      <c r="E1536" s="832" t="s">
        <v>4648</v>
      </c>
      <c r="F1536" s="849">
        <v>3</v>
      </c>
      <c r="G1536" s="849">
        <v>2157</v>
      </c>
      <c r="H1536" s="849">
        <v>0.99861111111111112</v>
      </c>
      <c r="I1536" s="849">
        <v>719</v>
      </c>
      <c r="J1536" s="849">
        <v>3</v>
      </c>
      <c r="K1536" s="849">
        <v>2160</v>
      </c>
      <c r="L1536" s="849">
        <v>1</v>
      </c>
      <c r="M1536" s="849">
        <v>720</v>
      </c>
      <c r="N1536" s="849">
        <v>2</v>
      </c>
      <c r="O1536" s="849">
        <v>1440</v>
      </c>
      <c r="P1536" s="837">
        <v>0.66666666666666663</v>
      </c>
      <c r="Q1536" s="850">
        <v>720</v>
      </c>
    </row>
    <row r="1537" spans="1:17" ht="14.4" customHeight="1" x14ac:dyDescent="0.3">
      <c r="A1537" s="831" t="s">
        <v>5480</v>
      </c>
      <c r="B1537" s="832" t="s">
        <v>4484</v>
      </c>
      <c r="C1537" s="832" t="s">
        <v>4480</v>
      </c>
      <c r="D1537" s="832" t="s">
        <v>4611</v>
      </c>
      <c r="E1537" s="832" t="s">
        <v>4612</v>
      </c>
      <c r="F1537" s="849"/>
      <c r="G1537" s="849"/>
      <c r="H1537" s="849"/>
      <c r="I1537" s="849"/>
      <c r="J1537" s="849"/>
      <c r="K1537" s="849"/>
      <c r="L1537" s="849"/>
      <c r="M1537" s="849"/>
      <c r="N1537" s="849">
        <v>4</v>
      </c>
      <c r="O1537" s="849">
        <v>2984</v>
      </c>
      <c r="P1537" s="837"/>
      <c r="Q1537" s="850">
        <v>746</v>
      </c>
    </row>
    <row r="1538" spans="1:17" ht="14.4" customHeight="1" x14ac:dyDescent="0.3">
      <c r="A1538" s="831" t="s">
        <v>5480</v>
      </c>
      <c r="B1538" s="832" t="s">
        <v>4484</v>
      </c>
      <c r="C1538" s="832" t="s">
        <v>4480</v>
      </c>
      <c r="D1538" s="832" t="s">
        <v>4597</v>
      </c>
      <c r="E1538" s="832" t="s">
        <v>4598</v>
      </c>
      <c r="F1538" s="849"/>
      <c r="G1538" s="849"/>
      <c r="H1538" s="849"/>
      <c r="I1538" s="849"/>
      <c r="J1538" s="849">
        <v>2</v>
      </c>
      <c r="K1538" s="849">
        <v>614</v>
      </c>
      <c r="L1538" s="849">
        <v>1</v>
      </c>
      <c r="M1538" s="849">
        <v>307</v>
      </c>
      <c r="N1538" s="849">
        <v>2</v>
      </c>
      <c r="O1538" s="849">
        <v>616</v>
      </c>
      <c r="P1538" s="837">
        <v>1.003257328990228</v>
      </c>
      <c r="Q1538" s="850">
        <v>308</v>
      </c>
    </row>
    <row r="1539" spans="1:17" ht="14.4" customHeight="1" x14ac:dyDescent="0.3">
      <c r="A1539" s="831" t="s">
        <v>5480</v>
      </c>
      <c r="B1539" s="832" t="s">
        <v>4484</v>
      </c>
      <c r="C1539" s="832" t="s">
        <v>4480</v>
      </c>
      <c r="D1539" s="832" t="s">
        <v>4600</v>
      </c>
      <c r="E1539" s="832" t="s">
        <v>4592</v>
      </c>
      <c r="F1539" s="849"/>
      <c r="G1539" s="849"/>
      <c r="H1539" s="849"/>
      <c r="I1539" s="849"/>
      <c r="J1539" s="849"/>
      <c r="K1539" s="849"/>
      <c r="L1539" s="849"/>
      <c r="M1539" s="849"/>
      <c r="N1539" s="849">
        <v>1</v>
      </c>
      <c r="O1539" s="849">
        <v>179</v>
      </c>
      <c r="P1539" s="837"/>
      <c r="Q1539" s="850">
        <v>179</v>
      </c>
    </row>
    <row r="1540" spans="1:17" ht="14.4" customHeight="1" x14ac:dyDescent="0.3">
      <c r="A1540" s="831" t="s">
        <v>5480</v>
      </c>
      <c r="B1540" s="832" t="s">
        <v>4484</v>
      </c>
      <c r="C1540" s="832" t="s">
        <v>4480</v>
      </c>
      <c r="D1540" s="832" t="s">
        <v>4664</v>
      </c>
      <c r="E1540" s="832" t="s">
        <v>4657</v>
      </c>
      <c r="F1540" s="849"/>
      <c r="G1540" s="849"/>
      <c r="H1540" s="849"/>
      <c r="I1540" s="849"/>
      <c r="J1540" s="849">
        <v>5</v>
      </c>
      <c r="K1540" s="849">
        <v>3020</v>
      </c>
      <c r="L1540" s="849">
        <v>1</v>
      </c>
      <c r="M1540" s="849">
        <v>604</v>
      </c>
      <c r="N1540" s="849"/>
      <c r="O1540" s="849"/>
      <c r="P1540" s="837"/>
      <c r="Q1540" s="850"/>
    </row>
    <row r="1541" spans="1:17" ht="14.4" customHeight="1" x14ac:dyDescent="0.3">
      <c r="A1541" s="831" t="s">
        <v>5480</v>
      </c>
      <c r="B1541" s="832" t="s">
        <v>4484</v>
      </c>
      <c r="C1541" s="832" t="s">
        <v>4480</v>
      </c>
      <c r="D1541" s="832" t="s">
        <v>4564</v>
      </c>
      <c r="E1541" s="832" t="s">
        <v>4566</v>
      </c>
      <c r="F1541" s="849">
        <v>2</v>
      </c>
      <c r="G1541" s="849">
        <v>354</v>
      </c>
      <c r="H1541" s="849"/>
      <c r="I1541" s="849">
        <v>177</v>
      </c>
      <c r="J1541" s="849"/>
      <c r="K1541" s="849"/>
      <c r="L1541" s="849"/>
      <c r="M1541" s="849"/>
      <c r="N1541" s="849"/>
      <c r="O1541" s="849"/>
      <c r="P1541" s="837"/>
      <c r="Q1541" s="850"/>
    </row>
    <row r="1542" spans="1:17" ht="14.4" customHeight="1" x14ac:dyDescent="0.3">
      <c r="A1542" s="831" t="s">
        <v>5481</v>
      </c>
      <c r="B1542" s="832" t="s">
        <v>4484</v>
      </c>
      <c r="C1542" s="832" t="s">
        <v>4509</v>
      </c>
      <c r="D1542" s="832" t="s">
        <v>4666</v>
      </c>
      <c r="E1542" s="832" t="s">
        <v>4667</v>
      </c>
      <c r="F1542" s="849"/>
      <c r="G1542" s="849"/>
      <c r="H1542" s="849"/>
      <c r="I1542" s="849"/>
      <c r="J1542" s="849"/>
      <c r="K1542" s="849"/>
      <c r="L1542" s="849"/>
      <c r="M1542" s="849"/>
      <c r="N1542" s="849">
        <v>1</v>
      </c>
      <c r="O1542" s="849">
        <v>2310</v>
      </c>
      <c r="P1542" s="837"/>
      <c r="Q1542" s="850">
        <v>2310</v>
      </c>
    </row>
    <row r="1543" spans="1:17" ht="14.4" customHeight="1" x14ac:dyDescent="0.3">
      <c r="A1543" s="831" t="s">
        <v>5481</v>
      </c>
      <c r="B1543" s="832" t="s">
        <v>4484</v>
      </c>
      <c r="C1543" s="832" t="s">
        <v>4509</v>
      </c>
      <c r="D1543" s="832" t="s">
        <v>4569</v>
      </c>
      <c r="E1543" s="832" t="s">
        <v>4570</v>
      </c>
      <c r="F1543" s="849">
        <v>2</v>
      </c>
      <c r="G1543" s="849">
        <v>1809.5</v>
      </c>
      <c r="H1543" s="849">
        <v>1</v>
      </c>
      <c r="I1543" s="849">
        <v>904.75</v>
      </c>
      <c r="J1543" s="849">
        <v>2</v>
      </c>
      <c r="K1543" s="849">
        <v>1809.5</v>
      </c>
      <c r="L1543" s="849">
        <v>1</v>
      </c>
      <c r="M1543" s="849">
        <v>904.75</v>
      </c>
      <c r="N1543" s="849">
        <v>2</v>
      </c>
      <c r="O1543" s="849">
        <v>1809.5</v>
      </c>
      <c r="P1543" s="837">
        <v>1</v>
      </c>
      <c r="Q1543" s="850">
        <v>904.75</v>
      </c>
    </row>
    <row r="1544" spans="1:17" ht="14.4" customHeight="1" x14ac:dyDescent="0.3">
      <c r="A1544" s="831" t="s">
        <v>5481</v>
      </c>
      <c r="B1544" s="832" t="s">
        <v>4484</v>
      </c>
      <c r="C1544" s="832" t="s">
        <v>4480</v>
      </c>
      <c r="D1544" s="832" t="s">
        <v>4534</v>
      </c>
      <c r="E1544" s="832" t="s">
        <v>4535</v>
      </c>
      <c r="F1544" s="849">
        <v>5</v>
      </c>
      <c r="G1544" s="849">
        <v>1255</v>
      </c>
      <c r="H1544" s="849">
        <v>1.25</v>
      </c>
      <c r="I1544" s="849">
        <v>251</v>
      </c>
      <c r="J1544" s="849">
        <v>4</v>
      </c>
      <c r="K1544" s="849">
        <v>1004</v>
      </c>
      <c r="L1544" s="849">
        <v>1</v>
      </c>
      <c r="M1544" s="849">
        <v>251</v>
      </c>
      <c r="N1544" s="849">
        <v>3</v>
      </c>
      <c r="O1544" s="849">
        <v>756</v>
      </c>
      <c r="P1544" s="837">
        <v>0.75298804780876494</v>
      </c>
      <c r="Q1544" s="850">
        <v>252</v>
      </c>
    </row>
    <row r="1545" spans="1:17" ht="14.4" customHeight="1" x14ac:dyDescent="0.3">
      <c r="A1545" s="831" t="s">
        <v>5481</v>
      </c>
      <c r="B1545" s="832" t="s">
        <v>4484</v>
      </c>
      <c r="C1545" s="832" t="s">
        <v>4480</v>
      </c>
      <c r="D1545" s="832" t="s">
        <v>4534</v>
      </c>
      <c r="E1545" s="832" t="s">
        <v>4536</v>
      </c>
      <c r="F1545" s="849">
        <v>1</v>
      </c>
      <c r="G1545" s="849">
        <v>251</v>
      </c>
      <c r="H1545" s="849"/>
      <c r="I1545" s="849">
        <v>251</v>
      </c>
      <c r="J1545" s="849"/>
      <c r="K1545" s="849"/>
      <c r="L1545" s="849"/>
      <c r="M1545" s="849"/>
      <c r="N1545" s="849">
        <v>3</v>
      </c>
      <c r="O1545" s="849">
        <v>756</v>
      </c>
      <c r="P1545" s="837"/>
      <c r="Q1545" s="850">
        <v>252</v>
      </c>
    </row>
    <row r="1546" spans="1:17" ht="14.4" customHeight="1" x14ac:dyDescent="0.3">
      <c r="A1546" s="831" t="s">
        <v>5481</v>
      </c>
      <c r="B1546" s="832" t="s">
        <v>4484</v>
      </c>
      <c r="C1546" s="832" t="s">
        <v>4480</v>
      </c>
      <c r="D1546" s="832" t="s">
        <v>4574</v>
      </c>
      <c r="E1546" s="832" t="s">
        <v>4575</v>
      </c>
      <c r="F1546" s="849"/>
      <c r="G1546" s="849"/>
      <c r="H1546" s="849"/>
      <c r="I1546" s="849"/>
      <c r="J1546" s="849"/>
      <c r="K1546" s="849"/>
      <c r="L1546" s="849"/>
      <c r="M1546" s="849"/>
      <c r="N1546" s="849">
        <v>1</v>
      </c>
      <c r="O1546" s="849">
        <v>332</v>
      </c>
      <c r="P1546" s="837"/>
      <c r="Q1546" s="850">
        <v>332</v>
      </c>
    </row>
    <row r="1547" spans="1:17" ht="14.4" customHeight="1" x14ac:dyDescent="0.3">
      <c r="A1547" s="831" t="s">
        <v>5481</v>
      </c>
      <c r="B1547" s="832" t="s">
        <v>4484</v>
      </c>
      <c r="C1547" s="832" t="s">
        <v>4480</v>
      </c>
      <c r="D1547" s="832" t="s">
        <v>4582</v>
      </c>
      <c r="E1547" s="832" t="s">
        <v>4578</v>
      </c>
      <c r="F1547" s="849"/>
      <c r="G1547" s="849"/>
      <c r="H1547" s="849"/>
      <c r="I1547" s="849"/>
      <c r="J1547" s="849"/>
      <c r="K1547" s="849"/>
      <c r="L1547" s="849"/>
      <c r="M1547" s="849"/>
      <c r="N1547" s="849">
        <v>2</v>
      </c>
      <c r="O1547" s="849">
        <v>1138</v>
      </c>
      <c r="P1547" s="837"/>
      <c r="Q1547" s="850">
        <v>569</v>
      </c>
    </row>
    <row r="1548" spans="1:17" ht="14.4" customHeight="1" x14ac:dyDescent="0.3">
      <c r="A1548" s="831" t="s">
        <v>5481</v>
      </c>
      <c r="B1548" s="832" t="s">
        <v>4484</v>
      </c>
      <c r="C1548" s="832" t="s">
        <v>4480</v>
      </c>
      <c r="D1548" s="832" t="s">
        <v>4609</v>
      </c>
      <c r="E1548" s="832" t="s">
        <v>4610</v>
      </c>
      <c r="F1548" s="849"/>
      <c r="G1548" s="849"/>
      <c r="H1548" s="849"/>
      <c r="I1548" s="849"/>
      <c r="J1548" s="849"/>
      <c r="K1548" s="849"/>
      <c r="L1548" s="849"/>
      <c r="M1548" s="849"/>
      <c r="N1548" s="849">
        <v>11</v>
      </c>
      <c r="O1548" s="849">
        <v>9009</v>
      </c>
      <c r="P1548" s="837"/>
      <c r="Q1548" s="850">
        <v>819</v>
      </c>
    </row>
    <row r="1549" spans="1:17" ht="14.4" customHeight="1" x14ac:dyDescent="0.3">
      <c r="A1549" s="831" t="s">
        <v>5481</v>
      </c>
      <c r="B1549" s="832" t="s">
        <v>4484</v>
      </c>
      <c r="C1549" s="832" t="s">
        <v>4480</v>
      </c>
      <c r="D1549" s="832" t="s">
        <v>4609</v>
      </c>
      <c r="E1549" s="832" t="s">
        <v>4612</v>
      </c>
      <c r="F1549" s="849">
        <v>7</v>
      </c>
      <c r="G1549" s="849">
        <v>5726</v>
      </c>
      <c r="H1549" s="849">
        <v>2.3333333333333335</v>
      </c>
      <c r="I1549" s="849">
        <v>818</v>
      </c>
      <c r="J1549" s="849">
        <v>3</v>
      </c>
      <c r="K1549" s="849">
        <v>2454</v>
      </c>
      <c r="L1549" s="849">
        <v>1</v>
      </c>
      <c r="M1549" s="849">
        <v>818</v>
      </c>
      <c r="N1549" s="849">
        <v>8</v>
      </c>
      <c r="O1549" s="849">
        <v>6552</v>
      </c>
      <c r="P1549" s="837">
        <v>2.6699266503667483</v>
      </c>
      <c r="Q1549" s="850">
        <v>819</v>
      </c>
    </row>
    <row r="1550" spans="1:17" ht="14.4" customHeight="1" x14ac:dyDescent="0.3">
      <c r="A1550" s="831" t="s">
        <v>5481</v>
      </c>
      <c r="B1550" s="832" t="s">
        <v>4484</v>
      </c>
      <c r="C1550" s="832" t="s">
        <v>4480</v>
      </c>
      <c r="D1550" s="832" t="s">
        <v>4588</v>
      </c>
      <c r="E1550" s="832" t="s">
        <v>4561</v>
      </c>
      <c r="F1550" s="849">
        <v>1</v>
      </c>
      <c r="G1550" s="849">
        <v>728</v>
      </c>
      <c r="H1550" s="849"/>
      <c r="I1550" s="849">
        <v>728</v>
      </c>
      <c r="J1550" s="849"/>
      <c r="K1550" s="849"/>
      <c r="L1550" s="849"/>
      <c r="M1550" s="849"/>
      <c r="N1550" s="849"/>
      <c r="O1550" s="849"/>
      <c r="P1550" s="837"/>
      <c r="Q1550" s="850"/>
    </row>
    <row r="1551" spans="1:17" ht="14.4" customHeight="1" x14ac:dyDescent="0.3">
      <c r="A1551" s="831" t="s">
        <v>5481</v>
      </c>
      <c r="B1551" s="832" t="s">
        <v>4484</v>
      </c>
      <c r="C1551" s="832" t="s">
        <v>4480</v>
      </c>
      <c r="D1551" s="832" t="s">
        <v>4589</v>
      </c>
      <c r="E1551" s="832" t="s">
        <v>4590</v>
      </c>
      <c r="F1551" s="849">
        <v>1</v>
      </c>
      <c r="G1551" s="849">
        <v>833</v>
      </c>
      <c r="H1551" s="849"/>
      <c r="I1551" s="849">
        <v>833</v>
      </c>
      <c r="J1551" s="849"/>
      <c r="K1551" s="849"/>
      <c r="L1551" s="849"/>
      <c r="M1551" s="849"/>
      <c r="N1551" s="849"/>
      <c r="O1551" s="849"/>
      <c r="P1551" s="837"/>
      <c r="Q1551" s="850"/>
    </row>
    <row r="1552" spans="1:17" ht="14.4" customHeight="1" x14ac:dyDescent="0.3">
      <c r="A1552" s="831" t="s">
        <v>5481</v>
      </c>
      <c r="B1552" s="832" t="s">
        <v>4484</v>
      </c>
      <c r="C1552" s="832" t="s">
        <v>4480</v>
      </c>
      <c r="D1552" s="832" t="s">
        <v>4591</v>
      </c>
      <c r="E1552" s="832" t="s">
        <v>4592</v>
      </c>
      <c r="F1552" s="849">
        <v>3</v>
      </c>
      <c r="G1552" s="849">
        <v>645</v>
      </c>
      <c r="H1552" s="849"/>
      <c r="I1552" s="849">
        <v>215</v>
      </c>
      <c r="J1552" s="849"/>
      <c r="K1552" s="849"/>
      <c r="L1552" s="849"/>
      <c r="M1552" s="849"/>
      <c r="N1552" s="849">
        <v>2</v>
      </c>
      <c r="O1552" s="849">
        <v>430</v>
      </c>
      <c r="P1552" s="837"/>
      <c r="Q1552" s="850">
        <v>215</v>
      </c>
    </row>
    <row r="1553" spans="1:17" ht="14.4" customHeight="1" x14ac:dyDescent="0.3">
      <c r="A1553" s="831" t="s">
        <v>5481</v>
      </c>
      <c r="B1553" s="832" t="s">
        <v>4484</v>
      </c>
      <c r="C1553" s="832" t="s">
        <v>4480</v>
      </c>
      <c r="D1553" s="832" t="s">
        <v>4591</v>
      </c>
      <c r="E1553" s="832" t="s">
        <v>4593</v>
      </c>
      <c r="F1553" s="849"/>
      <c r="G1553" s="849"/>
      <c r="H1553" s="849"/>
      <c r="I1553" s="849"/>
      <c r="J1553" s="849"/>
      <c r="K1553" s="849"/>
      <c r="L1553" s="849"/>
      <c r="M1553" s="849"/>
      <c r="N1553" s="849">
        <v>2</v>
      </c>
      <c r="O1553" s="849">
        <v>430</v>
      </c>
      <c r="P1553" s="837"/>
      <c r="Q1553" s="850">
        <v>215</v>
      </c>
    </row>
    <row r="1554" spans="1:17" ht="14.4" customHeight="1" x14ac:dyDescent="0.3">
      <c r="A1554" s="831" t="s">
        <v>5481</v>
      </c>
      <c r="B1554" s="832" t="s">
        <v>4484</v>
      </c>
      <c r="C1554" s="832" t="s">
        <v>4480</v>
      </c>
      <c r="D1554" s="832" t="s">
        <v>4594</v>
      </c>
      <c r="E1554" s="832" t="s">
        <v>4595</v>
      </c>
      <c r="F1554" s="849"/>
      <c r="G1554" s="849"/>
      <c r="H1554" s="849"/>
      <c r="I1554" s="849"/>
      <c r="J1554" s="849"/>
      <c r="K1554" s="849"/>
      <c r="L1554" s="849"/>
      <c r="M1554" s="849"/>
      <c r="N1554" s="849">
        <v>11</v>
      </c>
      <c r="O1554" s="849">
        <v>946</v>
      </c>
      <c r="P1554" s="837"/>
      <c r="Q1554" s="850">
        <v>86</v>
      </c>
    </row>
    <row r="1555" spans="1:17" ht="14.4" customHeight="1" x14ac:dyDescent="0.3">
      <c r="A1555" s="831" t="s">
        <v>5481</v>
      </c>
      <c r="B1555" s="832" t="s">
        <v>4484</v>
      </c>
      <c r="C1555" s="832" t="s">
        <v>4480</v>
      </c>
      <c r="D1555" s="832" t="s">
        <v>4594</v>
      </c>
      <c r="E1555" s="832" t="s">
        <v>4596</v>
      </c>
      <c r="F1555" s="849">
        <v>20</v>
      </c>
      <c r="G1555" s="849">
        <v>1700</v>
      </c>
      <c r="H1555" s="849">
        <v>2.2222222222222223</v>
      </c>
      <c r="I1555" s="849">
        <v>85</v>
      </c>
      <c r="J1555" s="849">
        <v>9</v>
      </c>
      <c r="K1555" s="849">
        <v>765</v>
      </c>
      <c r="L1555" s="849">
        <v>1</v>
      </c>
      <c r="M1555" s="849">
        <v>85</v>
      </c>
      <c r="N1555" s="849">
        <v>19</v>
      </c>
      <c r="O1555" s="849">
        <v>1634</v>
      </c>
      <c r="P1555" s="837">
        <v>2.1359477124183006</v>
      </c>
      <c r="Q1555" s="850">
        <v>86</v>
      </c>
    </row>
    <row r="1556" spans="1:17" ht="14.4" customHeight="1" x14ac:dyDescent="0.3">
      <c r="A1556" s="831" t="s">
        <v>5481</v>
      </c>
      <c r="B1556" s="832" t="s">
        <v>4484</v>
      </c>
      <c r="C1556" s="832" t="s">
        <v>4480</v>
      </c>
      <c r="D1556" s="832" t="s">
        <v>4649</v>
      </c>
      <c r="E1556" s="832" t="s">
        <v>4612</v>
      </c>
      <c r="F1556" s="849">
        <v>15</v>
      </c>
      <c r="G1556" s="849">
        <v>14280</v>
      </c>
      <c r="H1556" s="849">
        <v>3.75</v>
      </c>
      <c r="I1556" s="849">
        <v>952</v>
      </c>
      <c r="J1556" s="849">
        <v>4</v>
      </c>
      <c r="K1556" s="849">
        <v>3808</v>
      </c>
      <c r="L1556" s="849">
        <v>1</v>
      </c>
      <c r="M1556" s="849">
        <v>952</v>
      </c>
      <c r="N1556" s="849">
        <v>11</v>
      </c>
      <c r="O1556" s="849">
        <v>10483</v>
      </c>
      <c r="P1556" s="837">
        <v>2.752888655462185</v>
      </c>
      <c r="Q1556" s="850">
        <v>953</v>
      </c>
    </row>
    <row r="1557" spans="1:17" ht="14.4" customHeight="1" x14ac:dyDescent="0.3">
      <c r="A1557" s="831" t="s">
        <v>5481</v>
      </c>
      <c r="B1557" s="832" t="s">
        <v>4484</v>
      </c>
      <c r="C1557" s="832" t="s">
        <v>4480</v>
      </c>
      <c r="D1557" s="832" t="s">
        <v>4611</v>
      </c>
      <c r="E1557" s="832" t="s">
        <v>4612</v>
      </c>
      <c r="F1557" s="849"/>
      <c r="G1557" s="849"/>
      <c r="H1557" s="849"/>
      <c r="I1557" s="849"/>
      <c r="J1557" s="849">
        <v>17</v>
      </c>
      <c r="K1557" s="849">
        <v>12665</v>
      </c>
      <c r="L1557" s="849">
        <v>1</v>
      </c>
      <c r="M1557" s="849">
        <v>745</v>
      </c>
      <c r="N1557" s="849"/>
      <c r="O1557" s="849"/>
      <c r="P1557" s="837"/>
      <c r="Q1557" s="850"/>
    </row>
    <row r="1558" spans="1:17" ht="14.4" customHeight="1" x14ac:dyDescent="0.3">
      <c r="A1558" s="831" t="s">
        <v>5481</v>
      </c>
      <c r="B1558" s="832" t="s">
        <v>4484</v>
      </c>
      <c r="C1558" s="832" t="s">
        <v>4480</v>
      </c>
      <c r="D1558" s="832" t="s">
        <v>4613</v>
      </c>
      <c r="E1558" s="832" t="s">
        <v>4614</v>
      </c>
      <c r="F1558" s="849">
        <v>9</v>
      </c>
      <c r="G1558" s="849">
        <v>4887</v>
      </c>
      <c r="H1558" s="849">
        <v>0.34615384615384615</v>
      </c>
      <c r="I1558" s="849">
        <v>543</v>
      </c>
      <c r="J1558" s="849">
        <v>26</v>
      </c>
      <c r="K1558" s="849">
        <v>14118</v>
      </c>
      <c r="L1558" s="849">
        <v>1</v>
      </c>
      <c r="M1558" s="849">
        <v>543</v>
      </c>
      <c r="N1558" s="849">
        <v>15</v>
      </c>
      <c r="O1558" s="849">
        <v>8160</v>
      </c>
      <c r="P1558" s="837">
        <v>0.577985550361241</v>
      </c>
      <c r="Q1558" s="850">
        <v>544</v>
      </c>
    </row>
    <row r="1559" spans="1:17" ht="14.4" customHeight="1" x14ac:dyDescent="0.3">
      <c r="A1559" s="831" t="s">
        <v>5481</v>
      </c>
      <c r="B1559" s="832" t="s">
        <v>4484</v>
      </c>
      <c r="C1559" s="832" t="s">
        <v>4480</v>
      </c>
      <c r="D1559" s="832" t="s">
        <v>4597</v>
      </c>
      <c r="E1559" s="832" t="s">
        <v>4599</v>
      </c>
      <c r="F1559" s="849">
        <v>3</v>
      </c>
      <c r="G1559" s="849">
        <v>921</v>
      </c>
      <c r="H1559" s="849"/>
      <c r="I1559" s="849">
        <v>307</v>
      </c>
      <c r="J1559" s="849"/>
      <c r="K1559" s="849"/>
      <c r="L1559" s="849"/>
      <c r="M1559" s="849"/>
      <c r="N1559" s="849"/>
      <c r="O1559" s="849"/>
      <c r="P1559" s="837"/>
      <c r="Q1559" s="850"/>
    </row>
    <row r="1560" spans="1:17" ht="14.4" customHeight="1" x14ac:dyDescent="0.3">
      <c r="A1560" s="831" t="s">
        <v>5481</v>
      </c>
      <c r="B1560" s="832" t="s">
        <v>4484</v>
      </c>
      <c r="C1560" s="832" t="s">
        <v>4480</v>
      </c>
      <c r="D1560" s="832" t="s">
        <v>4600</v>
      </c>
      <c r="E1560" s="832" t="s">
        <v>4593</v>
      </c>
      <c r="F1560" s="849">
        <v>1</v>
      </c>
      <c r="G1560" s="849">
        <v>178</v>
      </c>
      <c r="H1560" s="849"/>
      <c r="I1560" s="849">
        <v>178</v>
      </c>
      <c r="J1560" s="849"/>
      <c r="K1560" s="849"/>
      <c r="L1560" s="849"/>
      <c r="M1560" s="849"/>
      <c r="N1560" s="849"/>
      <c r="O1560" s="849"/>
      <c r="P1560" s="837"/>
      <c r="Q1560" s="850"/>
    </row>
    <row r="1561" spans="1:17" ht="14.4" customHeight="1" x14ac:dyDescent="0.3">
      <c r="A1561" s="831" t="s">
        <v>5481</v>
      </c>
      <c r="B1561" s="832" t="s">
        <v>4484</v>
      </c>
      <c r="C1561" s="832" t="s">
        <v>4480</v>
      </c>
      <c r="D1561" s="832" t="s">
        <v>4601</v>
      </c>
      <c r="E1561" s="832" t="s">
        <v>4599</v>
      </c>
      <c r="F1561" s="849">
        <v>2</v>
      </c>
      <c r="G1561" s="849">
        <v>760</v>
      </c>
      <c r="H1561" s="849"/>
      <c r="I1561" s="849">
        <v>380</v>
      </c>
      <c r="J1561" s="849"/>
      <c r="K1561" s="849"/>
      <c r="L1561" s="849"/>
      <c r="M1561" s="849"/>
      <c r="N1561" s="849"/>
      <c r="O1561" s="849"/>
      <c r="P1561" s="837"/>
      <c r="Q1561" s="850"/>
    </row>
    <row r="1562" spans="1:17" ht="14.4" customHeight="1" x14ac:dyDescent="0.3">
      <c r="A1562" s="831" t="s">
        <v>5481</v>
      </c>
      <c r="B1562" s="832" t="s">
        <v>4484</v>
      </c>
      <c r="C1562" s="832" t="s">
        <v>4480</v>
      </c>
      <c r="D1562" s="832" t="s">
        <v>4655</v>
      </c>
      <c r="E1562" s="832" t="s">
        <v>4612</v>
      </c>
      <c r="F1562" s="849"/>
      <c r="G1562" s="849"/>
      <c r="H1562" s="849"/>
      <c r="I1562" s="849"/>
      <c r="J1562" s="849">
        <v>2</v>
      </c>
      <c r="K1562" s="849">
        <v>1758</v>
      </c>
      <c r="L1562" s="849">
        <v>1</v>
      </c>
      <c r="M1562" s="849">
        <v>879</v>
      </c>
      <c r="N1562" s="849"/>
      <c r="O1562" s="849"/>
      <c r="P1562" s="837"/>
      <c r="Q1562" s="850"/>
    </row>
    <row r="1563" spans="1:17" ht="14.4" customHeight="1" x14ac:dyDescent="0.3">
      <c r="A1563" s="831" t="s">
        <v>5481</v>
      </c>
      <c r="B1563" s="832" t="s">
        <v>4484</v>
      </c>
      <c r="C1563" s="832" t="s">
        <v>4480</v>
      </c>
      <c r="D1563" s="832" t="s">
        <v>4664</v>
      </c>
      <c r="E1563" s="832" t="s">
        <v>4657</v>
      </c>
      <c r="F1563" s="849">
        <v>6</v>
      </c>
      <c r="G1563" s="849">
        <v>3624</v>
      </c>
      <c r="H1563" s="849"/>
      <c r="I1563" s="849">
        <v>604</v>
      </c>
      <c r="J1563" s="849"/>
      <c r="K1563" s="849"/>
      <c r="L1563" s="849"/>
      <c r="M1563" s="849"/>
      <c r="N1563" s="849"/>
      <c r="O1563" s="849"/>
      <c r="P1563" s="837"/>
      <c r="Q1563" s="850"/>
    </row>
    <row r="1564" spans="1:17" ht="14.4" customHeight="1" x14ac:dyDescent="0.3">
      <c r="A1564" s="831" t="s">
        <v>5482</v>
      </c>
      <c r="B1564" s="832" t="s">
        <v>4484</v>
      </c>
      <c r="C1564" s="832" t="s">
        <v>4509</v>
      </c>
      <c r="D1564" s="832" t="s">
        <v>4666</v>
      </c>
      <c r="E1564" s="832" t="s">
        <v>4667</v>
      </c>
      <c r="F1564" s="849">
        <v>4.0399999999999991</v>
      </c>
      <c r="G1564" s="849">
        <v>9332.4000000000015</v>
      </c>
      <c r="H1564" s="849">
        <v>0.44888888888888895</v>
      </c>
      <c r="I1564" s="849">
        <v>2310.0000000000009</v>
      </c>
      <c r="J1564" s="849">
        <v>9</v>
      </c>
      <c r="K1564" s="849">
        <v>20790</v>
      </c>
      <c r="L1564" s="849">
        <v>1</v>
      </c>
      <c r="M1564" s="849">
        <v>2310</v>
      </c>
      <c r="N1564" s="849">
        <v>7</v>
      </c>
      <c r="O1564" s="849">
        <v>16170</v>
      </c>
      <c r="P1564" s="837">
        <v>0.77777777777777779</v>
      </c>
      <c r="Q1564" s="850">
        <v>2310</v>
      </c>
    </row>
    <row r="1565" spans="1:17" ht="14.4" customHeight="1" x14ac:dyDescent="0.3">
      <c r="A1565" s="831" t="s">
        <v>5482</v>
      </c>
      <c r="B1565" s="832" t="s">
        <v>4484</v>
      </c>
      <c r="C1565" s="832" t="s">
        <v>4509</v>
      </c>
      <c r="D1565" s="832" t="s">
        <v>4569</v>
      </c>
      <c r="E1565" s="832" t="s">
        <v>4570</v>
      </c>
      <c r="F1565" s="849">
        <v>266</v>
      </c>
      <c r="G1565" s="849">
        <v>240663.5</v>
      </c>
      <c r="H1565" s="849">
        <v>0.93661971830985913</v>
      </c>
      <c r="I1565" s="849">
        <v>904.75</v>
      </c>
      <c r="J1565" s="849">
        <v>284</v>
      </c>
      <c r="K1565" s="849">
        <v>256949</v>
      </c>
      <c r="L1565" s="849">
        <v>1</v>
      </c>
      <c r="M1565" s="849">
        <v>904.75</v>
      </c>
      <c r="N1565" s="849">
        <v>231</v>
      </c>
      <c r="O1565" s="849">
        <v>208997.25</v>
      </c>
      <c r="P1565" s="837">
        <v>0.81338028169014087</v>
      </c>
      <c r="Q1565" s="850">
        <v>904.75</v>
      </c>
    </row>
    <row r="1566" spans="1:17" ht="14.4" customHeight="1" x14ac:dyDescent="0.3">
      <c r="A1566" s="831" t="s">
        <v>5482</v>
      </c>
      <c r="B1566" s="832" t="s">
        <v>4484</v>
      </c>
      <c r="C1566" s="832" t="s">
        <v>4509</v>
      </c>
      <c r="D1566" s="832" t="s">
        <v>4512</v>
      </c>
      <c r="E1566" s="832" t="s">
        <v>4513</v>
      </c>
      <c r="F1566" s="849">
        <v>2</v>
      </c>
      <c r="G1566" s="849">
        <v>485.28</v>
      </c>
      <c r="H1566" s="849">
        <v>1</v>
      </c>
      <c r="I1566" s="849">
        <v>242.64</v>
      </c>
      <c r="J1566" s="849">
        <v>2</v>
      </c>
      <c r="K1566" s="849">
        <v>485.28</v>
      </c>
      <c r="L1566" s="849">
        <v>1</v>
      </c>
      <c r="M1566" s="849">
        <v>242.64</v>
      </c>
      <c r="N1566" s="849">
        <v>2</v>
      </c>
      <c r="O1566" s="849">
        <v>485.28</v>
      </c>
      <c r="P1566" s="837">
        <v>1</v>
      </c>
      <c r="Q1566" s="850">
        <v>242.64</v>
      </c>
    </row>
    <row r="1567" spans="1:17" ht="14.4" customHeight="1" x14ac:dyDescent="0.3">
      <c r="A1567" s="831" t="s">
        <v>5482</v>
      </c>
      <c r="B1567" s="832" t="s">
        <v>4484</v>
      </c>
      <c r="C1567" s="832" t="s">
        <v>4509</v>
      </c>
      <c r="D1567" s="832" t="s">
        <v>4514</v>
      </c>
      <c r="E1567" s="832" t="s">
        <v>4515</v>
      </c>
      <c r="F1567" s="849"/>
      <c r="G1567" s="849"/>
      <c r="H1567" s="849"/>
      <c r="I1567" s="849"/>
      <c r="J1567" s="849">
        <v>1</v>
      </c>
      <c r="K1567" s="849">
        <v>242.64</v>
      </c>
      <c r="L1567" s="849">
        <v>1</v>
      </c>
      <c r="M1567" s="849">
        <v>242.64</v>
      </c>
      <c r="N1567" s="849">
        <v>1</v>
      </c>
      <c r="O1567" s="849">
        <v>242.64</v>
      </c>
      <c r="P1567" s="837">
        <v>1</v>
      </c>
      <c r="Q1567" s="850">
        <v>242.64</v>
      </c>
    </row>
    <row r="1568" spans="1:17" ht="14.4" customHeight="1" x14ac:dyDescent="0.3">
      <c r="A1568" s="831" t="s">
        <v>5482</v>
      </c>
      <c r="B1568" s="832" t="s">
        <v>4484</v>
      </c>
      <c r="C1568" s="832" t="s">
        <v>4509</v>
      </c>
      <c r="D1568" s="832" t="s">
        <v>5483</v>
      </c>
      <c r="E1568" s="832" t="s">
        <v>5484</v>
      </c>
      <c r="F1568" s="849">
        <v>1</v>
      </c>
      <c r="G1568" s="849">
        <v>984.55</v>
      </c>
      <c r="H1568" s="849"/>
      <c r="I1568" s="849">
        <v>984.55</v>
      </c>
      <c r="J1568" s="849"/>
      <c r="K1568" s="849"/>
      <c r="L1568" s="849"/>
      <c r="M1568" s="849"/>
      <c r="N1568" s="849"/>
      <c r="O1568" s="849"/>
      <c r="P1568" s="837"/>
      <c r="Q1568" s="850"/>
    </row>
    <row r="1569" spans="1:17" ht="14.4" customHeight="1" x14ac:dyDescent="0.3">
      <c r="A1569" s="831" t="s">
        <v>5482</v>
      </c>
      <c r="B1569" s="832" t="s">
        <v>4484</v>
      </c>
      <c r="C1569" s="832" t="s">
        <v>4509</v>
      </c>
      <c r="D1569" s="832" t="s">
        <v>5485</v>
      </c>
      <c r="E1569" s="832" t="s">
        <v>5486</v>
      </c>
      <c r="F1569" s="849">
        <v>1</v>
      </c>
      <c r="G1569" s="849">
        <v>90.3</v>
      </c>
      <c r="H1569" s="849"/>
      <c r="I1569" s="849">
        <v>90.3</v>
      </c>
      <c r="J1569" s="849"/>
      <c r="K1569" s="849"/>
      <c r="L1569" s="849"/>
      <c r="M1569" s="849"/>
      <c r="N1569" s="849"/>
      <c r="O1569" s="849"/>
      <c r="P1569" s="837"/>
      <c r="Q1569" s="850"/>
    </row>
    <row r="1570" spans="1:17" ht="14.4" customHeight="1" x14ac:dyDescent="0.3">
      <c r="A1570" s="831" t="s">
        <v>5482</v>
      </c>
      <c r="B1570" s="832" t="s">
        <v>4484</v>
      </c>
      <c r="C1570" s="832" t="s">
        <v>4480</v>
      </c>
      <c r="D1570" s="832" t="s">
        <v>4643</v>
      </c>
      <c r="E1570" s="832" t="s">
        <v>4644</v>
      </c>
      <c r="F1570" s="849">
        <v>49</v>
      </c>
      <c r="G1570" s="849">
        <v>9555</v>
      </c>
      <c r="H1570" s="849">
        <v>0.8705357142857143</v>
      </c>
      <c r="I1570" s="849">
        <v>195</v>
      </c>
      <c r="J1570" s="849">
        <v>56</v>
      </c>
      <c r="K1570" s="849">
        <v>10976</v>
      </c>
      <c r="L1570" s="849">
        <v>1</v>
      </c>
      <c r="M1570" s="849">
        <v>196</v>
      </c>
      <c r="N1570" s="849">
        <v>41</v>
      </c>
      <c r="O1570" s="849">
        <v>8036</v>
      </c>
      <c r="P1570" s="837">
        <v>0.7321428571428571</v>
      </c>
      <c r="Q1570" s="850">
        <v>196</v>
      </c>
    </row>
    <row r="1571" spans="1:17" ht="14.4" customHeight="1" x14ac:dyDescent="0.3">
      <c r="A1571" s="831" t="s">
        <v>5482</v>
      </c>
      <c r="B1571" s="832" t="s">
        <v>4484</v>
      </c>
      <c r="C1571" s="832" t="s">
        <v>4480</v>
      </c>
      <c r="D1571" s="832" t="s">
        <v>4643</v>
      </c>
      <c r="E1571" s="832" t="s">
        <v>4662</v>
      </c>
      <c r="F1571" s="849">
        <v>14</v>
      </c>
      <c r="G1571" s="849">
        <v>2730</v>
      </c>
      <c r="H1571" s="849">
        <v>0.66326530612244894</v>
      </c>
      <c r="I1571" s="849">
        <v>195</v>
      </c>
      <c r="J1571" s="849">
        <v>21</v>
      </c>
      <c r="K1571" s="849">
        <v>4116</v>
      </c>
      <c r="L1571" s="849">
        <v>1</v>
      </c>
      <c r="M1571" s="849">
        <v>196</v>
      </c>
      <c r="N1571" s="849">
        <v>17</v>
      </c>
      <c r="O1571" s="849">
        <v>3332</v>
      </c>
      <c r="P1571" s="837">
        <v>0.80952380952380953</v>
      </c>
      <c r="Q1571" s="850">
        <v>196</v>
      </c>
    </row>
    <row r="1572" spans="1:17" ht="14.4" customHeight="1" x14ac:dyDescent="0.3">
      <c r="A1572" s="831" t="s">
        <v>5482</v>
      </c>
      <c r="B1572" s="832" t="s">
        <v>4484</v>
      </c>
      <c r="C1572" s="832" t="s">
        <v>4480</v>
      </c>
      <c r="D1572" s="832" t="s">
        <v>4645</v>
      </c>
      <c r="E1572" s="832" t="s">
        <v>4646</v>
      </c>
      <c r="F1572" s="849">
        <v>2</v>
      </c>
      <c r="G1572" s="849">
        <v>2316</v>
      </c>
      <c r="H1572" s="849">
        <v>0.49956859361518552</v>
      </c>
      <c r="I1572" s="849">
        <v>1158</v>
      </c>
      <c r="J1572" s="849">
        <v>4</v>
      </c>
      <c r="K1572" s="849">
        <v>4636</v>
      </c>
      <c r="L1572" s="849">
        <v>1</v>
      </c>
      <c r="M1572" s="849">
        <v>1159</v>
      </c>
      <c r="N1572" s="849">
        <v>4</v>
      </c>
      <c r="O1572" s="849">
        <v>4640</v>
      </c>
      <c r="P1572" s="837">
        <v>1.0008628127696291</v>
      </c>
      <c r="Q1572" s="850">
        <v>1160</v>
      </c>
    </row>
    <row r="1573" spans="1:17" ht="14.4" customHeight="1" x14ac:dyDescent="0.3">
      <c r="A1573" s="831" t="s">
        <v>5482</v>
      </c>
      <c r="B1573" s="832" t="s">
        <v>4484</v>
      </c>
      <c r="C1573" s="832" t="s">
        <v>4480</v>
      </c>
      <c r="D1573" s="832" t="s">
        <v>4645</v>
      </c>
      <c r="E1573" s="832" t="s">
        <v>4689</v>
      </c>
      <c r="F1573" s="849">
        <v>2</v>
      </c>
      <c r="G1573" s="849">
        <v>2316</v>
      </c>
      <c r="H1573" s="849">
        <v>0.99913718723037104</v>
      </c>
      <c r="I1573" s="849">
        <v>1158</v>
      </c>
      <c r="J1573" s="849">
        <v>2</v>
      </c>
      <c r="K1573" s="849">
        <v>2318</v>
      </c>
      <c r="L1573" s="849">
        <v>1</v>
      </c>
      <c r="M1573" s="849">
        <v>1159</v>
      </c>
      <c r="N1573" s="849"/>
      <c r="O1573" s="849"/>
      <c r="P1573" s="837"/>
      <c r="Q1573" s="850"/>
    </row>
    <row r="1574" spans="1:17" ht="14.4" customHeight="1" x14ac:dyDescent="0.3">
      <c r="A1574" s="831" t="s">
        <v>5482</v>
      </c>
      <c r="B1574" s="832" t="s">
        <v>4484</v>
      </c>
      <c r="C1574" s="832" t="s">
        <v>4480</v>
      </c>
      <c r="D1574" s="832" t="s">
        <v>4525</v>
      </c>
      <c r="E1574" s="832" t="s">
        <v>4526</v>
      </c>
      <c r="F1574" s="849">
        <v>2</v>
      </c>
      <c r="G1574" s="849">
        <v>74</v>
      </c>
      <c r="H1574" s="849">
        <v>2</v>
      </c>
      <c r="I1574" s="849">
        <v>37</v>
      </c>
      <c r="J1574" s="849">
        <v>1</v>
      </c>
      <c r="K1574" s="849">
        <v>37</v>
      </c>
      <c r="L1574" s="849">
        <v>1</v>
      </c>
      <c r="M1574" s="849">
        <v>37</v>
      </c>
      <c r="N1574" s="849"/>
      <c r="O1574" s="849"/>
      <c r="P1574" s="837"/>
      <c r="Q1574" s="850"/>
    </row>
    <row r="1575" spans="1:17" ht="14.4" customHeight="1" x14ac:dyDescent="0.3">
      <c r="A1575" s="831" t="s">
        <v>5482</v>
      </c>
      <c r="B1575" s="832" t="s">
        <v>4484</v>
      </c>
      <c r="C1575" s="832" t="s">
        <v>4480</v>
      </c>
      <c r="D1575" s="832" t="s">
        <v>4674</v>
      </c>
      <c r="E1575" s="832" t="s">
        <v>4675</v>
      </c>
      <c r="F1575" s="849"/>
      <c r="G1575" s="849"/>
      <c r="H1575" s="849"/>
      <c r="I1575" s="849"/>
      <c r="J1575" s="849"/>
      <c r="K1575" s="849"/>
      <c r="L1575" s="849"/>
      <c r="M1575" s="849"/>
      <c r="N1575" s="849">
        <v>2</v>
      </c>
      <c r="O1575" s="849">
        <v>1594</v>
      </c>
      <c r="P1575" s="837"/>
      <c r="Q1575" s="850">
        <v>797</v>
      </c>
    </row>
    <row r="1576" spans="1:17" ht="14.4" customHeight="1" x14ac:dyDescent="0.3">
      <c r="A1576" s="831" t="s">
        <v>5482</v>
      </c>
      <c r="B1576" s="832" t="s">
        <v>4484</v>
      </c>
      <c r="C1576" s="832" t="s">
        <v>4480</v>
      </c>
      <c r="D1576" s="832" t="s">
        <v>4534</v>
      </c>
      <c r="E1576" s="832" t="s">
        <v>4535</v>
      </c>
      <c r="F1576" s="849">
        <v>525</v>
      </c>
      <c r="G1576" s="849">
        <v>131775</v>
      </c>
      <c r="H1576" s="849">
        <v>0.96685082872928174</v>
      </c>
      <c r="I1576" s="849">
        <v>251</v>
      </c>
      <c r="J1576" s="849">
        <v>543</v>
      </c>
      <c r="K1576" s="849">
        <v>136293</v>
      </c>
      <c r="L1576" s="849">
        <v>1</v>
      </c>
      <c r="M1576" s="849">
        <v>251</v>
      </c>
      <c r="N1576" s="849">
        <v>575</v>
      </c>
      <c r="O1576" s="849">
        <v>144900</v>
      </c>
      <c r="P1576" s="837">
        <v>1.0631507120688517</v>
      </c>
      <c r="Q1576" s="850">
        <v>252</v>
      </c>
    </row>
    <row r="1577" spans="1:17" ht="14.4" customHeight="1" x14ac:dyDescent="0.3">
      <c r="A1577" s="831" t="s">
        <v>5482</v>
      </c>
      <c r="B1577" s="832" t="s">
        <v>4484</v>
      </c>
      <c r="C1577" s="832" t="s">
        <v>4480</v>
      </c>
      <c r="D1577" s="832" t="s">
        <v>4534</v>
      </c>
      <c r="E1577" s="832" t="s">
        <v>4536</v>
      </c>
      <c r="F1577" s="849">
        <v>86</v>
      </c>
      <c r="G1577" s="849">
        <v>21586</v>
      </c>
      <c r="H1577" s="849">
        <v>1.2112676056338028</v>
      </c>
      <c r="I1577" s="849">
        <v>251</v>
      </c>
      <c r="J1577" s="849">
        <v>71</v>
      </c>
      <c r="K1577" s="849">
        <v>17821</v>
      </c>
      <c r="L1577" s="849">
        <v>1</v>
      </c>
      <c r="M1577" s="849">
        <v>251</v>
      </c>
      <c r="N1577" s="849">
        <v>62</v>
      </c>
      <c r="O1577" s="849">
        <v>15624</v>
      </c>
      <c r="P1577" s="837">
        <v>0.87671847819987658</v>
      </c>
      <c r="Q1577" s="850">
        <v>252</v>
      </c>
    </row>
    <row r="1578" spans="1:17" ht="14.4" customHeight="1" x14ac:dyDescent="0.3">
      <c r="A1578" s="831" t="s">
        <v>5482</v>
      </c>
      <c r="B1578" s="832" t="s">
        <v>4484</v>
      </c>
      <c r="C1578" s="832" t="s">
        <v>4480</v>
      </c>
      <c r="D1578" s="832" t="s">
        <v>4571</v>
      </c>
      <c r="E1578" s="832" t="s">
        <v>4572</v>
      </c>
      <c r="F1578" s="849">
        <v>33</v>
      </c>
      <c r="G1578" s="849">
        <v>4158</v>
      </c>
      <c r="H1578" s="849">
        <v>1.736842105263158</v>
      </c>
      <c r="I1578" s="849">
        <v>126</v>
      </c>
      <c r="J1578" s="849">
        <v>19</v>
      </c>
      <c r="K1578" s="849">
        <v>2394</v>
      </c>
      <c r="L1578" s="849">
        <v>1</v>
      </c>
      <c r="M1578" s="849">
        <v>126</v>
      </c>
      <c r="N1578" s="849">
        <v>8</v>
      </c>
      <c r="O1578" s="849">
        <v>1016</v>
      </c>
      <c r="P1578" s="837">
        <v>0.42439431913116121</v>
      </c>
      <c r="Q1578" s="850">
        <v>127</v>
      </c>
    </row>
    <row r="1579" spans="1:17" ht="14.4" customHeight="1" x14ac:dyDescent="0.3">
      <c r="A1579" s="831" t="s">
        <v>5482</v>
      </c>
      <c r="B1579" s="832" t="s">
        <v>4484</v>
      </c>
      <c r="C1579" s="832" t="s">
        <v>4480</v>
      </c>
      <c r="D1579" s="832" t="s">
        <v>4571</v>
      </c>
      <c r="E1579" s="832" t="s">
        <v>4573</v>
      </c>
      <c r="F1579" s="849">
        <v>84</v>
      </c>
      <c r="G1579" s="849">
        <v>10584</v>
      </c>
      <c r="H1579" s="849">
        <v>2.625</v>
      </c>
      <c r="I1579" s="849">
        <v>126</v>
      </c>
      <c r="J1579" s="849">
        <v>32</v>
      </c>
      <c r="K1579" s="849">
        <v>4032</v>
      </c>
      <c r="L1579" s="849">
        <v>1</v>
      </c>
      <c r="M1579" s="849">
        <v>126</v>
      </c>
      <c r="N1579" s="849">
        <v>16</v>
      </c>
      <c r="O1579" s="849">
        <v>2032</v>
      </c>
      <c r="P1579" s="837">
        <v>0.50396825396825395</v>
      </c>
      <c r="Q1579" s="850">
        <v>127</v>
      </c>
    </row>
    <row r="1580" spans="1:17" ht="14.4" customHeight="1" x14ac:dyDescent="0.3">
      <c r="A1580" s="831" t="s">
        <v>5482</v>
      </c>
      <c r="B1580" s="832" t="s">
        <v>4484</v>
      </c>
      <c r="C1580" s="832" t="s">
        <v>4480</v>
      </c>
      <c r="D1580" s="832" t="s">
        <v>4574</v>
      </c>
      <c r="E1580" s="832" t="s">
        <v>4575</v>
      </c>
      <c r="F1580" s="849">
        <v>2</v>
      </c>
      <c r="G1580" s="849">
        <v>662</v>
      </c>
      <c r="H1580" s="849"/>
      <c r="I1580" s="849">
        <v>331</v>
      </c>
      <c r="J1580" s="849"/>
      <c r="K1580" s="849"/>
      <c r="L1580" s="849"/>
      <c r="M1580" s="849"/>
      <c r="N1580" s="849"/>
      <c r="O1580" s="849"/>
      <c r="P1580" s="837"/>
      <c r="Q1580" s="850"/>
    </row>
    <row r="1581" spans="1:17" ht="14.4" customHeight="1" x14ac:dyDescent="0.3">
      <c r="A1581" s="831" t="s">
        <v>5482</v>
      </c>
      <c r="B1581" s="832" t="s">
        <v>4484</v>
      </c>
      <c r="C1581" s="832" t="s">
        <v>4480</v>
      </c>
      <c r="D1581" s="832" t="s">
        <v>4577</v>
      </c>
      <c r="E1581" s="832" t="s">
        <v>4578</v>
      </c>
      <c r="F1581" s="849">
        <v>4</v>
      </c>
      <c r="G1581" s="849">
        <v>1980</v>
      </c>
      <c r="H1581" s="849">
        <v>2</v>
      </c>
      <c r="I1581" s="849">
        <v>495</v>
      </c>
      <c r="J1581" s="849">
        <v>2</v>
      </c>
      <c r="K1581" s="849">
        <v>990</v>
      </c>
      <c r="L1581" s="849">
        <v>1</v>
      </c>
      <c r="M1581" s="849">
        <v>495</v>
      </c>
      <c r="N1581" s="849"/>
      <c r="O1581" s="849"/>
      <c r="P1581" s="837"/>
      <c r="Q1581" s="850"/>
    </row>
    <row r="1582" spans="1:17" ht="14.4" customHeight="1" x14ac:dyDescent="0.3">
      <c r="A1582" s="831" t="s">
        <v>5482</v>
      </c>
      <c r="B1582" s="832" t="s">
        <v>4484</v>
      </c>
      <c r="C1582" s="832" t="s">
        <v>4480</v>
      </c>
      <c r="D1582" s="832" t="s">
        <v>4577</v>
      </c>
      <c r="E1582" s="832" t="s">
        <v>4579</v>
      </c>
      <c r="F1582" s="849">
        <v>5</v>
      </c>
      <c r="G1582" s="849">
        <v>2475</v>
      </c>
      <c r="H1582" s="849">
        <v>5</v>
      </c>
      <c r="I1582" s="849">
        <v>495</v>
      </c>
      <c r="J1582" s="849">
        <v>1</v>
      </c>
      <c r="K1582" s="849">
        <v>495</v>
      </c>
      <c r="L1582" s="849">
        <v>1</v>
      </c>
      <c r="M1582" s="849">
        <v>495</v>
      </c>
      <c r="N1582" s="849"/>
      <c r="O1582" s="849"/>
      <c r="P1582" s="837"/>
      <c r="Q1582" s="850"/>
    </row>
    <row r="1583" spans="1:17" ht="14.4" customHeight="1" x14ac:dyDescent="0.3">
      <c r="A1583" s="831" t="s">
        <v>5482</v>
      </c>
      <c r="B1583" s="832" t="s">
        <v>4484</v>
      </c>
      <c r="C1583" s="832" t="s">
        <v>4480</v>
      </c>
      <c r="D1583" s="832" t="s">
        <v>4580</v>
      </c>
      <c r="E1583" s="832" t="s">
        <v>4581</v>
      </c>
      <c r="F1583" s="849">
        <v>3</v>
      </c>
      <c r="G1583" s="849">
        <v>2064</v>
      </c>
      <c r="H1583" s="849">
        <v>0.75</v>
      </c>
      <c r="I1583" s="849">
        <v>688</v>
      </c>
      <c r="J1583" s="849">
        <v>4</v>
      </c>
      <c r="K1583" s="849">
        <v>2752</v>
      </c>
      <c r="L1583" s="849">
        <v>1</v>
      </c>
      <c r="M1583" s="849">
        <v>688</v>
      </c>
      <c r="N1583" s="849"/>
      <c r="O1583" s="849"/>
      <c r="P1583" s="837"/>
      <c r="Q1583" s="850"/>
    </row>
    <row r="1584" spans="1:17" ht="14.4" customHeight="1" x14ac:dyDescent="0.3">
      <c r="A1584" s="831" t="s">
        <v>5482</v>
      </c>
      <c r="B1584" s="832" t="s">
        <v>4484</v>
      </c>
      <c r="C1584" s="832" t="s">
        <v>4480</v>
      </c>
      <c r="D1584" s="832" t="s">
        <v>4582</v>
      </c>
      <c r="E1584" s="832" t="s">
        <v>4578</v>
      </c>
      <c r="F1584" s="849">
        <v>17</v>
      </c>
      <c r="G1584" s="849">
        <v>9656</v>
      </c>
      <c r="H1584" s="849">
        <v>1.5454545454545454</v>
      </c>
      <c r="I1584" s="849">
        <v>568</v>
      </c>
      <c r="J1584" s="849">
        <v>11</v>
      </c>
      <c r="K1584" s="849">
        <v>6248</v>
      </c>
      <c r="L1584" s="849">
        <v>1</v>
      </c>
      <c r="M1584" s="849">
        <v>568</v>
      </c>
      <c r="N1584" s="849">
        <v>4</v>
      </c>
      <c r="O1584" s="849">
        <v>2276</v>
      </c>
      <c r="P1584" s="837">
        <v>0.36427656850192064</v>
      </c>
      <c r="Q1584" s="850">
        <v>569</v>
      </c>
    </row>
    <row r="1585" spans="1:17" ht="14.4" customHeight="1" x14ac:dyDescent="0.3">
      <c r="A1585" s="831" t="s">
        <v>5482</v>
      </c>
      <c r="B1585" s="832" t="s">
        <v>4484</v>
      </c>
      <c r="C1585" s="832" t="s">
        <v>4480</v>
      </c>
      <c r="D1585" s="832" t="s">
        <v>4582</v>
      </c>
      <c r="E1585" s="832" t="s">
        <v>4579</v>
      </c>
      <c r="F1585" s="849">
        <v>5</v>
      </c>
      <c r="G1585" s="849">
        <v>2840</v>
      </c>
      <c r="H1585" s="849">
        <v>1.6666666666666667</v>
      </c>
      <c r="I1585" s="849">
        <v>568</v>
      </c>
      <c r="J1585" s="849">
        <v>3</v>
      </c>
      <c r="K1585" s="849">
        <v>1704</v>
      </c>
      <c r="L1585" s="849">
        <v>1</v>
      </c>
      <c r="M1585" s="849">
        <v>568</v>
      </c>
      <c r="N1585" s="849">
        <v>6</v>
      </c>
      <c r="O1585" s="849">
        <v>3414</v>
      </c>
      <c r="P1585" s="837">
        <v>2.0035211267605635</v>
      </c>
      <c r="Q1585" s="850">
        <v>569</v>
      </c>
    </row>
    <row r="1586" spans="1:17" ht="14.4" customHeight="1" x14ac:dyDescent="0.3">
      <c r="A1586" s="831" t="s">
        <v>5482</v>
      </c>
      <c r="B1586" s="832" t="s">
        <v>4484</v>
      </c>
      <c r="C1586" s="832" t="s">
        <v>4480</v>
      </c>
      <c r="D1586" s="832" t="s">
        <v>4583</v>
      </c>
      <c r="E1586" s="832" t="s">
        <v>4581</v>
      </c>
      <c r="F1586" s="849">
        <v>50</v>
      </c>
      <c r="G1586" s="849">
        <v>38050</v>
      </c>
      <c r="H1586" s="849">
        <v>2</v>
      </c>
      <c r="I1586" s="849">
        <v>761</v>
      </c>
      <c r="J1586" s="849">
        <v>25</v>
      </c>
      <c r="K1586" s="849">
        <v>19025</v>
      </c>
      <c r="L1586" s="849">
        <v>1</v>
      </c>
      <c r="M1586" s="849">
        <v>761</v>
      </c>
      <c r="N1586" s="849">
        <v>58</v>
      </c>
      <c r="O1586" s="849">
        <v>44196</v>
      </c>
      <c r="P1586" s="837">
        <v>2.323048620236531</v>
      </c>
      <c r="Q1586" s="850">
        <v>762</v>
      </c>
    </row>
    <row r="1587" spans="1:17" ht="14.4" customHeight="1" x14ac:dyDescent="0.3">
      <c r="A1587" s="831" t="s">
        <v>5482</v>
      </c>
      <c r="B1587" s="832" t="s">
        <v>4484</v>
      </c>
      <c r="C1587" s="832" t="s">
        <v>4480</v>
      </c>
      <c r="D1587" s="832" t="s">
        <v>4609</v>
      </c>
      <c r="E1587" s="832" t="s">
        <v>4610</v>
      </c>
      <c r="F1587" s="849">
        <v>366</v>
      </c>
      <c r="G1587" s="849">
        <v>299388</v>
      </c>
      <c r="H1587" s="849">
        <v>1.1730769230769231</v>
      </c>
      <c r="I1587" s="849">
        <v>818</v>
      </c>
      <c r="J1587" s="849">
        <v>312</v>
      </c>
      <c r="K1587" s="849">
        <v>255216</v>
      </c>
      <c r="L1587" s="849">
        <v>1</v>
      </c>
      <c r="M1587" s="849">
        <v>818</v>
      </c>
      <c r="N1587" s="849">
        <v>255</v>
      </c>
      <c r="O1587" s="849">
        <v>208845</v>
      </c>
      <c r="P1587" s="837">
        <v>0.81830684596577019</v>
      </c>
      <c r="Q1587" s="850">
        <v>819</v>
      </c>
    </row>
    <row r="1588" spans="1:17" ht="14.4" customHeight="1" x14ac:dyDescent="0.3">
      <c r="A1588" s="831" t="s">
        <v>5482</v>
      </c>
      <c r="B1588" s="832" t="s">
        <v>4484</v>
      </c>
      <c r="C1588" s="832" t="s">
        <v>4480</v>
      </c>
      <c r="D1588" s="832" t="s">
        <v>4609</v>
      </c>
      <c r="E1588" s="832" t="s">
        <v>4612</v>
      </c>
      <c r="F1588" s="849">
        <v>1669</v>
      </c>
      <c r="G1588" s="849">
        <v>1365242</v>
      </c>
      <c r="H1588" s="849">
        <v>0.9783118405627198</v>
      </c>
      <c r="I1588" s="849">
        <v>818</v>
      </c>
      <c r="J1588" s="849">
        <v>1706</v>
      </c>
      <c r="K1588" s="849">
        <v>1395508</v>
      </c>
      <c r="L1588" s="849">
        <v>1</v>
      </c>
      <c r="M1588" s="849">
        <v>818</v>
      </c>
      <c r="N1588" s="849">
        <v>1786</v>
      </c>
      <c r="O1588" s="849">
        <v>1462734</v>
      </c>
      <c r="P1588" s="837">
        <v>1.0481731383840149</v>
      </c>
      <c r="Q1588" s="850">
        <v>819</v>
      </c>
    </row>
    <row r="1589" spans="1:17" ht="14.4" customHeight="1" x14ac:dyDescent="0.3">
      <c r="A1589" s="831" t="s">
        <v>5482</v>
      </c>
      <c r="B1589" s="832" t="s">
        <v>4484</v>
      </c>
      <c r="C1589" s="832" t="s">
        <v>4480</v>
      </c>
      <c r="D1589" s="832" t="s">
        <v>4584</v>
      </c>
      <c r="E1589" s="832" t="s">
        <v>4585</v>
      </c>
      <c r="F1589" s="849">
        <v>5</v>
      </c>
      <c r="G1589" s="849">
        <v>2310</v>
      </c>
      <c r="H1589" s="849"/>
      <c r="I1589" s="849">
        <v>462</v>
      </c>
      <c r="J1589" s="849"/>
      <c r="K1589" s="849"/>
      <c r="L1589" s="849"/>
      <c r="M1589" s="849"/>
      <c r="N1589" s="849">
        <v>1</v>
      </c>
      <c r="O1589" s="849">
        <v>464</v>
      </c>
      <c r="P1589" s="837"/>
      <c r="Q1589" s="850">
        <v>464</v>
      </c>
    </row>
    <row r="1590" spans="1:17" ht="14.4" customHeight="1" x14ac:dyDescent="0.3">
      <c r="A1590" s="831" t="s">
        <v>5482</v>
      </c>
      <c r="B1590" s="832" t="s">
        <v>4484</v>
      </c>
      <c r="C1590" s="832" t="s">
        <v>4480</v>
      </c>
      <c r="D1590" s="832" t="s">
        <v>4584</v>
      </c>
      <c r="E1590" s="832" t="s">
        <v>4586</v>
      </c>
      <c r="F1590" s="849">
        <v>0</v>
      </c>
      <c r="G1590" s="849">
        <v>0</v>
      </c>
      <c r="H1590" s="849"/>
      <c r="I1590" s="849"/>
      <c r="J1590" s="849"/>
      <c r="K1590" s="849"/>
      <c r="L1590" s="849"/>
      <c r="M1590" s="849"/>
      <c r="N1590" s="849"/>
      <c r="O1590" s="849"/>
      <c r="P1590" s="837"/>
      <c r="Q1590" s="850"/>
    </row>
    <row r="1591" spans="1:17" ht="14.4" customHeight="1" x14ac:dyDescent="0.3">
      <c r="A1591" s="831" t="s">
        <v>5482</v>
      </c>
      <c r="B1591" s="832" t="s">
        <v>4484</v>
      </c>
      <c r="C1591" s="832" t="s">
        <v>4480</v>
      </c>
      <c r="D1591" s="832" t="s">
        <v>4587</v>
      </c>
      <c r="E1591" s="832" t="s">
        <v>4563</v>
      </c>
      <c r="F1591" s="849">
        <v>2</v>
      </c>
      <c r="G1591" s="849">
        <v>892</v>
      </c>
      <c r="H1591" s="849">
        <v>2</v>
      </c>
      <c r="I1591" s="849">
        <v>446</v>
      </c>
      <c r="J1591" s="849">
        <v>1</v>
      </c>
      <c r="K1591" s="849">
        <v>446</v>
      </c>
      <c r="L1591" s="849">
        <v>1</v>
      </c>
      <c r="M1591" s="849">
        <v>446</v>
      </c>
      <c r="N1591" s="849">
        <v>2</v>
      </c>
      <c r="O1591" s="849">
        <v>894</v>
      </c>
      <c r="P1591" s="837">
        <v>2.0044843049327352</v>
      </c>
      <c r="Q1591" s="850">
        <v>447</v>
      </c>
    </row>
    <row r="1592" spans="1:17" ht="14.4" customHeight="1" x14ac:dyDescent="0.3">
      <c r="A1592" s="831" t="s">
        <v>5482</v>
      </c>
      <c r="B1592" s="832" t="s">
        <v>4484</v>
      </c>
      <c r="C1592" s="832" t="s">
        <v>4480</v>
      </c>
      <c r="D1592" s="832" t="s">
        <v>4588</v>
      </c>
      <c r="E1592" s="832" t="s">
        <v>4561</v>
      </c>
      <c r="F1592" s="849">
        <v>77</v>
      </c>
      <c r="G1592" s="849">
        <v>56056</v>
      </c>
      <c r="H1592" s="849">
        <v>1.1159420289855073</v>
      </c>
      <c r="I1592" s="849">
        <v>728</v>
      </c>
      <c r="J1592" s="849">
        <v>69</v>
      </c>
      <c r="K1592" s="849">
        <v>50232</v>
      </c>
      <c r="L1592" s="849">
        <v>1</v>
      </c>
      <c r="M1592" s="849">
        <v>728</v>
      </c>
      <c r="N1592" s="849">
        <v>95</v>
      </c>
      <c r="O1592" s="849">
        <v>69350</v>
      </c>
      <c r="P1592" s="837">
        <v>1.3805940436375219</v>
      </c>
      <c r="Q1592" s="850">
        <v>730</v>
      </c>
    </row>
    <row r="1593" spans="1:17" ht="14.4" customHeight="1" x14ac:dyDescent="0.3">
      <c r="A1593" s="831" t="s">
        <v>5482</v>
      </c>
      <c r="B1593" s="832" t="s">
        <v>4484</v>
      </c>
      <c r="C1593" s="832" t="s">
        <v>4480</v>
      </c>
      <c r="D1593" s="832" t="s">
        <v>4589</v>
      </c>
      <c r="E1593" s="832" t="s">
        <v>4590</v>
      </c>
      <c r="F1593" s="849">
        <v>61</v>
      </c>
      <c r="G1593" s="849">
        <v>50813</v>
      </c>
      <c r="H1593" s="849">
        <v>1.2978723404255319</v>
      </c>
      <c r="I1593" s="849">
        <v>833</v>
      </c>
      <c r="J1593" s="849">
        <v>47</v>
      </c>
      <c r="K1593" s="849">
        <v>39151</v>
      </c>
      <c r="L1593" s="849">
        <v>1</v>
      </c>
      <c r="M1593" s="849">
        <v>833</v>
      </c>
      <c r="N1593" s="849">
        <v>66</v>
      </c>
      <c r="O1593" s="849">
        <v>55044</v>
      </c>
      <c r="P1593" s="837">
        <v>1.405941099844193</v>
      </c>
      <c r="Q1593" s="850">
        <v>834</v>
      </c>
    </row>
    <row r="1594" spans="1:17" ht="14.4" customHeight="1" x14ac:dyDescent="0.3">
      <c r="A1594" s="831" t="s">
        <v>5482</v>
      </c>
      <c r="B1594" s="832" t="s">
        <v>4484</v>
      </c>
      <c r="C1594" s="832" t="s">
        <v>4480</v>
      </c>
      <c r="D1594" s="832" t="s">
        <v>4591</v>
      </c>
      <c r="E1594" s="832" t="s">
        <v>4592</v>
      </c>
      <c r="F1594" s="849">
        <v>439</v>
      </c>
      <c r="G1594" s="849">
        <v>94385</v>
      </c>
      <c r="H1594" s="849">
        <v>1.0045766590389016</v>
      </c>
      <c r="I1594" s="849">
        <v>215</v>
      </c>
      <c r="J1594" s="849">
        <v>437</v>
      </c>
      <c r="K1594" s="849">
        <v>93955</v>
      </c>
      <c r="L1594" s="849">
        <v>1</v>
      </c>
      <c r="M1594" s="849">
        <v>215</v>
      </c>
      <c r="N1594" s="849">
        <v>437</v>
      </c>
      <c r="O1594" s="849">
        <v>93955</v>
      </c>
      <c r="P1594" s="837">
        <v>1</v>
      </c>
      <c r="Q1594" s="850">
        <v>215</v>
      </c>
    </row>
    <row r="1595" spans="1:17" ht="14.4" customHeight="1" x14ac:dyDescent="0.3">
      <c r="A1595" s="831" t="s">
        <v>5482</v>
      </c>
      <c r="B1595" s="832" t="s">
        <v>4484</v>
      </c>
      <c r="C1595" s="832" t="s">
        <v>4480</v>
      </c>
      <c r="D1595" s="832" t="s">
        <v>4591</v>
      </c>
      <c r="E1595" s="832" t="s">
        <v>4593</v>
      </c>
      <c r="F1595" s="849">
        <v>65</v>
      </c>
      <c r="G1595" s="849">
        <v>13975</v>
      </c>
      <c r="H1595" s="849">
        <v>1</v>
      </c>
      <c r="I1595" s="849">
        <v>215</v>
      </c>
      <c r="J1595" s="849">
        <v>65</v>
      </c>
      <c r="K1595" s="849">
        <v>13975</v>
      </c>
      <c r="L1595" s="849">
        <v>1</v>
      </c>
      <c r="M1595" s="849">
        <v>215</v>
      </c>
      <c r="N1595" s="849">
        <v>47</v>
      </c>
      <c r="O1595" s="849">
        <v>10105</v>
      </c>
      <c r="P1595" s="837">
        <v>0.72307692307692306</v>
      </c>
      <c r="Q1595" s="850">
        <v>215</v>
      </c>
    </row>
    <row r="1596" spans="1:17" ht="14.4" customHeight="1" x14ac:dyDescent="0.3">
      <c r="A1596" s="831" t="s">
        <v>5482</v>
      </c>
      <c r="B1596" s="832" t="s">
        <v>4484</v>
      </c>
      <c r="C1596" s="832" t="s">
        <v>4480</v>
      </c>
      <c r="D1596" s="832" t="s">
        <v>4540</v>
      </c>
      <c r="E1596" s="832" t="s">
        <v>4542</v>
      </c>
      <c r="F1596" s="849">
        <v>1</v>
      </c>
      <c r="G1596" s="849">
        <v>354</v>
      </c>
      <c r="H1596" s="849"/>
      <c r="I1596" s="849">
        <v>354</v>
      </c>
      <c r="J1596" s="849"/>
      <c r="K1596" s="849"/>
      <c r="L1596" s="849"/>
      <c r="M1596" s="849"/>
      <c r="N1596" s="849">
        <v>1</v>
      </c>
      <c r="O1596" s="849">
        <v>355</v>
      </c>
      <c r="P1596" s="837"/>
      <c r="Q1596" s="850">
        <v>355</v>
      </c>
    </row>
    <row r="1597" spans="1:17" ht="14.4" customHeight="1" x14ac:dyDescent="0.3">
      <c r="A1597" s="831" t="s">
        <v>5482</v>
      </c>
      <c r="B1597" s="832" t="s">
        <v>4484</v>
      </c>
      <c r="C1597" s="832" t="s">
        <v>4480</v>
      </c>
      <c r="D1597" s="832" t="s">
        <v>4594</v>
      </c>
      <c r="E1597" s="832" t="s">
        <v>4595</v>
      </c>
      <c r="F1597" s="849">
        <v>629</v>
      </c>
      <c r="G1597" s="849">
        <v>53465</v>
      </c>
      <c r="H1597" s="849">
        <v>1.0536013400335009</v>
      </c>
      <c r="I1597" s="849">
        <v>85</v>
      </c>
      <c r="J1597" s="849">
        <v>597</v>
      </c>
      <c r="K1597" s="849">
        <v>50745</v>
      </c>
      <c r="L1597" s="849">
        <v>1</v>
      </c>
      <c r="M1597" s="849">
        <v>85</v>
      </c>
      <c r="N1597" s="849">
        <v>383</v>
      </c>
      <c r="O1597" s="849">
        <v>32938</v>
      </c>
      <c r="P1597" s="837">
        <v>0.64908858015568038</v>
      </c>
      <c r="Q1597" s="850">
        <v>86</v>
      </c>
    </row>
    <row r="1598" spans="1:17" ht="14.4" customHeight="1" x14ac:dyDescent="0.3">
      <c r="A1598" s="831" t="s">
        <v>5482</v>
      </c>
      <c r="B1598" s="832" t="s">
        <v>4484</v>
      </c>
      <c r="C1598" s="832" t="s">
        <v>4480</v>
      </c>
      <c r="D1598" s="832" t="s">
        <v>4594</v>
      </c>
      <c r="E1598" s="832" t="s">
        <v>4596</v>
      </c>
      <c r="F1598" s="849">
        <v>4265</v>
      </c>
      <c r="G1598" s="849">
        <v>362525</v>
      </c>
      <c r="H1598" s="849">
        <v>0.93122270742358082</v>
      </c>
      <c r="I1598" s="849">
        <v>85</v>
      </c>
      <c r="J1598" s="849">
        <v>4580</v>
      </c>
      <c r="K1598" s="849">
        <v>389300</v>
      </c>
      <c r="L1598" s="849">
        <v>1</v>
      </c>
      <c r="M1598" s="849">
        <v>85</v>
      </c>
      <c r="N1598" s="849">
        <v>4732</v>
      </c>
      <c r="O1598" s="849">
        <v>406952</v>
      </c>
      <c r="P1598" s="837">
        <v>1.0453429231954792</v>
      </c>
      <c r="Q1598" s="850">
        <v>86</v>
      </c>
    </row>
    <row r="1599" spans="1:17" ht="14.4" customHeight="1" x14ac:dyDescent="0.3">
      <c r="A1599" s="831" t="s">
        <v>5482</v>
      </c>
      <c r="B1599" s="832" t="s">
        <v>4484</v>
      </c>
      <c r="C1599" s="832" t="s">
        <v>4480</v>
      </c>
      <c r="D1599" s="832" t="s">
        <v>4647</v>
      </c>
      <c r="E1599" s="832" t="s">
        <v>4648</v>
      </c>
      <c r="F1599" s="849">
        <v>18</v>
      </c>
      <c r="G1599" s="849">
        <v>12942</v>
      </c>
      <c r="H1599" s="849">
        <v>1.1983333333333333</v>
      </c>
      <c r="I1599" s="849">
        <v>719</v>
      </c>
      <c r="J1599" s="849">
        <v>15</v>
      </c>
      <c r="K1599" s="849">
        <v>10800</v>
      </c>
      <c r="L1599" s="849">
        <v>1</v>
      </c>
      <c r="M1599" s="849">
        <v>720</v>
      </c>
      <c r="N1599" s="849">
        <v>15</v>
      </c>
      <c r="O1599" s="849">
        <v>10800</v>
      </c>
      <c r="P1599" s="837">
        <v>1</v>
      </c>
      <c r="Q1599" s="850">
        <v>720</v>
      </c>
    </row>
    <row r="1600" spans="1:17" ht="14.4" customHeight="1" x14ac:dyDescent="0.3">
      <c r="A1600" s="831" t="s">
        <v>5482</v>
      </c>
      <c r="B1600" s="832" t="s">
        <v>4484</v>
      </c>
      <c r="C1600" s="832" t="s">
        <v>4480</v>
      </c>
      <c r="D1600" s="832" t="s">
        <v>4649</v>
      </c>
      <c r="E1600" s="832" t="s">
        <v>4610</v>
      </c>
      <c r="F1600" s="849">
        <v>366</v>
      </c>
      <c r="G1600" s="849">
        <v>348432</v>
      </c>
      <c r="H1600" s="849">
        <v>0.65827338129496404</v>
      </c>
      <c r="I1600" s="849">
        <v>952</v>
      </c>
      <c r="J1600" s="849">
        <v>556</v>
      </c>
      <c r="K1600" s="849">
        <v>529312</v>
      </c>
      <c r="L1600" s="849">
        <v>1</v>
      </c>
      <c r="M1600" s="849">
        <v>952</v>
      </c>
      <c r="N1600" s="849">
        <v>317</v>
      </c>
      <c r="O1600" s="849">
        <v>302101</v>
      </c>
      <c r="P1600" s="837">
        <v>0.57074277552747721</v>
      </c>
      <c r="Q1600" s="850">
        <v>953</v>
      </c>
    </row>
    <row r="1601" spans="1:17" ht="14.4" customHeight="1" x14ac:dyDescent="0.3">
      <c r="A1601" s="831" t="s">
        <v>5482</v>
      </c>
      <c r="B1601" s="832" t="s">
        <v>4484</v>
      </c>
      <c r="C1601" s="832" t="s">
        <v>4480</v>
      </c>
      <c r="D1601" s="832" t="s">
        <v>4649</v>
      </c>
      <c r="E1601" s="832" t="s">
        <v>4612</v>
      </c>
      <c r="F1601" s="849">
        <v>1956</v>
      </c>
      <c r="G1601" s="849">
        <v>1862112</v>
      </c>
      <c r="H1601" s="849">
        <v>0.93857965451055658</v>
      </c>
      <c r="I1601" s="849">
        <v>952</v>
      </c>
      <c r="J1601" s="849">
        <v>2084</v>
      </c>
      <c r="K1601" s="849">
        <v>1983968</v>
      </c>
      <c r="L1601" s="849">
        <v>1</v>
      </c>
      <c r="M1601" s="849">
        <v>952</v>
      </c>
      <c r="N1601" s="849">
        <v>2152</v>
      </c>
      <c r="O1601" s="849">
        <v>2050856</v>
      </c>
      <c r="P1601" s="837">
        <v>1.0337142534557009</v>
      </c>
      <c r="Q1601" s="850">
        <v>953</v>
      </c>
    </row>
    <row r="1602" spans="1:17" ht="14.4" customHeight="1" x14ac:dyDescent="0.3">
      <c r="A1602" s="831" t="s">
        <v>5482</v>
      </c>
      <c r="B1602" s="832" t="s">
        <v>4484</v>
      </c>
      <c r="C1602" s="832" t="s">
        <v>4480</v>
      </c>
      <c r="D1602" s="832" t="s">
        <v>4549</v>
      </c>
      <c r="E1602" s="832" t="s">
        <v>4550</v>
      </c>
      <c r="F1602" s="849">
        <v>14</v>
      </c>
      <c r="G1602" s="849">
        <v>1680</v>
      </c>
      <c r="H1602" s="849">
        <v>2.8</v>
      </c>
      <c r="I1602" s="849">
        <v>120</v>
      </c>
      <c r="J1602" s="849">
        <v>5</v>
      </c>
      <c r="K1602" s="849">
        <v>600</v>
      </c>
      <c r="L1602" s="849">
        <v>1</v>
      </c>
      <c r="M1602" s="849">
        <v>120</v>
      </c>
      <c r="N1602" s="849">
        <v>16</v>
      </c>
      <c r="O1602" s="849">
        <v>1936</v>
      </c>
      <c r="P1602" s="837">
        <v>3.2266666666666666</v>
      </c>
      <c r="Q1602" s="850">
        <v>121</v>
      </c>
    </row>
    <row r="1603" spans="1:17" ht="14.4" customHeight="1" x14ac:dyDescent="0.3">
      <c r="A1603" s="831" t="s">
        <v>5482</v>
      </c>
      <c r="B1603" s="832" t="s">
        <v>4484</v>
      </c>
      <c r="C1603" s="832" t="s">
        <v>4480</v>
      </c>
      <c r="D1603" s="832" t="s">
        <v>4549</v>
      </c>
      <c r="E1603" s="832" t="s">
        <v>4551</v>
      </c>
      <c r="F1603" s="849">
        <v>6</v>
      </c>
      <c r="G1603" s="849">
        <v>720</v>
      </c>
      <c r="H1603" s="849">
        <v>6</v>
      </c>
      <c r="I1603" s="849">
        <v>120</v>
      </c>
      <c r="J1603" s="849">
        <v>1</v>
      </c>
      <c r="K1603" s="849">
        <v>120</v>
      </c>
      <c r="L1603" s="849">
        <v>1</v>
      </c>
      <c r="M1603" s="849">
        <v>120</v>
      </c>
      <c r="N1603" s="849"/>
      <c r="O1603" s="849"/>
      <c r="P1603" s="837"/>
      <c r="Q1603" s="850"/>
    </row>
    <row r="1604" spans="1:17" ht="14.4" customHeight="1" x14ac:dyDescent="0.3">
      <c r="A1604" s="831" t="s">
        <v>5482</v>
      </c>
      <c r="B1604" s="832" t="s">
        <v>4484</v>
      </c>
      <c r="C1604" s="832" t="s">
        <v>4480</v>
      </c>
      <c r="D1604" s="832" t="s">
        <v>4611</v>
      </c>
      <c r="E1604" s="832" t="s">
        <v>4610</v>
      </c>
      <c r="F1604" s="849">
        <v>34</v>
      </c>
      <c r="G1604" s="849">
        <v>25330</v>
      </c>
      <c r="H1604" s="849"/>
      <c r="I1604" s="849">
        <v>745</v>
      </c>
      <c r="J1604" s="849"/>
      <c r="K1604" s="849"/>
      <c r="L1604" s="849"/>
      <c r="M1604" s="849"/>
      <c r="N1604" s="849">
        <v>5</v>
      </c>
      <c r="O1604" s="849">
        <v>3730</v>
      </c>
      <c r="P1604" s="837"/>
      <c r="Q1604" s="850">
        <v>746</v>
      </c>
    </row>
    <row r="1605" spans="1:17" ht="14.4" customHeight="1" x14ac:dyDescent="0.3">
      <c r="A1605" s="831" t="s">
        <v>5482</v>
      </c>
      <c r="B1605" s="832" t="s">
        <v>4484</v>
      </c>
      <c r="C1605" s="832" t="s">
        <v>4480</v>
      </c>
      <c r="D1605" s="832" t="s">
        <v>4611</v>
      </c>
      <c r="E1605" s="832" t="s">
        <v>4612</v>
      </c>
      <c r="F1605" s="849">
        <v>93</v>
      </c>
      <c r="G1605" s="849">
        <v>69285</v>
      </c>
      <c r="H1605" s="849">
        <v>1.1071428571428572</v>
      </c>
      <c r="I1605" s="849">
        <v>745</v>
      </c>
      <c r="J1605" s="849">
        <v>84</v>
      </c>
      <c r="K1605" s="849">
        <v>62580</v>
      </c>
      <c r="L1605" s="849">
        <v>1</v>
      </c>
      <c r="M1605" s="849">
        <v>745</v>
      </c>
      <c r="N1605" s="849">
        <v>50</v>
      </c>
      <c r="O1605" s="849">
        <v>37300</v>
      </c>
      <c r="P1605" s="837">
        <v>0.59603707254713967</v>
      </c>
      <c r="Q1605" s="850">
        <v>746</v>
      </c>
    </row>
    <row r="1606" spans="1:17" ht="14.4" customHeight="1" x14ac:dyDescent="0.3">
      <c r="A1606" s="831" t="s">
        <v>5482</v>
      </c>
      <c r="B1606" s="832" t="s">
        <v>4484</v>
      </c>
      <c r="C1606" s="832" t="s">
        <v>4480</v>
      </c>
      <c r="D1606" s="832" t="s">
        <v>4650</v>
      </c>
      <c r="E1606" s="832" t="s">
        <v>4677</v>
      </c>
      <c r="F1606" s="849">
        <v>3</v>
      </c>
      <c r="G1606" s="849">
        <v>174</v>
      </c>
      <c r="H1606" s="849">
        <v>1</v>
      </c>
      <c r="I1606" s="849">
        <v>58</v>
      </c>
      <c r="J1606" s="849">
        <v>3</v>
      </c>
      <c r="K1606" s="849">
        <v>174</v>
      </c>
      <c r="L1606" s="849">
        <v>1</v>
      </c>
      <c r="M1606" s="849">
        <v>58</v>
      </c>
      <c r="N1606" s="849">
        <v>4</v>
      </c>
      <c r="O1606" s="849">
        <v>232</v>
      </c>
      <c r="P1606" s="837">
        <v>1.3333333333333333</v>
      </c>
      <c r="Q1606" s="850">
        <v>58</v>
      </c>
    </row>
    <row r="1607" spans="1:17" ht="14.4" customHeight="1" x14ac:dyDescent="0.3">
      <c r="A1607" s="831" t="s">
        <v>5482</v>
      </c>
      <c r="B1607" s="832" t="s">
        <v>4484</v>
      </c>
      <c r="C1607" s="832" t="s">
        <v>4480</v>
      </c>
      <c r="D1607" s="832" t="s">
        <v>4650</v>
      </c>
      <c r="E1607" s="832" t="s">
        <v>4651</v>
      </c>
      <c r="F1607" s="849">
        <v>6</v>
      </c>
      <c r="G1607" s="849">
        <v>348</v>
      </c>
      <c r="H1607" s="849">
        <v>3</v>
      </c>
      <c r="I1607" s="849">
        <v>58</v>
      </c>
      <c r="J1607" s="849">
        <v>2</v>
      </c>
      <c r="K1607" s="849">
        <v>116</v>
      </c>
      <c r="L1607" s="849">
        <v>1</v>
      </c>
      <c r="M1607" s="849">
        <v>58</v>
      </c>
      <c r="N1607" s="849"/>
      <c r="O1607" s="849"/>
      <c r="P1607" s="837"/>
      <c r="Q1607" s="850"/>
    </row>
    <row r="1608" spans="1:17" ht="14.4" customHeight="1" x14ac:dyDescent="0.3">
      <c r="A1608" s="831" t="s">
        <v>5482</v>
      </c>
      <c r="B1608" s="832" t="s">
        <v>4484</v>
      </c>
      <c r="C1608" s="832" t="s">
        <v>4480</v>
      </c>
      <c r="D1608" s="832" t="s">
        <v>4613</v>
      </c>
      <c r="E1608" s="832" t="s">
        <v>4614</v>
      </c>
      <c r="F1608" s="849">
        <v>549</v>
      </c>
      <c r="G1608" s="849">
        <v>298107</v>
      </c>
      <c r="H1608" s="849">
        <v>0.98211091234347048</v>
      </c>
      <c r="I1608" s="849">
        <v>543</v>
      </c>
      <c r="J1608" s="849">
        <v>559</v>
      </c>
      <c r="K1608" s="849">
        <v>303537</v>
      </c>
      <c r="L1608" s="849">
        <v>1</v>
      </c>
      <c r="M1608" s="849">
        <v>543</v>
      </c>
      <c r="N1608" s="849">
        <v>539</v>
      </c>
      <c r="O1608" s="849">
        <v>293216</v>
      </c>
      <c r="P1608" s="837">
        <v>0.96599755548746935</v>
      </c>
      <c r="Q1608" s="850">
        <v>544</v>
      </c>
    </row>
    <row r="1609" spans="1:17" ht="14.4" customHeight="1" x14ac:dyDescent="0.3">
      <c r="A1609" s="831" t="s">
        <v>5482</v>
      </c>
      <c r="B1609" s="832" t="s">
        <v>4484</v>
      </c>
      <c r="C1609" s="832" t="s">
        <v>4480</v>
      </c>
      <c r="D1609" s="832" t="s">
        <v>4597</v>
      </c>
      <c r="E1609" s="832" t="s">
        <v>4598</v>
      </c>
      <c r="F1609" s="849"/>
      <c r="G1609" s="849"/>
      <c r="H1609" s="849"/>
      <c r="I1609" s="849"/>
      <c r="J1609" s="849">
        <v>2</v>
      </c>
      <c r="K1609" s="849">
        <v>614</v>
      </c>
      <c r="L1609" s="849">
        <v>1</v>
      </c>
      <c r="M1609" s="849">
        <v>307</v>
      </c>
      <c r="N1609" s="849">
        <v>3</v>
      </c>
      <c r="O1609" s="849">
        <v>924</v>
      </c>
      <c r="P1609" s="837">
        <v>1.504885993485342</v>
      </c>
      <c r="Q1609" s="850">
        <v>308</v>
      </c>
    </row>
    <row r="1610" spans="1:17" ht="14.4" customHeight="1" x14ac:dyDescent="0.3">
      <c r="A1610" s="831" t="s">
        <v>5482</v>
      </c>
      <c r="B1610" s="832" t="s">
        <v>4484</v>
      </c>
      <c r="C1610" s="832" t="s">
        <v>4480</v>
      </c>
      <c r="D1610" s="832" t="s">
        <v>4597</v>
      </c>
      <c r="E1610" s="832" t="s">
        <v>4599</v>
      </c>
      <c r="F1610" s="849"/>
      <c r="G1610" s="849"/>
      <c r="H1610" s="849"/>
      <c r="I1610" s="849"/>
      <c r="J1610" s="849">
        <v>4</v>
      </c>
      <c r="K1610" s="849">
        <v>1228</v>
      </c>
      <c r="L1610" s="849">
        <v>1</v>
      </c>
      <c r="M1610" s="849">
        <v>307</v>
      </c>
      <c r="N1610" s="849">
        <v>1</v>
      </c>
      <c r="O1610" s="849">
        <v>308</v>
      </c>
      <c r="P1610" s="837">
        <v>0.250814332247557</v>
      </c>
      <c r="Q1610" s="850">
        <v>308</v>
      </c>
    </row>
    <row r="1611" spans="1:17" ht="14.4" customHeight="1" x14ac:dyDescent="0.3">
      <c r="A1611" s="831" t="s">
        <v>5482</v>
      </c>
      <c r="B1611" s="832" t="s">
        <v>4484</v>
      </c>
      <c r="C1611" s="832" t="s">
        <v>4480</v>
      </c>
      <c r="D1611" s="832" t="s">
        <v>4600</v>
      </c>
      <c r="E1611" s="832" t="s">
        <v>4592</v>
      </c>
      <c r="F1611" s="849">
        <v>7</v>
      </c>
      <c r="G1611" s="849">
        <v>1246</v>
      </c>
      <c r="H1611" s="849">
        <v>0.7</v>
      </c>
      <c r="I1611" s="849">
        <v>178</v>
      </c>
      <c r="J1611" s="849">
        <v>10</v>
      </c>
      <c r="K1611" s="849">
        <v>1780</v>
      </c>
      <c r="L1611" s="849">
        <v>1</v>
      </c>
      <c r="M1611" s="849">
        <v>178</v>
      </c>
      <c r="N1611" s="849">
        <v>11</v>
      </c>
      <c r="O1611" s="849">
        <v>1969</v>
      </c>
      <c r="P1611" s="837">
        <v>1.1061797752808988</v>
      </c>
      <c r="Q1611" s="850">
        <v>179</v>
      </c>
    </row>
    <row r="1612" spans="1:17" ht="14.4" customHeight="1" x14ac:dyDescent="0.3">
      <c r="A1612" s="831" t="s">
        <v>5482</v>
      </c>
      <c r="B1612" s="832" t="s">
        <v>4484</v>
      </c>
      <c r="C1612" s="832" t="s">
        <v>4480</v>
      </c>
      <c r="D1612" s="832" t="s">
        <v>4600</v>
      </c>
      <c r="E1612" s="832" t="s">
        <v>4593</v>
      </c>
      <c r="F1612" s="849">
        <v>6</v>
      </c>
      <c r="G1612" s="849">
        <v>1068</v>
      </c>
      <c r="H1612" s="849"/>
      <c r="I1612" s="849">
        <v>178</v>
      </c>
      <c r="J1612" s="849"/>
      <c r="K1612" s="849"/>
      <c r="L1612" s="849"/>
      <c r="M1612" s="849"/>
      <c r="N1612" s="849">
        <v>1</v>
      </c>
      <c r="O1612" s="849">
        <v>179</v>
      </c>
      <c r="P1612" s="837"/>
      <c r="Q1612" s="850">
        <v>179</v>
      </c>
    </row>
    <row r="1613" spans="1:17" ht="14.4" customHeight="1" x14ac:dyDescent="0.3">
      <c r="A1613" s="831" t="s">
        <v>5482</v>
      </c>
      <c r="B1613" s="832" t="s">
        <v>4484</v>
      </c>
      <c r="C1613" s="832" t="s">
        <v>4480</v>
      </c>
      <c r="D1613" s="832" t="s">
        <v>4601</v>
      </c>
      <c r="E1613" s="832" t="s">
        <v>4598</v>
      </c>
      <c r="F1613" s="849">
        <v>9</v>
      </c>
      <c r="G1613" s="849">
        <v>3420</v>
      </c>
      <c r="H1613" s="849">
        <v>2.25</v>
      </c>
      <c r="I1613" s="849">
        <v>380</v>
      </c>
      <c r="J1613" s="849">
        <v>4</v>
      </c>
      <c r="K1613" s="849">
        <v>1520</v>
      </c>
      <c r="L1613" s="849">
        <v>1</v>
      </c>
      <c r="M1613" s="849">
        <v>380</v>
      </c>
      <c r="N1613" s="849">
        <v>9</v>
      </c>
      <c r="O1613" s="849">
        <v>3429</v>
      </c>
      <c r="P1613" s="837">
        <v>2.2559210526315789</v>
      </c>
      <c r="Q1613" s="850">
        <v>381</v>
      </c>
    </row>
    <row r="1614" spans="1:17" ht="14.4" customHeight="1" x14ac:dyDescent="0.3">
      <c r="A1614" s="831" t="s">
        <v>5482</v>
      </c>
      <c r="B1614" s="832" t="s">
        <v>4484</v>
      </c>
      <c r="C1614" s="832" t="s">
        <v>4480</v>
      </c>
      <c r="D1614" s="832" t="s">
        <v>4601</v>
      </c>
      <c r="E1614" s="832" t="s">
        <v>4599</v>
      </c>
      <c r="F1614" s="849">
        <v>4</v>
      </c>
      <c r="G1614" s="849">
        <v>1520</v>
      </c>
      <c r="H1614" s="849"/>
      <c r="I1614" s="849">
        <v>380</v>
      </c>
      <c r="J1614" s="849"/>
      <c r="K1614" s="849"/>
      <c r="L1614" s="849"/>
      <c r="M1614" s="849"/>
      <c r="N1614" s="849">
        <v>2</v>
      </c>
      <c r="O1614" s="849">
        <v>762</v>
      </c>
      <c r="P1614" s="837"/>
      <c r="Q1614" s="850">
        <v>381</v>
      </c>
    </row>
    <row r="1615" spans="1:17" ht="14.4" customHeight="1" x14ac:dyDescent="0.3">
      <c r="A1615" s="831" t="s">
        <v>5482</v>
      </c>
      <c r="B1615" s="832" t="s">
        <v>4484</v>
      </c>
      <c r="C1615" s="832" t="s">
        <v>4480</v>
      </c>
      <c r="D1615" s="832" t="s">
        <v>4560</v>
      </c>
      <c r="E1615" s="832" t="s">
        <v>4561</v>
      </c>
      <c r="F1615" s="849">
        <v>2</v>
      </c>
      <c r="G1615" s="849">
        <v>1236</v>
      </c>
      <c r="H1615" s="849"/>
      <c r="I1615" s="849">
        <v>618</v>
      </c>
      <c r="J1615" s="849"/>
      <c r="K1615" s="849"/>
      <c r="L1615" s="849"/>
      <c r="M1615" s="849"/>
      <c r="N1615" s="849"/>
      <c r="O1615" s="849"/>
      <c r="P1615" s="837"/>
      <c r="Q1615" s="850"/>
    </row>
    <row r="1616" spans="1:17" ht="14.4" customHeight="1" x14ac:dyDescent="0.3">
      <c r="A1616" s="831" t="s">
        <v>5482</v>
      </c>
      <c r="B1616" s="832" t="s">
        <v>4484</v>
      </c>
      <c r="C1616" s="832" t="s">
        <v>4480</v>
      </c>
      <c r="D1616" s="832" t="s">
        <v>4602</v>
      </c>
      <c r="E1616" s="832" t="s">
        <v>4603</v>
      </c>
      <c r="F1616" s="849"/>
      <c r="G1616" s="849"/>
      <c r="H1616" s="849"/>
      <c r="I1616" s="849"/>
      <c r="J1616" s="849">
        <v>0</v>
      </c>
      <c r="K1616" s="849">
        <v>0</v>
      </c>
      <c r="L1616" s="849"/>
      <c r="M1616" s="849"/>
      <c r="N1616" s="849">
        <v>2</v>
      </c>
      <c r="O1616" s="849">
        <v>546</v>
      </c>
      <c r="P1616" s="837"/>
      <c r="Q1616" s="850">
        <v>273</v>
      </c>
    </row>
    <row r="1617" spans="1:17" ht="14.4" customHeight="1" x14ac:dyDescent="0.3">
      <c r="A1617" s="831" t="s">
        <v>5482</v>
      </c>
      <c r="B1617" s="832" t="s">
        <v>4484</v>
      </c>
      <c r="C1617" s="832" t="s">
        <v>4480</v>
      </c>
      <c r="D1617" s="832" t="s">
        <v>4652</v>
      </c>
      <c r="E1617" s="832" t="s">
        <v>4653</v>
      </c>
      <c r="F1617" s="849">
        <v>44</v>
      </c>
      <c r="G1617" s="849">
        <v>4400</v>
      </c>
      <c r="H1617" s="849">
        <v>0.7857142857142857</v>
      </c>
      <c r="I1617" s="849">
        <v>100</v>
      </c>
      <c r="J1617" s="849">
        <v>56</v>
      </c>
      <c r="K1617" s="849">
        <v>5600</v>
      </c>
      <c r="L1617" s="849">
        <v>1</v>
      </c>
      <c r="M1617" s="849">
        <v>100</v>
      </c>
      <c r="N1617" s="849">
        <v>34</v>
      </c>
      <c r="O1617" s="849">
        <v>3400</v>
      </c>
      <c r="P1617" s="837">
        <v>0.6071428571428571</v>
      </c>
      <c r="Q1617" s="850">
        <v>100</v>
      </c>
    </row>
    <row r="1618" spans="1:17" ht="14.4" customHeight="1" x14ac:dyDescent="0.3">
      <c r="A1618" s="831" t="s">
        <v>5482</v>
      </c>
      <c r="B1618" s="832" t="s">
        <v>4484</v>
      </c>
      <c r="C1618" s="832" t="s">
        <v>4480</v>
      </c>
      <c r="D1618" s="832" t="s">
        <v>4654</v>
      </c>
      <c r="E1618" s="832" t="s">
        <v>4610</v>
      </c>
      <c r="F1618" s="849">
        <v>122</v>
      </c>
      <c r="G1618" s="849">
        <v>126270</v>
      </c>
      <c r="H1618" s="849">
        <v>2.489795918367347</v>
      </c>
      <c r="I1618" s="849">
        <v>1035</v>
      </c>
      <c r="J1618" s="849">
        <v>49</v>
      </c>
      <c r="K1618" s="849">
        <v>50715</v>
      </c>
      <c r="L1618" s="849">
        <v>1</v>
      </c>
      <c r="M1618" s="849">
        <v>1035</v>
      </c>
      <c r="N1618" s="849">
        <v>78</v>
      </c>
      <c r="O1618" s="849">
        <v>80808</v>
      </c>
      <c r="P1618" s="837">
        <v>1.5933747412008281</v>
      </c>
      <c r="Q1618" s="850">
        <v>1036</v>
      </c>
    </row>
    <row r="1619" spans="1:17" ht="14.4" customHeight="1" x14ac:dyDescent="0.3">
      <c r="A1619" s="831" t="s">
        <v>5482</v>
      </c>
      <c r="B1619" s="832" t="s">
        <v>4484</v>
      </c>
      <c r="C1619" s="832" t="s">
        <v>4480</v>
      </c>
      <c r="D1619" s="832" t="s">
        <v>4654</v>
      </c>
      <c r="E1619" s="832" t="s">
        <v>4612</v>
      </c>
      <c r="F1619" s="849">
        <v>282</v>
      </c>
      <c r="G1619" s="849">
        <v>291870</v>
      </c>
      <c r="H1619" s="849">
        <v>0.7103274559193955</v>
      </c>
      <c r="I1619" s="849">
        <v>1035</v>
      </c>
      <c r="J1619" s="849">
        <v>397</v>
      </c>
      <c r="K1619" s="849">
        <v>410895</v>
      </c>
      <c r="L1619" s="849">
        <v>1</v>
      </c>
      <c r="M1619" s="849">
        <v>1035</v>
      </c>
      <c r="N1619" s="849">
        <v>421</v>
      </c>
      <c r="O1619" s="849">
        <v>436156</v>
      </c>
      <c r="P1619" s="837">
        <v>1.0614779931612699</v>
      </c>
      <c r="Q1619" s="850">
        <v>1036</v>
      </c>
    </row>
    <row r="1620" spans="1:17" ht="14.4" customHeight="1" x14ac:dyDescent="0.3">
      <c r="A1620" s="831" t="s">
        <v>5482</v>
      </c>
      <c r="B1620" s="832" t="s">
        <v>4484</v>
      </c>
      <c r="C1620" s="832" t="s">
        <v>4480</v>
      </c>
      <c r="D1620" s="832" t="s">
        <v>4604</v>
      </c>
      <c r="E1620" s="832" t="s">
        <v>4586</v>
      </c>
      <c r="F1620" s="849">
        <v>1</v>
      </c>
      <c r="G1620" s="849">
        <v>352</v>
      </c>
      <c r="H1620" s="849"/>
      <c r="I1620" s="849">
        <v>352</v>
      </c>
      <c r="J1620" s="849"/>
      <c r="K1620" s="849"/>
      <c r="L1620" s="849"/>
      <c r="M1620" s="849"/>
      <c r="N1620" s="849"/>
      <c r="O1620" s="849"/>
      <c r="P1620" s="837"/>
      <c r="Q1620" s="850"/>
    </row>
    <row r="1621" spans="1:17" ht="14.4" customHeight="1" x14ac:dyDescent="0.3">
      <c r="A1621" s="831" t="s">
        <v>5482</v>
      </c>
      <c r="B1621" s="832" t="s">
        <v>4484</v>
      </c>
      <c r="C1621" s="832" t="s">
        <v>4480</v>
      </c>
      <c r="D1621" s="832" t="s">
        <v>4562</v>
      </c>
      <c r="E1621" s="832" t="s">
        <v>4563</v>
      </c>
      <c r="F1621" s="849"/>
      <c r="G1621" s="849"/>
      <c r="H1621" s="849"/>
      <c r="I1621" s="849"/>
      <c r="J1621" s="849"/>
      <c r="K1621" s="849"/>
      <c r="L1621" s="849"/>
      <c r="M1621" s="849"/>
      <c r="N1621" s="849">
        <v>1</v>
      </c>
      <c r="O1621" s="849">
        <v>374</v>
      </c>
      <c r="P1621" s="837"/>
      <c r="Q1621" s="850">
        <v>374</v>
      </c>
    </row>
    <row r="1622" spans="1:17" ht="14.4" customHeight="1" x14ac:dyDescent="0.3">
      <c r="A1622" s="831" t="s">
        <v>5482</v>
      </c>
      <c r="B1622" s="832" t="s">
        <v>4484</v>
      </c>
      <c r="C1622" s="832" t="s">
        <v>4480</v>
      </c>
      <c r="D1622" s="832" t="s">
        <v>4655</v>
      </c>
      <c r="E1622" s="832" t="s">
        <v>4610</v>
      </c>
      <c r="F1622" s="849"/>
      <c r="G1622" s="849"/>
      <c r="H1622" s="849"/>
      <c r="I1622" s="849"/>
      <c r="J1622" s="849"/>
      <c r="K1622" s="849"/>
      <c r="L1622" s="849"/>
      <c r="M1622" s="849"/>
      <c r="N1622" s="849">
        <v>4</v>
      </c>
      <c r="O1622" s="849">
        <v>3520</v>
      </c>
      <c r="P1622" s="837"/>
      <c r="Q1622" s="850">
        <v>880</v>
      </c>
    </row>
    <row r="1623" spans="1:17" ht="14.4" customHeight="1" x14ac:dyDescent="0.3">
      <c r="A1623" s="831" t="s">
        <v>5482</v>
      </c>
      <c r="B1623" s="832" t="s">
        <v>4484</v>
      </c>
      <c r="C1623" s="832" t="s">
        <v>4480</v>
      </c>
      <c r="D1623" s="832" t="s">
        <v>4655</v>
      </c>
      <c r="E1623" s="832" t="s">
        <v>4612</v>
      </c>
      <c r="F1623" s="849"/>
      <c r="G1623" s="849"/>
      <c r="H1623" s="849"/>
      <c r="I1623" s="849"/>
      <c r="J1623" s="849"/>
      <c r="K1623" s="849"/>
      <c r="L1623" s="849"/>
      <c r="M1623" s="849"/>
      <c r="N1623" s="849">
        <v>21</v>
      </c>
      <c r="O1623" s="849">
        <v>18480</v>
      </c>
      <c r="P1623" s="837"/>
      <c r="Q1623" s="850">
        <v>880</v>
      </c>
    </row>
    <row r="1624" spans="1:17" ht="14.4" customHeight="1" x14ac:dyDescent="0.3">
      <c r="A1624" s="831" t="s">
        <v>5482</v>
      </c>
      <c r="B1624" s="832" t="s">
        <v>4484</v>
      </c>
      <c r="C1624" s="832" t="s">
        <v>4480</v>
      </c>
      <c r="D1624" s="832" t="s">
        <v>4678</v>
      </c>
      <c r="E1624" s="832" t="s">
        <v>4657</v>
      </c>
      <c r="F1624" s="849">
        <v>2</v>
      </c>
      <c r="G1624" s="849">
        <v>1062</v>
      </c>
      <c r="H1624" s="849"/>
      <c r="I1624" s="849">
        <v>531</v>
      </c>
      <c r="J1624" s="849"/>
      <c r="K1624" s="849"/>
      <c r="L1624" s="849"/>
      <c r="M1624" s="849"/>
      <c r="N1624" s="849"/>
      <c r="O1624" s="849"/>
      <c r="P1624" s="837"/>
      <c r="Q1624" s="850"/>
    </row>
    <row r="1625" spans="1:17" ht="14.4" customHeight="1" x14ac:dyDescent="0.3">
      <c r="A1625" s="831" t="s">
        <v>5482</v>
      </c>
      <c r="B1625" s="832" t="s">
        <v>4484</v>
      </c>
      <c r="C1625" s="832" t="s">
        <v>4480</v>
      </c>
      <c r="D1625" s="832" t="s">
        <v>4656</v>
      </c>
      <c r="E1625" s="832" t="s">
        <v>4657</v>
      </c>
      <c r="F1625" s="849">
        <v>65</v>
      </c>
      <c r="G1625" s="849">
        <v>53560</v>
      </c>
      <c r="H1625" s="849">
        <v>0.77380952380952384</v>
      </c>
      <c r="I1625" s="849">
        <v>824</v>
      </c>
      <c r="J1625" s="849">
        <v>84</v>
      </c>
      <c r="K1625" s="849">
        <v>69216</v>
      </c>
      <c r="L1625" s="849">
        <v>1</v>
      </c>
      <c r="M1625" s="849">
        <v>824</v>
      </c>
      <c r="N1625" s="849">
        <v>21</v>
      </c>
      <c r="O1625" s="849">
        <v>17325</v>
      </c>
      <c r="P1625" s="837">
        <v>0.25030339805825241</v>
      </c>
      <c r="Q1625" s="850">
        <v>825</v>
      </c>
    </row>
    <row r="1626" spans="1:17" ht="14.4" customHeight="1" x14ac:dyDescent="0.3">
      <c r="A1626" s="831" t="s">
        <v>5482</v>
      </c>
      <c r="B1626" s="832" t="s">
        <v>4484</v>
      </c>
      <c r="C1626" s="832" t="s">
        <v>4480</v>
      </c>
      <c r="D1626" s="832" t="s">
        <v>4664</v>
      </c>
      <c r="E1626" s="832" t="s">
        <v>4657</v>
      </c>
      <c r="F1626" s="849">
        <v>140</v>
      </c>
      <c r="G1626" s="849">
        <v>84560</v>
      </c>
      <c r="H1626" s="849">
        <v>2.5</v>
      </c>
      <c r="I1626" s="849">
        <v>604</v>
      </c>
      <c r="J1626" s="849">
        <v>56</v>
      </c>
      <c r="K1626" s="849">
        <v>33824</v>
      </c>
      <c r="L1626" s="849">
        <v>1</v>
      </c>
      <c r="M1626" s="849">
        <v>604</v>
      </c>
      <c r="N1626" s="849">
        <v>40</v>
      </c>
      <c r="O1626" s="849">
        <v>24200</v>
      </c>
      <c r="P1626" s="837">
        <v>0.71546830652790916</v>
      </c>
      <c r="Q1626" s="850">
        <v>605</v>
      </c>
    </row>
    <row r="1627" spans="1:17" ht="14.4" customHeight="1" x14ac:dyDescent="0.3">
      <c r="A1627" s="831" t="s">
        <v>5482</v>
      </c>
      <c r="B1627" s="832" t="s">
        <v>4484</v>
      </c>
      <c r="C1627" s="832" t="s">
        <v>4480</v>
      </c>
      <c r="D1627" s="832" t="s">
        <v>5001</v>
      </c>
      <c r="E1627" s="832" t="s">
        <v>4610</v>
      </c>
      <c r="F1627" s="849">
        <v>6</v>
      </c>
      <c r="G1627" s="849">
        <v>5772</v>
      </c>
      <c r="H1627" s="849"/>
      <c r="I1627" s="849">
        <v>962</v>
      </c>
      <c r="J1627" s="849"/>
      <c r="K1627" s="849"/>
      <c r="L1627" s="849"/>
      <c r="M1627" s="849"/>
      <c r="N1627" s="849"/>
      <c r="O1627" s="849"/>
      <c r="P1627" s="837"/>
      <c r="Q1627" s="850"/>
    </row>
    <row r="1628" spans="1:17" ht="14.4" customHeight="1" x14ac:dyDescent="0.3">
      <c r="A1628" s="831" t="s">
        <v>5482</v>
      </c>
      <c r="B1628" s="832" t="s">
        <v>4484</v>
      </c>
      <c r="C1628" s="832" t="s">
        <v>4480</v>
      </c>
      <c r="D1628" s="832" t="s">
        <v>4605</v>
      </c>
      <c r="E1628" s="832" t="s">
        <v>4575</v>
      </c>
      <c r="F1628" s="849">
        <v>2</v>
      </c>
      <c r="G1628" s="849">
        <v>808</v>
      </c>
      <c r="H1628" s="849"/>
      <c r="I1628" s="849">
        <v>404</v>
      </c>
      <c r="J1628" s="849"/>
      <c r="K1628" s="849"/>
      <c r="L1628" s="849"/>
      <c r="M1628" s="849"/>
      <c r="N1628" s="849">
        <v>3</v>
      </c>
      <c r="O1628" s="849">
        <v>1215</v>
      </c>
      <c r="P1628" s="837"/>
      <c r="Q1628" s="850">
        <v>405</v>
      </c>
    </row>
    <row r="1629" spans="1:17" ht="14.4" customHeight="1" x14ac:dyDescent="0.3">
      <c r="A1629" s="831" t="s">
        <v>5482</v>
      </c>
      <c r="B1629" s="832" t="s">
        <v>4484</v>
      </c>
      <c r="C1629" s="832" t="s">
        <v>4480</v>
      </c>
      <c r="D1629" s="832" t="s">
        <v>4679</v>
      </c>
      <c r="E1629" s="832" t="s">
        <v>4657</v>
      </c>
      <c r="F1629" s="849">
        <v>3</v>
      </c>
      <c r="G1629" s="849">
        <v>2253</v>
      </c>
      <c r="H1629" s="849"/>
      <c r="I1629" s="849">
        <v>751</v>
      </c>
      <c r="J1629" s="849"/>
      <c r="K1629" s="849"/>
      <c r="L1629" s="849"/>
      <c r="M1629" s="849"/>
      <c r="N1629" s="849"/>
      <c r="O1629" s="849"/>
      <c r="P1629" s="837"/>
      <c r="Q1629" s="850"/>
    </row>
    <row r="1630" spans="1:17" ht="14.4" customHeight="1" x14ac:dyDescent="0.3">
      <c r="A1630" s="831" t="s">
        <v>5482</v>
      </c>
      <c r="B1630" s="832" t="s">
        <v>4484</v>
      </c>
      <c r="C1630" s="832" t="s">
        <v>4480</v>
      </c>
      <c r="D1630" s="832" t="s">
        <v>4658</v>
      </c>
      <c r="E1630" s="832" t="s">
        <v>4659</v>
      </c>
      <c r="F1630" s="849"/>
      <c r="G1630" s="849"/>
      <c r="H1630" s="849"/>
      <c r="I1630" s="849"/>
      <c r="J1630" s="849">
        <v>1</v>
      </c>
      <c r="K1630" s="849">
        <v>624</v>
      </c>
      <c r="L1630" s="849">
        <v>1</v>
      </c>
      <c r="M1630" s="849">
        <v>624</v>
      </c>
      <c r="N1630" s="849"/>
      <c r="O1630" s="849"/>
      <c r="P1630" s="837"/>
      <c r="Q1630" s="850"/>
    </row>
    <row r="1631" spans="1:17" ht="14.4" customHeight="1" x14ac:dyDescent="0.3">
      <c r="A1631" s="831" t="s">
        <v>5482</v>
      </c>
      <c r="B1631" s="832" t="s">
        <v>4484</v>
      </c>
      <c r="C1631" s="832" t="s">
        <v>4480</v>
      </c>
      <c r="D1631" s="832" t="s">
        <v>4680</v>
      </c>
      <c r="E1631" s="832" t="s">
        <v>4681</v>
      </c>
      <c r="F1631" s="849">
        <v>2</v>
      </c>
      <c r="G1631" s="849">
        <v>2758</v>
      </c>
      <c r="H1631" s="849">
        <v>0.66618357487922708</v>
      </c>
      <c r="I1631" s="849">
        <v>1379</v>
      </c>
      <c r="J1631" s="849">
        <v>3</v>
      </c>
      <c r="K1631" s="849">
        <v>4140</v>
      </c>
      <c r="L1631" s="849">
        <v>1</v>
      </c>
      <c r="M1631" s="849">
        <v>1380</v>
      </c>
      <c r="N1631" s="849"/>
      <c r="O1631" s="849"/>
      <c r="P1631" s="837"/>
      <c r="Q1631" s="850"/>
    </row>
    <row r="1632" spans="1:17" ht="14.4" customHeight="1" x14ac:dyDescent="0.3">
      <c r="A1632" s="831" t="s">
        <v>5482</v>
      </c>
      <c r="B1632" s="832" t="s">
        <v>4484</v>
      </c>
      <c r="C1632" s="832" t="s">
        <v>4480</v>
      </c>
      <c r="D1632" s="832" t="s">
        <v>4680</v>
      </c>
      <c r="E1632" s="832" t="s">
        <v>4690</v>
      </c>
      <c r="F1632" s="849">
        <v>1</v>
      </c>
      <c r="G1632" s="849">
        <v>1379</v>
      </c>
      <c r="H1632" s="849"/>
      <c r="I1632" s="849">
        <v>1379</v>
      </c>
      <c r="J1632" s="849"/>
      <c r="K1632" s="849"/>
      <c r="L1632" s="849"/>
      <c r="M1632" s="849"/>
      <c r="N1632" s="849"/>
      <c r="O1632" s="849"/>
      <c r="P1632" s="837"/>
      <c r="Q1632" s="850"/>
    </row>
    <row r="1633" spans="1:17" ht="14.4" customHeight="1" x14ac:dyDescent="0.3">
      <c r="A1633" s="831" t="s">
        <v>5482</v>
      </c>
      <c r="B1633" s="832" t="s">
        <v>4484</v>
      </c>
      <c r="C1633" s="832" t="s">
        <v>4480</v>
      </c>
      <c r="D1633" s="832" t="s">
        <v>4682</v>
      </c>
      <c r="E1633" s="832" t="s">
        <v>4657</v>
      </c>
      <c r="F1633" s="849"/>
      <c r="G1633" s="849"/>
      <c r="H1633" s="849"/>
      <c r="I1633" s="849"/>
      <c r="J1633" s="849"/>
      <c r="K1633" s="849"/>
      <c r="L1633" s="849"/>
      <c r="M1633" s="849"/>
      <c r="N1633" s="849">
        <v>0</v>
      </c>
      <c r="O1633" s="849">
        <v>0</v>
      </c>
      <c r="P1633" s="837"/>
      <c r="Q1633" s="850"/>
    </row>
    <row r="1634" spans="1:17" ht="14.4" customHeight="1" x14ac:dyDescent="0.3">
      <c r="A1634" s="831" t="s">
        <v>5482</v>
      </c>
      <c r="B1634" s="832" t="s">
        <v>4484</v>
      </c>
      <c r="C1634" s="832" t="s">
        <v>4480</v>
      </c>
      <c r="D1634" s="832" t="s">
        <v>5462</v>
      </c>
      <c r="E1634" s="832" t="s">
        <v>5463</v>
      </c>
      <c r="F1634" s="849"/>
      <c r="G1634" s="849"/>
      <c r="H1634" s="849"/>
      <c r="I1634" s="849"/>
      <c r="J1634" s="849">
        <v>1</v>
      </c>
      <c r="K1634" s="849">
        <v>543</v>
      </c>
      <c r="L1634" s="849">
        <v>1</v>
      </c>
      <c r="M1634" s="849">
        <v>543</v>
      </c>
      <c r="N1634" s="849">
        <v>1</v>
      </c>
      <c r="O1634" s="849">
        <v>544</v>
      </c>
      <c r="P1634" s="837">
        <v>1.0018416206261511</v>
      </c>
      <c r="Q1634" s="850">
        <v>544</v>
      </c>
    </row>
    <row r="1635" spans="1:17" ht="14.4" customHeight="1" x14ac:dyDescent="0.3">
      <c r="A1635" s="831" t="s">
        <v>5482</v>
      </c>
      <c r="B1635" s="832" t="s">
        <v>4484</v>
      </c>
      <c r="C1635" s="832" t="s">
        <v>4480</v>
      </c>
      <c r="D1635" s="832" t="s">
        <v>4683</v>
      </c>
      <c r="E1635" s="832" t="s">
        <v>4684</v>
      </c>
      <c r="F1635" s="849">
        <v>4</v>
      </c>
      <c r="G1635" s="849">
        <v>1428</v>
      </c>
      <c r="H1635" s="849">
        <v>3.988826815642458</v>
      </c>
      <c r="I1635" s="849">
        <v>357</v>
      </c>
      <c r="J1635" s="849">
        <v>1</v>
      </c>
      <c r="K1635" s="849">
        <v>358</v>
      </c>
      <c r="L1635" s="849">
        <v>1</v>
      </c>
      <c r="M1635" s="849">
        <v>358</v>
      </c>
      <c r="N1635" s="849">
        <v>4</v>
      </c>
      <c r="O1635" s="849">
        <v>1436</v>
      </c>
      <c r="P1635" s="837">
        <v>4.011173184357542</v>
      </c>
      <c r="Q1635" s="850">
        <v>359</v>
      </c>
    </row>
    <row r="1636" spans="1:17" ht="14.4" customHeight="1" thickBot="1" x14ac:dyDescent="0.35">
      <c r="A1636" s="839" t="s">
        <v>5482</v>
      </c>
      <c r="B1636" s="840" t="s">
        <v>4484</v>
      </c>
      <c r="C1636" s="840" t="s">
        <v>4480</v>
      </c>
      <c r="D1636" s="840" t="s">
        <v>4683</v>
      </c>
      <c r="E1636" s="840" t="s">
        <v>4685</v>
      </c>
      <c r="F1636" s="851">
        <v>2</v>
      </c>
      <c r="G1636" s="851">
        <v>714</v>
      </c>
      <c r="H1636" s="851"/>
      <c r="I1636" s="851">
        <v>357</v>
      </c>
      <c r="J1636" s="851"/>
      <c r="K1636" s="851"/>
      <c r="L1636" s="851"/>
      <c r="M1636" s="851"/>
      <c r="N1636" s="851"/>
      <c r="O1636" s="851"/>
      <c r="P1636" s="845"/>
      <c r="Q1636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399.51400000000001</v>
      </c>
      <c r="C5" s="114">
        <v>413.64699999999999</v>
      </c>
      <c r="D5" s="114">
        <v>577.20000000000005</v>
      </c>
      <c r="E5" s="424">
        <f>IF(OR(D5=0,B5=0),"",D5/B5)</f>
        <v>1.4447553777840076</v>
      </c>
      <c r="F5" s="129">
        <f>IF(OR(D5=0,C5=0),"",D5/C5)</f>
        <v>1.3953926899022597</v>
      </c>
      <c r="G5" s="130">
        <v>43</v>
      </c>
      <c r="H5" s="114">
        <v>39</v>
      </c>
      <c r="I5" s="114">
        <v>55</v>
      </c>
      <c r="J5" s="424">
        <f>IF(OR(I5=0,G5=0),"",I5/G5)</f>
        <v>1.2790697674418605</v>
      </c>
      <c r="K5" s="131">
        <f>IF(OR(I5=0,H5=0),"",I5/H5)</f>
        <v>1.4102564102564104</v>
      </c>
      <c r="L5" s="121"/>
      <c r="M5" s="121"/>
      <c r="N5" s="7">
        <f>D5-C5</f>
        <v>163.55300000000005</v>
      </c>
      <c r="O5" s="8">
        <f>I5-H5</f>
        <v>16</v>
      </c>
      <c r="P5" s="7">
        <f>D5-B5</f>
        <v>177.68600000000004</v>
      </c>
      <c r="Q5" s="8">
        <f>I5-G5</f>
        <v>12</v>
      </c>
    </row>
    <row r="6" spans="1:17" ht="14.4" hidden="1" customHeight="1" outlineLevel="1" x14ac:dyDescent="0.3">
      <c r="A6" s="441" t="s">
        <v>168</v>
      </c>
      <c r="B6" s="120">
        <v>81.161000000000001</v>
      </c>
      <c r="C6" s="113">
        <v>119.045</v>
      </c>
      <c r="D6" s="113">
        <v>36.347000000000001</v>
      </c>
      <c r="E6" s="424">
        <f t="shared" ref="E6:E12" si="0">IF(OR(D6=0,B6=0),"",D6/B6)</f>
        <v>0.44783824743411244</v>
      </c>
      <c r="F6" s="129">
        <f t="shared" ref="F6:F12" si="1">IF(OR(D6=0,C6=0),"",D6/C6)</f>
        <v>0.30532151707337563</v>
      </c>
      <c r="G6" s="133">
        <v>8</v>
      </c>
      <c r="H6" s="113">
        <v>11</v>
      </c>
      <c r="I6" s="113">
        <v>9</v>
      </c>
      <c r="J6" s="425">
        <f t="shared" ref="J6:J12" si="2">IF(OR(I6=0,G6=0),"",I6/G6)</f>
        <v>1.125</v>
      </c>
      <c r="K6" s="134">
        <f t="shared" ref="K6:K12" si="3">IF(OR(I6=0,H6=0),"",I6/H6)</f>
        <v>0.81818181818181823</v>
      </c>
      <c r="L6" s="121"/>
      <c r="M6" s="121"/>
      <c r="N6" s="5">
        <f t="shared" ref="N6:N13" si="4">D6-C6</f>
        <v>-82.698000000000008</v>
      </c>
      <c r="O6" s="6">
        <f t="shared" ref="O6:O13" si="5">I6-H6</f>
        <v>-2</v>
      </c>
      <c r="P6" s="5">
        <f t="shared" ref="P6:P13" si="6">D6-B6</f>
        <v>-44.814</v>
      </c>
      <c r="Q6" s="6">
        <f t="shared" ref="Q6:Q13" si="7">I6-G6</f>
        <v>1</v>
      </c>
    </row>
    <row r="7" spans="1:17" ht="14.4" hidden="1" customHeight="1" outlineLevel="1" x14ac:dyDescent="0.3">
      <c r="A7" s="441" t="s">
        <v>169</v>
      </c>
      <c r="B7" s="120">
        <v>202.37899999999999</v>
      </c>
      <c r="C7" s="113">
        <v>266.37400000000002</v>
      </c>
      <c r="D7" s="113">
        <v>134.358</v>
      </c>
      <c r="E7" s="424">
        <f t="shared" si="0"/>
        <v>0.66389299285004877</v>
      </c>
      <c r="F7" s="129">
        <f t="shared" si="1"/>
        <v>0.50439607469197445</v>
      </c>
      <c r="G7" s="133">
        <v>19</v>
      </c>
      <c r="H7" s="113">
        <v>21</v>
      </c>
      <c r="I7" s="113">
        <v>17</v>
      </c>
      <c r="J7" s="425">
        <f t="shared" si="2"/>
        <v>0.89473684210526316</v>
      </c>
      <c r="K7" s="134">
        <f t="shared" si="3"/>
        <v>0.80952380952380953</v>
      </c>
      <c r="L7" s="121"/>
      <c r="M7" s="121"/>
      <c r="N7" s="5">
        <f t="shared" si="4"/>
        <v>-132.01600000000002</v>
      </c>
      <c r="O7" s="6">
        <f t="shared" si="5"/>
        <v>-4</v>
      </c>
      <c r="P7" s="5">
        <f t="shared" si="6"/>
        <v>-68.020999999999987</v>
      </c>
      <c r="Q7" s="6">
        <f t="shared" si="7"/>
        <v>-2</v>
      </c>
    </row>
    <row r="8" spans="1:17" ht="14.4" hidden="1" customHeight="1" outlineLevel="1" x14ac:dyDescent="0.3">
      <c r="A8" s="441" t="s">
        <v>170</v>
      </c>
      <c r="B8" s="120">
        <v>41.753</v>
      </c>
      <c r="C8" s="113">
        <v>42.558999999999997</v>
      </c>
      <c r="D8" s="113">
        <v>23.629000000000001</v>
      </c>
      <c r="E8" s="424">
        <f t="shared" si="0"/>
        <v>0.56592340670131491</v>
      </c>
      <c r="F8" s="129">
        <f t="shared" si="1"/>
        <v>0.55520571441998179</v>
      </c>
      <c r="G8" s="133">
        <v>6</v>
      </c>
      <c r="H8" s="113">
        <v>1</v>
      </c>
      <c r="I8" s="113">
        <v>3</v>
      </c>
      <c r="J8" s="425">
        <f t="shared" si="2"/>
        <v>0.5</v>
      </c>
      <c r="K8" s="134">
        <f t="shared" si="3"/>
        <v>3</v>
      </c>
      <c r="L8" s="121"/>
      <c r="M8" s="121"/>
      <c r="N8" s="5">
        <f t="shared" si="4"/>
        <v>-18.929999999999996</v>
      </c>
      <c r="O8" s="6">
        <f t="shared" si="5"/>
        <v>2</v>
      </c>
      <c r="P8" s="5">
        <f t="shared" si="6"/>
        <v>-18.123999999999999</v>
      </c>
      <c r="Q8" s="6">
        <f t="shared" si="7"/>
        <v>-3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120.134</v>
      </c>
      <c r="C10" s="113">
        <v>183.09</v>
      </c>
      <c r="D10" s="113">
        <v>119.877</v>
      </c>
      <c r="E10" s="424">
        <f t="shared" si="0"/>
        <v>0.99786072219355049</v>
      </c>
      <c r="F10" s="129">
        <f t="shared" si="1"/>
        <v>0.65474356873668682</v>
      </c>
      <c r="G10" s="133">
        <v>9</v>
      </c>
      <c r="H10" s="113">
        <v>16</v>
      </c>
      <c r="I10" s="113">
        <v>14</v>
      </c>
      <c r="J10" s="425">
        <f t="shared" si="2"/>
        <v>1.5555555555555556</v>
      </c>
      <c r="K10" s="134">
        <f t="shared" si="3"/>
        <v>0.875</v>
      </c>
      <c r="L10" s="121"/>
      <c r="M10" s="121"/>
      <c r="N10" s="5">
        <f t="shared" si="4"/>
        <v>-63.213000000000008</v>
      </c>
      <c r="O10" s="6">
        <f t="shared" si="5"/>
        <v>-2</v>
      </c>
      <c r="P10" s="5">
        <f t="shared" si="6"/>
        <v>-0.257000000000005</v>
      </c>
      <c r="Q10" s="6">
        <f t="shared" si="7"/>
        <v>5</v>
      </c>
    </row>
    <row r="11" spans="1:17" ht="14.4" hidden="1" customHeight="1" outlineLevel="1" x14ac:dyDescent="0.3">
      <c r="A11" s="441" t="s">
        <v>173</v>
      </c>
      <c r="B11" s="120">
        <v>26.295000000000002</v>
      </c>
      <c r="C11" s="113">
        <v>1.21</v>
      </c>
      <c r="D11" s="113">
        <v>43.003</v>
      </c>
      <c r="E11" s="424">
        <f t="shared" si="0"/>
        <v>1.6354059707168662</v>
      </c>
      <c r="F11" s="129">
        <f t="shared" si="1"/>
        <v>35.539669421487602</v>
      </c>
      <c r="G11" s="133">
        <v>3</v>
      </c>
      <c r="H11" s="113">
        <v>1</v>
      </c>
      <c r="I11" s="113">
        <v>5</v>
      </c>
      <c r="J11" s="425">
        <f t="shared" si="2"/>
        <v>1.6666666666666667</v>
      </c>
      <c r="K11" s="134">
        <f t="shared" si="3"/>
        <v>5</v>
      </c>
      <c r="L11" s="121"/>
      <c r="M11" s="121"/>
      <c r="N11" s="5">
        <f t="shared" si="4"/>
        <v>41.792999999999999</v>
      </c>
      <c r="O11" s="6">
        <f t="shared" si="5"/>
        <v>4</v>
      </c>
      <c r="P11" s="5">
        <f t="shared" si="6"/>
        <v>16.707999999999998</v>
      </c>
      <c r="Q11" s="6">
        <f t="shared" si="7"/>
        <v>2</v>
      </c>
    </row>
    <row r="12" spans="1:17" ht="14.4" hidden="1" customHeight="1" outlineLevel="1" thickBot="1" x14ac:dyDescent="0.35">
      <c r="A12" s="442" t="s">
        <v>208</v>
      </c>
      <c r="B12" s="238">
        <v>1.667</v>
      </c>
      <c r="C12" s="239">
        <v>9.2479999999999993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-9.2479999999999993</v>
      </c>
      <c r="O12" s="244">
        <f t="shared" si="5"/>
        <v>-1</v>
      </c>
      <c r="P12" s="243">
        <f t="shared" si="6"/>
        <v>-1.667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872.90300000000002</v>
      </c>
      <c r="C13" s="116">
        <f>SUM(C5:C12)</f>
        <v>1035.173</v>
      </c>
      <c r="D13" s="116">
        <f>SUM(D5:D12)</f>
        <v>934.41399999999999</v>
      </c>
      <c r="E13" s="420">
        <f>IF(OR(D13=0,B13=0),0,D13/B13)</f>
        <v>1.0704671653093185</v>
      </c>
      <c r="F13" s="135">
        <f>IF(OR(D13=0,C13=0),0,D13/C13)</f>
        <v>0.90266457877089146</v>
      </c>
      <c r="G13" s="136">
        <f>SUM(G5:G12)</f>
        <v>89</v>
      </c>
      <c r="H13" s="116">
        <f>SUM(H5:H12)</f>
        <v>90</v>
      </c>
      <c r="I13" s="116">
        <f>SUM(I5:I12)</f>
        <v>103</v>
      </c>
      <c r="J13" s="420">
        <f>IF(OR(I13=0,G13=0),0,I13/G13)</f>
        <v>1.1573033707865168</v>
      </c>
      <c r="K13" s="137">
        <f>IF(OR(I13=0,H13=0),0,I13/H13)</f>
        <v>1.1444444444444444</v>
      </c>
      <c r="L13" s="121"/>
      <c r="M13" s="121"/>
      <c r="N13" s="127">
        <f t="shared" si="4"/>
        <v>-100.75900000000001</v>
      </c>
      <c r="O13" s="138">
        <f t="shared" si="5"/>
        <v>13</v>
      </c>
      <c r="P13" s="127">
        <f t="shared" si="6"/>
        <v>61.510999999999967</v>
      </c>
      <c r="Q13" s="138">
        <f t="shared" si="7"/>
        <v>14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399.51400000000001</v>
      </c>
      <c r="C18" s="114">
        <v>400.65800000000002</v>
      </c>
      <c r="D18" s="114">
        <v>577.20000000000005</v>
      </c>
      <c r="E18" s="424">
        <f>IF(OR(D18=0,B18=0),"",D18/B18)</f>
        <v>1.4447553777840076</v>
      </c>
      <c r="F18" s="129">
        <f>IF(OR(D18=0,C18=0),"",D18/C18)</f>
        <v>1.4406301633812379</v>
      </c>
      <c r="G18" s="119">
        <v>43</v>
      </c>
      <c r="H18" s="114">
        <v>38</v>
      </c>
      <c r="I18" s="114">
        <v>55</v>
      </c>
      <c r="J18" s="424">
        <f>IF(OR(I18=0,G18=0),"",I18/G18)</f>
        <v>1.2790697674418605</v>
      </c>
      <c r="K18" s="131">
        <f>IF(OR(I18=0,H18=0),"",I18/H18)</f>
        <v>1.4473684210526316</v>
      </c>
      <c r="L18" s="659">
        <v>0.91871999999999998</v>
      </c>
      <c r="M18" s="660"/>
      <c r="N18" s="145">
        <f t="shared" ref="N18:N26" si="8">D18-C18</f>
        <v>176.54200000000003</v>
      </c>
      <c r="O18" s="146">
        <f t="shared" ref="O18:O26" si="9">I18-H18</f>
        <v>17</v>
      </c>
      <c r="P18" s="145">
        <f t="shared" ref="P18:P26" si="10">D18-B18</f>
        <v>177.68600000000004</v>
      </c>
      <c r="Q18" s="146">
        <f t="shared" ref="Q18:Q26" si="11">I18-G18</f>
        <v>12</v>
      </c>
    </row>
    <row r="19" spans="1:17" ht="14.4" hidden="1" customHeight="1" outlineLevel="1" x14ac:dyDescent="0.3">
      <c r="A19" s="441" t="s">
        <v>168</v>
      </c>
      <c r="B19" s="120">
        <v>81.161000000000001</v>
      </c>
      <c r="C19" s="113">
        <v>119.045</v>
      </c>
      <c r="D19" s="113">
        <v>23.024999999999999</v>
      </c>
      <c r="E19" s="425">
        <f t="shared" ref="E19:E25" si="12">IF(OR(D19=0,B19=0),"",D19/B19)</f>
        <v>0.28369537092938724</v>
      </c>
      <c r="F19" s="132">
        <f t="shared" ref="F19:F25" si="13">IF(OR(D19=0,C19=0),"",D19/C19)</f>
        <v>0.19341425511361249</v>
      </c>
      <c r="G19" s="120">
        <v>8</v>
      </c>
      <c r="H19" s="113">
        <v>11</v>
      </c>
      <c r="I19" s="113">
        <v>7</v>
      </c>
      <c r="J19" s="425">
        <f t="shared" ref="J19:J25" si="14">IF(OR(I19=0,G19=0),"",I19/G19)</f>
        <v>0.875</v>
      </c>
      <c r="K19" s="134">
        <f t="shared" ref="K19:K25" si="15">IF(OR(I19=0,H19=0),"",I19/H19)</f>
        <v>0.63636363636363635</v>
      </c>
      <c r="L19" s="659">
        <v>0.99456</v>
      </c>
      <c r="M19" s="660"/>
      <c r="N19" s="147">
        <f t="shared" si="8"/>
        <v>-96.02000000000001</v>
      </c>
      <c r="O19" s="148">
        <f t="shared" si="9"/>
        <v>-4</v>
      </c>
      <c r="P19" s="147">
        <f t="shared" si="10"/>
        <v>-58.136000000000003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170.071</v>
      </c>
      <c r="C20" s="113">
        <v>266.37400000000002</v>
      </c>
      <c r="D20" s="113">
        <v>134.358</v>
      </c>
      <c r="E20" s="425">
        <f t="shared" si="12"/>
        <v>0.79001123060368905</v>
      </c>
      <c r="F20" s="132">
        <f t="shared" si="13"/>
        <v>0.50439607469197445</v>
      </c>
      <c r="G20" s="120">
        <v>17</v>
      </c>
      <c r="H20" s="113">
        <v>21</v>
      </c>
      <c r="I20" s="113">
        <v>17</v>
      </c>
      <c r="J20" s="425">
        <f t="shared" si="14"/>
        <v>1</v>
      </c>
      <c r="K20" s="134">
        <f t="shared" si="15"/>
        <v>0.80952380952380953</v>
      </c>
      <c r="L20" s="659">
        <v>0.96671999999999991</v>
      </c>
      <c r="M20" s="660"/>
      <c r="N20" s="147">
        <f t="shared" si="8"/>
        <v>-132.01600000000002</v>
      </c>
      <c r="O20" s="148">
        <f t="shared" si="9"/>
        <v>-4</v>
      </c>
      <c r="P20" s="147">
        <f t="shared" si="10"/>
        <v>-35.712999999999994</v>
      </c>
      <c r="Q20" s="148">
        <f t="shared" si="11"/>
        <v>0</v>
      </c>
    </row>
    <row r="21" spans="1:17" ht="14.4" hidden="1" customHeight="1" outlineLevel="1" x14ac:dyDescent="0.3">
      <c r="A21" s="441" t="s">
        <v>170</v>
      </c>
      <c r="B21" s="120">
        <v>41.753</v>
      </c>
      <c r="C21" s="113">
        <v>42.558999999999997</v>
      </c>
      <c r="D21" s="113">
        <v>23.629000000000001</v>
      </c>
      <c r="E21" s="425">
        <f t="shared" si="12"/>
        <v>0.56592340670131491</v>
      </c>
      <c r="F21" s="132">
        <f t="shared" si="13"/>
        <v>0.55520571441998179</v>
      </c>
      <c r="G21" s="120">
        <v>6</v>
      </c>
      <c r="H21" s="113">
        <v>1</v>
      </c>
      <c r="I21" s="113">
        <v>3</v>
      </c>
      <c r="J21" s="425">
        <f t="shared" si="14"/>
        <v>0.5</v>
      </c>
      <c r="K21" s="134">
        <f t="shared" si="15"/>
        <v>3</v>
      </c>
      <c r="L21" s="659">
        <v>1.11744</v>
      </c>
      <c r="M21" s="660"/>
      <c r="N21" s="147">
        <f t="shared" si="8"/>
        <v>-18.929999999999996</v>
      </c>
      <c r="O21" s="148">
        <f t="shared" si="9"/>
        <v>2</v>
      </c>
      <c r="P21" s="147">
        <f t="shared" si="10"/>
        <v>-18.123999999999999</v>
      </c>
      <c r="Q21" s="148">
        <f t="shared" si="11"/>
        <v>-3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120.134</v>
      </c>
      <c r="C23" s="113">
        <v>183.09</v>
      </c>
      <c r="D23" s="113">
        <v>119.877</v>
      </c>
      <c r="E23" s="425">
        <f t="shared" si="12"/>
        <v>0.99786072219355049</v>
      </c>
      <c r="F23" s="132">
        <f t="shared" si="13"/>
        <v>0.65474356873668682</v>
      </c>
      <c r="G23" s="120">
        <v>9</v>
      </c>
      <c r="H23" s="113">
        <v>16</v>
      </c>
      <c r="I23" s="113">
        <v>14</v>
      </c>
      <c r="J23" s="425">
        <f t="shared" si="14"/>
        <v>1.5555555555555556</v>
      </c>
      <c r="K23" s="134">
        <f t="shared" si="15"/>
        <v>0.875</v>
      </c>
      <c r="L23" s="659">
        <v>0.98495999999999995</v>
      </c>
      <c r="M23" s="660"/>
      <c r="N23" s="147">
        <f t="shared" si="8"/>
        <v>-63.213000000000008</v>
      </c>
      <c r="O23" s="148">
        <f t="shared" si="9"/>
        <v>-2</v>
      </c>
      <c r="P23" s="147">
        <f t="shared" si="10"/>
        <v>-0.257000000000005</v>
      </c>
      <c r="Q23" s="148">
        <f t="shared" si="11"/>
        <v>5</v>
      </c>
    </row>
    <row r="24" spans="1:17" ht="14.4" hidden="1" customHeight="1" outlineLevel="1" x14ac:dyDescent="0.3">
      <c r="A24" s="441" t="s">
        <v>173</v>
      </c>
      <c r="B24" s="120">
        <v>26.295000000000002</v>
      </c>
      <c r="C24" s="113">
        <v>1.21</v>
      </c>
      <c r="D24" s="113">
        <v>43.003</v>
      </c>
      <c r="E24" s="425">
        <f t="shared" si="12"/>
        <v>1.6354059707168662</v>
      </c>
      <c r="F24" s="132">
        <f t="shared" si="13"/>
        <v>35.539669421487602</v>
      </c>
      <c r="G24" s="120">
        <v>3</v>
      </c>
      <c r="H24" s="113">
        <v>1</v>
      </c>
      <c r="I24" s="113">
        <v>5</v>
      </c>
      <c r="J24" s="425">
        <f t="shared" si="14"/>
        <v>1.6666666666666667</v>
      </c>
      <c r="K24" s="134">
        <f t="shared" si="15"/>
        <v>5</v>
      </c>
      <c r="L24" s="659">
        <v>1.0147199999999998</v>
      </c>
      <c r="M24" s="660"/>
      <c r="N24" s="147">
        <f t="shared" si="8"/>
        <v>41.792999999999999</v>
      </c>
      <c r="O24" s="148">
        <f t="shared" si="9"/>
        <v>4</v>
      </c>
      <c r="P24" s="147">
        <f t="shared" si="10"/>
        <v>16.707999999999998</v>
      </c>
      <c r="Q24" s="148">
        <f t="shared" si="11"/>
        <v>2</v>
      </c>
    </row>
    <row r="25" spans="1:17" ht="14.4" hidden="1" customHeight="1" outlineLevel="1" thickBot="1" x14ac:dyDescent="0.35">
      <c r="A25" s="442" t="s">
        <v>208</v>
      </c>
      <c r="B25" s="238">
        <v>1.667</v>
      </c>
      <c r="C25" s="239">
        <v>9.2479999999999993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-9.2479999999999993</v>
      </c>
      <c r="O25" s="246">
        <f t="shared" si="9"/>
        <v>-1</v>
      </c>
      <c r="P25" s="245">
        <f t="shared" si="10"/>
        <v>-1.667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840.59500000000003</v>
      </c>
      <c r="C26" s="150">
        <f>SUM(C18:C25)</f>
        <v>1022.1840000000001</v>
      </c>
      <c r="D26" s="150">
        <f>SUM(D18:D25)</f>
        <v>921.0920000000001</v>
      </c>
      <c r="E26" s="421">
        <f>IF(OR(D26=0,B26=0),0,D26/B26)</f>
        <v>1.0957619305372981</v>
      </c>
      <c r="F26" s="151">
        <f>IF(OR(D26=0,C26=0),0,D26/C26)</f>
        <v>0.90110195424698492</v>
      </c>
      <c r="G26" s="149">
        <f>SUM(G18:G25)</f>
        <v>87</v>
      </c>
      <c r="H26" s="150">
        <f>SUM(H18:H25)</f>
        <v>89</v>
      </c>
      <c r="I26" s="150">
        <f>SUM(I18:I25)</f>
        <v>101</v>
      </c>
      <c r="J26" s="421">
        <f>IF(OR(I26=0,G26=0),0,I26/G26)</f>
        <v>1.1609195402298851</v>
      </c>
      <c r="K26" s="152">
        <f>IF(OR(I26=0,H26=0),0,I26/H26)</f>
        <v>1.1348314606741574</v>
      </c>
      <c r="L26" s="121"/>
      <c r="M26" s="121"/>
      <c r="N26" s="143">
        <f t="shared" si="8"/>
        <v>-101.09199999999998</v>
      </c>
      <c r="O26" s="153">
        <f t="shared" si="9"/>
        <v>12</v>
      </c>
      <c r="P26" s="143">
        <f t="shared" si="10"/>
        <v>80.497000000000071</v>
      </c>
      <c r="Q26" s="153">
        <f t="shared" si="11"/>
        <v>14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12.989000000000001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-12.989000000000001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13.321999999999999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2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13.321999999999999</v>
      </c>
      <c r="O32" s="148">
        <f t="shared" si="17"/>
        <v>2</v>
      </c>
      <c r="P32" s="147">
        <f t="shared" si="18"/>
        <v>13.321999999999999</v>
      </c>
      <c r="Q32" s="148">
        <f t="shared" si="19"/>
        <v>2</v>
      </c>
    </row>
    <row r="33" spans="1:17" ht="14.4" hidden="1" customHeight="1" outlineLevel="1" x14ac:dyDescent="0.3">
      <c r="A33" s="441" t="s">
        <v>169</v>
      </c>
      <c r="B33" s="120">
        <v>32.308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2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-32.308</v>
      </c>
      <c r="Q33" s="148">
        <f t="shared" si="19"/>
        <v>-2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32.308</v>
      </c>
      <c r="C39" s="162">
        <f>SUM(C31:C38)</f>
        <v>12.989000000000001</v>
      </c>
      <c r="D39" s="162">
        <f>SUM(D31:D38)</f>
        <v>13.321999999999999</v>
      </c>
      <c r="E39" s="422">
        <f>IF(OR(D39=0,B39=0),0,D39/B39)</f>
        <v>0.41234369196483839</v>
      </c>
      <c r="F39" s="163">
        <f>IF(OR(D39=0,C39=0),0,D39/C39)</f>
        <v>1.0256370775271382</v>
      </c>
      <c r="G39" s="164">
        <f>SUM(G31:G38)</f>
        <v>2</v>
      </c>
      <c r="H39" s="162">
        <f>SUM(H31:H38)</f>
        <v>1</v>
      </c>
      <c r="I39" s="162">
        <f>SUM(I31:I38)</f>
        <v>2</v>
      </c>
      <c r="J39" s="422">
        <f>IF(OR(I39=0,G39=0),0,I39/G39)</f>
        <v>1</v>
      </c>
      <c r="K39" s="165">
        <f>IF(OR(I39=0,H39=0),0,I39/H39)</f>
        <v>2</v>
      </c>
      <c r="L39" s="155"/>
      <c r="M39" s="155"/>
      <c r="N39" s="160">
        <f t="shared" si="16"/>
        <v>0.33299999999999841</v>
      </c>
      <c r="O39" s="166">
        <f t="shared" si="17"/>
        <v>1</v>
      </c>
      <c r="P39" s="160">
        <f t="shared" si="18"/>
        <v>-18.986000000000001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276</v>
      </c>
      <c r="C33" s="199">
        <v>173</v>
      </c>
      <c r="D33" s="84">
        <f>IF(C33="","",C33-B33)</f>
        <v>-103</v>
      </c>
      <c r="E33" s="85">
        <f>IF(C33="","",C33/B33)</f>
        <v>0.62681159420289856</v>
      </c>
      <c r="F33" s="86">
        <v>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433</v>
      </c>
      <c r="C34" s="200">
        <v>260</v>
      </c>
      <c r="D34" s="87">
        <f t="shared" ref="D34:D45" si="0">IF(C34="","",C34-B34)</f>
        <v>-173</v>
      </c>
      <c r="E34" s="88">
        <f t="shared" ref="E34:E45" si="1">IF(C34="","",C34/B34)</f>
        <v>0.60046189376443415</v>
      </c>
      <c r="F34" s="89">
        <v>14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692</v>
      </c>
      <c r="C35" s="200">
        <v>404</v>
      </c>
      <c r="D35" s="87">
        <f t="shared" si="0"/>
        <v>-288</v>
      </c>
      <c r="E35" s="88">
        <f t="shared" si="1"/>
        <v>0.58381502890173409</v>
      </c>
      <c r="F35" s="89">
        <v>19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1004</v>
      </c>
      <c r="C36" s="200">
        <v>597</v>
      </c>
      <c r="D36" s="87">
        <f t="shared" si="0"/>
        <v>-407</v>
      </c>
      <c r="E36" s="88">
        <f t="shared" si="1"/>
        <v>0.59462151394422313</v>
      </c>
      <c r="F36" s="89">
        <v>38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1365</v>
      </c>
      <c r="C37" s="200">
        <v>1174</v>
      </c>
      <c r="D37" s="87">
        <f t="shared" si="0"/>
        <v>-191</v>
      </c>
      <c r="E37" s="88">
        <f t="shared" si="1"/>
        <v>0.86007326007326013</v>
      </c>
      <c r="F37" s="89">
        <v>328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1690</v>
      </c>
      <c r="C38" s="200">
        <v>1386</v>
      </c>
      <c r="D38" s="87">
        <f t="shared" si="0"/>
        <v>-304</v>
      </c>
      <c r="E38" s="88">
        <f t="shared" si="1"/>
        <v>0.82011834319526622</v>
      </c>
      <c r="F38" s="89">
        <v>361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5598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4" t="s">
        <v>5488</v>
      </c>
      <c r="B5" s="945"/>
      <c r="C5" s="946"/>
      <c r="D5" s="947"/>
      <c r="E5" s="948">
        <v>1</v>
      </c>
      <c r="F5" s="949">
        <v>27.6</v>
      </c>
      <c r="G5" s="950">
        <v>38</v>
      </c>
      <c r="H5" s="951"/>
      <c r="I5" s="952"/>
      <c r="J5" s="953"/>
      <c r="K5" s="954">
        <v>27.6</v>
      </c>
      <c r="L5" s="951">
        <v>13</v>
      </c>
      <c r="M5" s="951">
        <v>117</v>
      </c>
      <c r="N5" s="955">
        <v>39</v>
      </c>
      <c r="O5" s="951" t="s">
        <v>5489</v>
      </c>
      <c r="P5" s="956" t="s">
        <v>5490</v>
      </c>
      <c r="Q5" s="957">
        <f>H5-B5</f>
        <v>0</v>
      </c>
      <c r="R5" s="972">
        <f>I5-C5</f>
        <v>0</v>
      </c>
      <c r="S5" s="957">
        <f>H5-E5</f>
        <v>-1</v>
      </c>
      <c r="T5" s="972">
        <f>I5-F5</f>
        <v>-27.6</v>
      </c>
      <c r="U5" s="982" t="s">
        <v>579</v>
      </c>
      <c r="V5" s="945" t="s">
        <v>579</v>
      </c>
      <c r="W5" s="945" t="s">
        <v>579</v>
      </c>
      <c r="X5" s="983" t="s">
        <v>579</v>
      </c>
      <c r="Y5" s="984"/>
    </row>
    <row r="6" spans="1:25" ht="14.4" customHeight="1" x14ac:dyDescent="0.3">
      <c r="A6" s="942" t="s">
        <v>5491</v>
      </c>
      <c r="B6" s="920">
        <v>5</v>
      </c>
      <c r="C6" s="921">
        <v>71.75</v>
      </c>
      <c r="D6" s="922">
        <v>15.6</v>
      </c>
      <c r="E6" s="930">
        <v>1</v>
      </c>
      <c r="F6" s="915">
        <v>13.87</v>
      </c>
      <c r="G6" s="916">
        <v>14</v>
      </c>
      <c r="H6" s="914"/>
      <c r="I6" s="915"/>
      <c r="J6" s="916"/>
      <c r="K6" s="917">
        <v>13.87</v>
      </c>
      <c r="L6" s="914">
        <v>11</v>
      </c>
      <c r="M6" s="914">
        <v>72</v>
      </c>
      <c r="N6" s="918">
        <v>24</v>
      </c>
      <c r="O6" s="914" t="s">
        <v>5489</v>
      </c>
      <c r="P6" s="929" t="s">
        <v>5492</v>
      </c>
      <c r="Q6" s="919">
        <f t="shared" ref="Q6:R60" si="0">H6-B6</f>
        <v>-5</v>
      </c>
      <c r="R6" s="973">
        <f t="shared" si="0"/>
        <v>-71.75</v>
      </c>
      <c r="S6" s="919">
        <f t="shared" ref="S6:S60" si="1">H6-E6</f>
        <v>-1</v>
      </c>
      <c r="T6" s="973">
        <f t="shared" ref="T6:T60" si="2">I6-F6</f>
        <v>-13.87</v>
      </c>
      <c r="U6" s="980" t="s">
        <v>579</v>
      </c>
      <c r="V6" s="926" t="s">
        <v>579</v>
      </c>
      <c r="W6" s="926" t="s">
        <v>579</v>
      </c>
      <c r="X6" s="978" t="s">
        <v>579</v>
      </c>
      <c r="Y6" s="976"/>
    </row>
    <row r="7" spans="1:25" ht="14.4" customHeight="1" x14ac:dyDescent="0.3">
      <c r="A7" s="942" t="s">
        <v>5493</v>
      </c>
      <c r="B7" s="926"/>
      <c r="C7" s="927"/>
      <c r="D7" s="928"/>
      <c r="E7" s="911">
        <v>1</v>
      </c>
      <c r="F7" s="912">
        <v>7.09</v>
      </c>
      <c r="G7" s="913">
        <v>17</v>
      </c>
      <c r="H7" s="914"/>
      <c r="I7" s="915"/>
      <c r="J7" s="916"/>
      <c r="K7" s="917">
        <v>7.09</v>
      </c>
      <c r="L7" s="914">
        <v>5</v>
      </c>
      <c r="M7" s="914">
        <v>45</v>
      </c>
      <c r="N7" s="918">
        <v>15</v>
      </c>
      <c r="O7" s="914" t="s">
        <v>5489</v>
      </c>
      <c r="P7" s="929" t="s">
        <v>5494</v>
      </c>
      <c r="Q7" s="919">
        <f t="shared" si="0"/>
        <v>0</v>
      </c>
      <c r="R7" s="973">
        <f t="shared" si="0"/>
        <v>0</v>
      </c>
      <c r="S7" s="919">
        <f t="shared" si="1"/>
        <v>-1</v>
      </c>
      <c r="T7" s="973">
        <f t="shared" si="2"/>
        <v>-7.09</v>
      </c>
      <c r="U7" s="980" t="s">
        <v>579</v>
      </c>
      <c r="V7" s="926" t="s">
        <v>579</v>
      </c>
      <c r="W7" s="926" t="s">
        <v>579</v>
      </c>
      <c r="X7" s="978" t="s">
        <v>579</v>
      </c>
      <c r="Y7" s="976"/>
    </row>
    <row r="8" spans="1:25" ht="14.4" customHeight="1" x14ac:dyDescent="0.3">
      <c r="A8" s="943" t="s">
        <v>5495</v>
      </c>
      <c r="B8" s="932">
        <v>10</v>
      </c>
      <c r="C8" s="933">
        <v>82.58</v>
      </c>
      <c r="D8" s="931">
        <v>10.3</v>
      </c>
      <c r="E8" s="934">
        <v>17</v>
      </c>
      <c r="F8" s="935">
        <v>133.16999999999999</v>
      </c>
      <c r="G8" s="923">
        <v>12.8</v>
      </c>
      <c r="H8" s="936">
        <v>16</v>
      </c>
      <c r="I8" s="937">
        <v>134.4</v>
      </c>
      <c r="J8" s="924">
        <v>9.9</v>
      </c>
      <c r="K8" s="938">
        <v>7.77</v>
      </c>
      <c r="L8" s="936">
        <v>5</v>
      </c>
      <c r="M8" s="936">
        <v>45</v>
      </c>
      <c r="N8" s="939">
        <v>15</v>
      </c>
      <c r="O8" s="936" t="s">
        <v>5489</v>
      </c>
      <c r="P8" s="940" t="s">
        <v>5496</v>
      </c>
      <c r="Q8" s="941">
        <f t="shared" si="0"/>
        <v>6</v>
      </c>
      <c r="R8" s="974">
        <f t="shared" si="0"/>
        <v>51.820000000000007</v>
      </c>
      <c r="S8" s="941">
        <f t="shared" si="1"/>
        <v>-1</v>
      </c>
      <c r="T8" s="974">
        <f t="shared" si="2"/>
        <v>1.2300000000000182</v>
      </c>
      <c r="U8" s="981">
        <v>240</v>
      </c>
      <c r="V8" s="932">
        <v>158.4</v>
      </c>
      <c r="W8" s="932">
        <v>-81.599999999999994</v>
      </c>
      <c r="X8" s="979">
        <v>0.66</v>
      </c>
      <c r="Y8" s="977">
        <v>32</v>
      </c>
    </row>
    <row r="9" spans="1:25" ht="14.4" customHeight="1" x14ac:dyDescent="0.3">
      <c r="A9" s="942" t="s">
        <v>5497</v>
      </c>
      <c r="B9" s="926">
        <v>4</v>
      </c>
      <c r="C9" s="927">
        <v>135.77000000000001</v>
      </c>
      <c r="D9" s="928">
        <v>35.299999999999997</v>
      </c>
      <c r="E9" s="911">
        <v>5</v>
      </c>
      <c r="F9" s="912">
        <v>169.56</v>
      </c>
      <c r="G9" s="913">
        <v>41.2</v>
      </c>
      <c r="H9" s="914">
        <v>2</v>
      </c>
      <c r="I9" s="915">
        <v>70</v>
      </c>
      <c r="J9" s="925">
        <v>82.5</v>
      </c>
      <c r="K9" s="917">
        <v>33.15</v>
      </c>
      <c r="L9" s="914">
        <v>22</v>
      </c>
      <c r="M9" s="914">
        <v>135</v>
      </c>
      <c r="N9" s="918">
        <v>45</v>
      </c>
      <c r="O9" s="914" t="s">
        <v>5489</v>
      </c>
      <c r="P9" s="929" t="s">
        <v>5498</v>
      </c>
      <c r="Q9" s="919">
        <f t="shared" si="0"/>
        <v>-2</v>
      </c>
      <c r="R9" s="973">
        <f t="shared" si="0"/>
        <v>-65.77000000000001</v>
      </c>
      <c r="S9" s="919">
        <f t="shared" si="1"/>
        <v>-3</v>
      </c>
      <c r="T9" s="973">
        <f t="shared" si="2"/>
        <v>-99.56</v>
      </c>
      <c r="U9" s="980">
        <v>90</v>
      </c>
      <c r="V9" s="926">
        <v>165</v>
      </c>
      <c r="W9" s="926">
        <v>75</v>
      </c>
      <c r="X9" s="978">
        <v>1.8333333333333333</v>
      </c>
      <c r="Y9" s="976">
        <v>75</v>
      </c>
    </row>
    <row r="10" spans="1:25" ht="14.4" customHeight="1" x14ac:dyDescent="0.3">
      <c r="A10" s="942" t="s">
        <v>5499</v>
      </c>
      <c r="B10" s="926">
        <v>10</v>
      </c>
      <c r="C10" s="927">
        <v>204.48</v>
      </c>
      <c r="D10" s="928">
        <v>29</v>
      </c>
      <c r="E10" s="930">
        <v>13</v>
      </c>
      <c r="F10" s="915">
        <v>264.93</v>
      </c>
      <c r="G10" s="916">
        <v>24.9</v>
      </c>
      <c r="H10" s="911">
        <v>13</v>
      </c>
      <c r="I10" s="912">
        <v>269.08</v>
      </c>
      <c r="J10" s="913">
        <v>25.9</v>
      </c>
      <c r="K10" s="917">
        <v>20.34</v>
      </c>
      <c r="L10" s="914">
        <v>11</v>
      </c>
      <c r="M10" s="914">
        <v>87</v>
      </c>
      <c r="N10" s="918">
        <v>29</v>
      </c>
      <c r="O10" s="914" t="s">
        <v>5489</v>
      </c>
      <c r="P10" s="929" t="s">
        <v>5500</v>
      </c>
      <c r="Q10" s="919">
        <f t="shared" si="0"/>
        <v>3</v>
      </c>
      <c r="R10" s="973">
        <f t="shared" si="0"/>
        <v>64.599999999999994</v>
      </c>
      <c r="S10" s="919">
        <f t="shared" si="1"/>
        <v>0</v>
      </c>
      <c r="T10" s="973">
        <f t="shared" si="2"/>
        <v>4.1499999999999773</v>
      </c>
      <c r="U10" s="980">
        <v>377</v>
      </c>
      <c r="V10" s="926">
        <v>336.7</v>
      </c>
      <c r="W10" s="926">
        <v>-40.300000000000011</v>
      </c>
      <c r="X10" s="978">
        <v>0.89310344827586208</v>
      </c>
      <c r="Y10" s="976">
        <v>71</v>
      </c>
    </row>
    <row r="11" spans="1:25" ht="14.4" customHeight="1" x14ac:dyDescent="0.3">
      <c r="A11" s="942" t="s">
        <v>5501</v>
      </c>
      <c r="B11" s="926">
        <v>15</v>
      </c>
      <c r="C11" s="927">
        <v>193.01</v>
      </c>
      <c r="D11" s="928">
        <v>15</v>
      </c>
      <c r="E11" s="930">
        <v>13</v>
      </c>
      <c r="F11" s="915">
        <v>183</v>
      </c>
      <c r="G11" s="916">
        <v>12.6</v>
      </c>
      <c r="H11" s="911">
        <v>19</v>
      </c>
      <c r="I11" s="912">
        <v>248.7</v>
      </c>
      <c r="J11" s="913">
        <v>15</v>
      </c>
      <c r="K11" s="917">
        <v>12.65</v>
      </c>
      <c r="L11" s="914">
        <v>5</v>
      </c>
      <c r="M11" s="914">
        <v>60</v>
      </c>
      <c r="N11" s="918">
        <v>20</v>
      </c>
      <c r="O11" s="914" t="s">
        <v>5489</v>
      </c>
      <c r="P11" s="929" t="s">
        <v>5502</v>
      </c>
      <c r="Q11" s="919">
        <f t="shared" si="0"/>
        <v>4</v>
      </c>
      <c r="R11" s="973">
        <f t="shared" si="0"/>
        <v>55.69</v>
      </c>
      <c r="S11" s="919">
        <f t="shared" si="1"/>
        <v>6</v>
      </c>
      <c r="T11" s="973">
        <f t="shared" si="2"/>
        <v>65.699999999999989</v>
      </c>
      <c r="U11" s="980">
        <v>380</v>
      </c>
      <c r="V11" s="926">
        <v>285</v>
      </c>
      <c r="W11" s="926">
        <v>-95</v>
      </c>
      <c r="X11" s="978">
        <v>0.75</v>
      </c>
      <c r="Y11" s="976">
        <v>21</v>
      </c>
    </row>
    <row r="12" spans="1:25" ht="14.4" customHeight="1" x14ac:dyDescent="0.3">
      <c r="A12" s="942" t="s">
        <v>5503</v>
      </c>
      <c r="B12" s="920">
        <v>2</v>
      </c>
      <c r="C12" s="921">
        <v>10.09</v>
      </c>
      <c r="D12" s="922">
        <v>3</v>
      </c>
      <c r="E12" s="930"/>
      <c r="F12" s="915"/>
      <c r="G12" s="916"/>
      <c r="H12" s="914"/>
      <c r="I12" s="915"/>
      <c r="J12" s="916"/>
      <c r="K12" s="917">
        <v>6.5</v>
      </c>
      <c r="L12" s="914">
        <v>4</v>
      </c>
      <c r="M12" s="914">
        <v>39</v>
      </c>
      <c r="N12" s="918">
        <v>13</v>
      </c>
      <c r="O12" s="914" t="s">
        <v>5489</v>
      </c>
      <c r="P12" s="929" t="s">
        <v>5504</v>
      </c>
      <c r="Q12" s="919">
        <f t="shared" si="0"/>
        <v>-2</v>
      </c>
      <c r="R12" s="973">
        <f t="shared" si="0"/>
        <v>-10.09</v>
      </c>
      <c r="S12" s="919">
        <f t="shared" si="1"/>
        <v>0</v>
      </c>
      <c r="T12" s="973">
        <f t="shared" si="2"/>
        <v>0</v>
      </c>
      <c r="U12" s="980" t="s">
        <v>579</v>
      </c>
      <c r="V12" s="926" t="s">
        <v>579</v>
      </c>
      <c r="W12" s="926" t="s">
        <v>579</v>
      </c>
      <c r="X12" s="978" t="s">
        <v>579</v>
      </c>
      <c r="Y12" s="976"/>
    </row>
    <row r="13" spans="1:25" ht="14.4" customHeight="1" x14ac:dyDescent="0.3">
      <c r="A13" s="942" t="s">
        <v>5505</v>
      </c>
      <c r="B13" s="926">
        <v>4</v>
      </c>
      <c r="C13" s="927">
        <v>5.26</v>
      </c>
      <c r="D13" s="928">
        <v>1.8</v>
      </c>
      <c r="E13" s="911">
        <v>5</v>
      </c>
      <c r="F13" s="912">
        <v>6.75</v>
      </c>
      <c r="G13" s="913">
        <v>1.8</v>
      </c>
      <c r="H13" s="914">
        <v>1</v>
      </c>
      <c r="I13" s="915">
        <v>0.77</v>
      </c>
      <c r="J13" s="916">
        <v>1</v>
      </c>
      <c r="K13" s="917">
        <v>2.2200000000000002</v>
      </c>
      <c r="L13" s="914">
        <v>3</v>
      </c>
      <c r="M13" s="914">
        <v>30</v>
      </c>
      <c r="N13" s="918">
        <v>10</v>
      </c>
      <c r="O13" s="914" t="s">
        <v>5489</v>
      </c>
      <c r="P13" s="929" t="s">
        <v>5506</v>
      </c>
      <c r="Q13" s="919">
        <f t="shared" si="0"/>
        <v>-3</v>
      </c>
      <c r="R13" s="973">
        <f t="shared" si="0"/>
        <v>-4.49</v>
      </c>
      <c r="S13" s="919">
        <f t="shared" si="1"/>
        <v>-4</v>
      </c>
      <c r="T13" s="973">
        <f t="shared" si="2"/>
        <v>-5.98</v>
      </c>
      <c r="U13" s="980">
        <v>10</v>
      </c>
      <c r="V13" s="926">
        <v>1</v>
      </c>
      <c r="W13" s="926">
        <v>-9</v>
      </c>
      <c r="X13" s="978">
        <v>0.1</v>
      </c>
      <c r="Y13" s="976"/>
    </row>
    <row r="14" spans="1:25" ht="14.4" customHeight="1" x14ac:dyDescent="0.3">
      <c r="A14" s="942" t="s">
        <v>5507</v>
      </c>
      <c r="B14" s="926"/>
      <c r="C14" s="927"/>
      <c r="D14" s="928"/>
      <c r="E14" s="930"/>
      <c r="F14" s="915"/>
      <c r="G14" s="916"/>
      <c r="H14" s="911">
        <v>1</v>
      </c>
      <c r="I14" s="912">
        <v>0.49</v>
      </c>
      <c r="J14" s="913">
        <v>1</v>
      </c>
      <c r="K14" s="917">
        <v>1.72</v>
      </c>
      <c r="L14" s="914">
        <v>4</v>
      </c>
      <c r="M14" s="914">
        <v>33</v>
      </c>
      <c r="N14" s="918">
        <v>11</v>
      </c>
      <c r="O14" s="914" t="s">
        <v>5489</v>
      </c>
      <c r="P14" s="929" t="s">
        <v>5508</v>
      </c>
      <c r="Q14" s="919">
        <f t="shared" si="0"/>
        <v>1</v>
      </c>
      <c r="R14" s="973">
        <f t="shared" si="0"/>
        <v>0.49</v>
      </c>
      <c r="S14" s="919">
        <f t="shared" si="1"/>
        <v>1</v>
      </c>
      <c r="T14" s="973">
        <f t="shared" si="2"/>
        <v>0.49</v>
      </c>
      <c r="U14" s="980">
        <v>11</v>
      </c>
      <c r="V14" s="926">
        <v>1</v>
      </c>
      <c r="W14" s="926">
        <v>-10</v>
      </c>
      <c r="X14" s="978">
        <v>9.0909090909090912E-2</v>
      </c>
      <c r="Y14" s="976"/>
    </row>
    <row r="15" spans="1:25" ht="14.4" customHeight="1" x14ac:dyDescent="0.3">
      <c r="A15" s="942" t="s">
        <v>5509</v>
      </c>
      <c r="B15" s="920">
        <v>2</v>
      </c>
      <c r="C15" s="921">
        <v>1.82</v>
      </c>
      <c r="D15" s="922">
        <v>3</v>
      </c>
      <c r="E15" s="930"/>
      <c r="F15" s="915"/>
      <c r="G15" s="916"/>
      <c r="H15" s="914"/>
      <c r="I15" s="915"/>
      <c r="J15" s="916"/>
      <c r="K15" s="917">
        <v>1.0900000000000001</v>
      </c>
      <c r="L15" s="914">
        <v>3</v>
      </c>
      <c r="M15" s="914">
        <v>27</v>
      </c>
      <c r="N15" s="918">
        <v>9</v>
      </c>
      <c r="O15" s="914" t="s">
        <v>5489</v>
      </c>
      <c r="P15" s="929" t="s">
        <v>5510</v>
      </c>
      <c r="Q15" s="919">
        <f t="shared" si="0"/>
        <v>-2</v>
      </c>
      <c r="R15" s="973">
        <f t="shared" si="0"/>
        <v>-1.82</v>
      </c>
      <c r="S15" s="919">
        <f t="shared" si="1"/>
        <v>0</v>
      </c>
      <c r="T15" s="973">
        <f t="shared" si="2"/>
        <v>0</v>
      </c>
      <c r="U15" s="980" t="s">
        <v>579</v>
      </c>
      <c r="V15" s="926" t="s">
        <v>579</v>
      </c>
      <c r="W15" s="926" t="s">
        <v>579</v>
      </c>
      <c r="X15" s="978" t="s">
        <v>579</v>
      </c>
      <c r="Y15" s="976"/>
    </row>
    <row r="16" spans="1:25" ht="14.4" customHeight="1" x14ac:dyDescent="0.3">
      <c r="A16" s="942" t="s">
        <v>5511</v>
      </c>
      <c r="B16" s="926"/>
      <c r="C16" s="927"/>
      <c r="D16" s="928"/>
      <c r="E16" s="930"/>
      <c r="F16" s="915"/>
      <c r="G16" s="916"/>
      <c r="H16" s="911">
        <v>1</v>
      </c>
      <c r="I16" s="912">
        <v>3.28</v>
      </c>
      <c r="J16" s="913">
        <v>9</v>
      </c>
      <c r="K16" s="917">
        <v>3.28</v>
      </c>
      <c r="L16" s="914">
        <v>4</v>
      </c>
      <c r="M16" s="914">
        <v>39</v>
      </c>
      <c r="N16" s="918">
        <v>13</v>
      </c>
      <c r="O16" s="914" t="s">
        <v>5489</v>
      </c>
      <c r="P16" s="929" t="s">
        <v>5512</v>
      </c>
      <c r="Q16" s="919">
        <f t="shared" si="0"/>
        <v>1</v>
      </c>
      <c r="R16" s="973">
        <f t="shared" si="0"/>
        <v>3.28</v>
      </c>
      <c r="S16" s="919">
        <f t="shared" si="1"/>
        <v>1</v>
      </c>
      <c r="T16" s="973">
        <f t="shared" si="2"/>
        <v>3.28</v>
      </c>
      <c r="U16" s="980">
        <v>13</v>
      </c>
      <c r="V16" s="926">
        <v>9</v>
      </c>
      <c r="W16" s="926">
        <v>-4</v>
      </c>
      <c r="X16" s="978">
        <v>0.69230769230769229</v>
      </c>
      <c r="Y16" s="976"/>
    </row>
    <row r="17" spans="1:25" ht="14.4" customHeight="1" x14ac:dyDescent="0.3">
      <c r="A17" s="942" t="s">
        <v>5513</v>
      </c>
      <c r="B17" s="926"/>
      <c r="C17" s="927"/>
      <c r="D17" s="928"/>
      <c r="E17" s="930"/>
      <c r="F17" s="915"/>
      <c r="G17" s="916"/>
      <c r="H17" s="911">
        <v>1</v>
      </c>
      <c r="I17" s="912">
        <v>0.43</v>
      </c>
      <c r="J17" s="913">
        <v>1</v>
      </c>
      <c r="K17" s="917">
        <v>1.24</v>
      </c>
      <c r="L17" s="914">
        <v>3</v>
      </c>
      <c r="M17" s="914">
        <v>24</v>
      </c>
      <c r="N17" s="918">
        <v>8</v>
      </c>
      <c r="O17" s="914" t="s">
        <v>5489</v>
      </c>
      <c r="P17" s="929" t="s">
        <v>5514</v>
      </c>
      <c r="Q17" s="919">
        <f t="shared" si="0"/>
        <v>1</v>
      </c>
      <c r="R17" s="973">
        <f t="shared" si="0"/>
        <v>0.43</v>
      </c>
      <c r="S17" s="919">
        <f t="shared" si="1"/>
        <v>1</v>
      </c>
      <c r="T17" s="973">
        <f t="shared" si="2"/>
        <v>0.43</v>
      </c>
      <c r="U17" s="980">
        <v>8</v>
      </c>
      <c r="V17" s="926">
        <v>1</v>
      </c>
      <c r="W17" s="926">
        <v>-7</v>
      </c>
      <c r="X17" s="978">
        <v>0.125</v>
      </c>
      <c r="Y17" s="976"/>
    </row>
    <row r="18" spans="1:25" ht="14.4" customHeight="1" x14ac:dyDescent="0.3">
      <c r="A18" s="942" t="s">
        <v>5515</v>
      </c>
      <c r="B18" s="926">
        <v>1</v>
      </c>
      <c r="C18" s="927">
        <v>2.38</v>
      </c>
      <c r="D18" s="928">
        <v>4</v>
      </c>
      <c r="E18" s="930">
        <v>1</v>
      </c>
      <c r="F18" s="915">
        <v>1.21</v>
      </c>
      <c r="G18" s="916">
        <v>1</v>
      </c>
      <c r="H18" s="911">
        <v>2</v>
      </c>
      <c r="I18" s="912">
        <v>3.24</v>
      </c>
      <c r="J18" s="913">
        <v>3</v>
      </c>
      <c r="K18" s="917">
        <v>2.38</v>
      </c>
      <c r="L18" s="914">
        <v>3</v>
      </c>
      <c r="M18" s="914">
        <v>30</v>
      </c>
      <c r="N18" s="918">
        <v>10</v>
      </c>
      <c r="O18" s="914" t="s">
        <v>5489</v>
      </c>
      <c r="P18" s="929" t="s">
        <v>5516</v>
      </c>
      <c r="Q18" s="919">
        <f t="shared" si="0"/>
        <v>1</v>
      </c>
      <c r="R18" s="973">
        <f t="shared" si="0"/>
        <v>0.86000000000000032</v>
      </c>
      <c r="S18" s="919">
        <f t="shared" si="1"/>
        <v>1</v>
      </c>
      <c r="T18" s="973">
        <f t="shared" si="2"/>
        <v>2.0300000000000002</v>
      </c>
      <c r="U18" s="980">
        <v>20</v>
      </c>
      <c r="V18" s="926">
        <v>6</v>
      </c>
      <c r="W18" s="926">
        <v>-14</v>
      </c>
      <c r="X18" s="978">
        <v>0.3</v>
      </c>
      <c r="Y18" s="976"/>
    </row>
    <row r="19" spans="1:25" ht="14.4" customHeight="1" x14ac:dyDescent="0.3">
      <c r="A19" s="942" t="s">
        <v>5517</v>
      </c>
      <c r="B19" s="926"/>
      <c r="C19" s="927"/>
      <c r="D19" s="928"/>
      <c r="E19" s="930"/>
      <c r="F19" s="915"/>
      <c r="G19" s="916"/>
      <c r="H19" s="911">
        <v>1</v>
      </c>
      <c r="I19" s="912">
        <v>8.2100000000000009</v>
      </c>
      <c r="J19" s="925">
        <v>33</v>
      </c>
      <c r="K19" s="917">
        <v>5.45</v>
      </c>
      <c r="L19" s="914">
        <v>5</v>
      </c>
      <c r="M19" s="914">
        <v>48</v>
      </c>
      <c r="N19" s="918">
        <v>16</v>
      </c>
      <c r="O19" s="914" t="s">
        <v>5489</v>
      </c>
      <c r="P19" s="929" t="s">
        <v>5518</v>
      </c>
      <c r="Q19" s="919">
        <f t="shared" si="0"/>
        <v>1</v>
      </c>
      <c r="R19" s="973">
        <f t="shared" si="0"/>
        <v>8.2100000000000009</v>
      </c>
      <c r="S19" s="919">
        <f t="shared" si="1"/>
        <v>1</v>
      </c>
      <c r="T19" s="973">
        <f t="shared" si="2"/>
        <v>8.2100000000000009</v>
      </c>
      <c r="U19" s="980">
        <v>16</v>
      </c>
      <c r="V19" s="926">
        <v>33</v>
      </c>
      <c r="W19" s="926">
        <v>17</v>
      </c>
      <c r="X19" s="978">
        <v>2.0625</v>
      </c>
      <c r="Y19" s="976">
        <v>17</v>
      </c>
    </row>
    <row r="20" spans="1:25" ht="14.4" customHeight="1" x14ac:dyDescent="0.3">
      <c r="A20" s="942" t="s">
        <v>5519</v>
      </c>
      <c r="B20" s="926">
        <v>1</v>
      </c>
      <c r="C20" s="927">
        <v>7.19</v>
      </c>
      <c r="D20" s="928">
        <v>10</v>
      </c>
      <c r="E20" s="911"/>
      <c r="F20" s="912"/>
      <c r="G20" s="913"/>
      <c r="H20" s="914"/>
      <c r="I20" s="915"/>
      <c r="J20" s="916"/>
      <c r="K20" s="917">
        <v>1.21</v>
      </c>
      <c r="L20" s="914">
        <v>3</v>
      </c>
      <c r="M20" s="914">
        <v>27</v>
      </c>
      <c r="N20" s="918">
        <v>9</v>
      </c>
      <c r="O20" s="914" t="s">
        <v>5489</v>
      </c>
      <c r="P20" s="929" t="s">
        <v>5520</v>
      </c>
      <c r="Q20" s="919">
        <f t="shared" si="0"/>
        <v>-1</v>
      </c>
      <c r="R20" s="973">
        <f t="shared" si="0"/>
        <v>-7.19</v>
      </c>
      <c r="S20" s="919">
        <f t="shared" si="1"/>
        <v>0</v>
      </c>
      <c r="T20" s="973">
        <f t="shared" si="2"/>
        <v>0</v>
      </c>
      <c r="U20" s="980" t="s">
        <v>579</v>
      </c>
      <c r="V20" s="926" t="s">
        <v>579</v>
      </c>
      <c r="W20" s="926" t="s">
        <v>579</v>
      </c>
      <c r="X20" s="978" t="s">
        <v>579</v>
      </c>
      <c r="Y20" s="976"/>
    </row>
    <row r="21" spans="1:25" ht="14.4" customHeight="1" x14ac:dyDescent="0.3">
      <c r="A21" s="943" t="s">
        <v>5521</v>
      </c>
      <c r="B21" s="932"/>
      <c r="C21" s="933"/>
      <c r="D21" s="931"/>
      <c r="E21" s="934">
        <v>2</v>
      </c>
      <c r="F21" s="935">
        <v>4.82</v>
      </c>
      <c r="G21" s="923">
        <v>6.5</v>
      </c>
      <c r="H21" s="936"/>
      <c r="I21" s="937"/>
      <c r="J21" s="924"/>
      <c r="K21" s="938">
        <v>2.41</v>
      </c>
      <c r="L21" s="936">
        <v>5</v>
      </c>
      <c r="M21" s="936">
        <v>48</v>
      </c>
      <c r="N21" s="939">
        <v>16</v>
      </c>
      <c r="O21" s="936" t="s">
        <v>5489</v>
      </c>
      <c r="P21" s="940" t="s">
        <v>5520</v>
      </c>
      <c r="Q21" s="941">
        <f t="shared" si="0"/>
        <v>0</v>
      </c>
      <c r="R21" s="974">
        <f t="shared" si="0"/>
        <v>0</v>
      </c>
      <c r="S21" s="941">
        <f t="shared" si="1"/>
        <v>-2</v>
      </c>
      <c r="T21" s="974">
        <f t="shared" si="2"/>
        <v>-4.82</v>
      </c>
      <c r="U21" s="981" t="s">
        <v>579</v>
      </c>
      <c r="V21" s="932" t="s">
        <v>579</v>
      </c>
      <c r="W21" s="932" t="s">
        <v>579</v>
      </c>
      <c r="X21" s="979" t="s">
        <v>579</v>
      </c>
      <c r="Y21" s="977"/>
    </row>
    <row r="22" spans="1:25" ht="14.4" customHeight="1" x14ac:dyDescent="0.3">
      <c r="A22" s="942" t="s">
        <v>5522</v>
      </c>
      <c r="B22" s="920">
        <v>12</v>
      </c>
      <c r="C22" s="921">
        <v>17.57</v>
      </c>
      <c r="D22" s="922">
        <v>4.3</v>
      </c>
      <c r="E22" s="930">
        <v>8</v>
      </c>
      <c r="F22" s="915">
        <v>14.78</v>
      </c>
      <c r="G22" s="916">
        <v>4.3</v>
      </c>
      <c r="H22" s="914">
        <v>11</v>
      </c>
      <c r="I22" s="915">
        <v>15.87</v>
      </c>
      <c r="J22" s="916">
        <v>3.2</v>
      </c>
      <c r="K22" s="917">
        <v>1.67</v>
      </c>
      <c r="L22" s="914">
        <v>3</v>
      </c>
      <c r="M22" s="914">
        <v>27</v>
      </c>
      <c r="N22" s="918">
        <v>9</v>
      </c>
      <c r="O22" s="914" t="s">
        <v>5489</v>
      </c>
      <c r="P22" s="929" t="s">
        <v>5523</v>
      </c>
      <c r="Q22" s="919">
        <f t="shared" si="0"/>
        <v>-1</v>
      </c>
      <c r="R22" s="973">
        <f t="shared" si="0"/>
        <v>-1.7000000000000011</v>
      </c>
      <c r="S22" s="919">
        <f t="shared" si="1"/>
        <v>3</v>
      </c>
      <c r="T22" s="973">
        <f t="shared" si="2"/>
        <v>1.0899999999999999</v>
      </c>
      <c r="U22" s="980">
        <v>99</v>
      </c>
      <c r="V22" s="926">
        <v>35.200000000000003</v>
      </c>
      <c r="W22" s="926">
        <v>-63.8</v>
      </c>
      <c r="X22" s="978">
        <v>0.35555555555555557</v>
      </c>
      <c r="Y22" s="976"/>
    </row>
    <row r="23" spans="1:25" ht="14.4" customHeight="1" x14ac:dyDescent="0.3">
      <c r="A23" s="942" t="s">
        <v>5524</v>
      </c>
      <c r="B23" s="926"/>
      <c r="C23" s="927"/>
      <c r="D23" s="928"/>
      <c r="E23" s="930"/>
      <c r="F23" s="915"/>
      <c r="G23" s="916"/>
      <c r="H23" s="911">
        <v>1</v>
      </c>
      <c r="I23" s="912">
        <v>0.38</v>
      </c>
      <c r="J23" s="913">
        <v>1</v>
      </c>
      <c r="K23" s="917">
        <v>1</v>
      </c>
      <c r="L23" s="914">
        <v>3</v>
      </c>
      <c r="M23" s="914">
        <v>30</v>
      </c>
      <c r="N23" s="918">
        <v>10</v>
      </c>
      <c r="O23" s="914" t="s">
        <v>5489</v>
      </c>
      <c r="P23" s="929" t="s">
        <v>5525</v>
      </c>
      <c r="Q23" s="919">
        <f t="shared" si="0"/>
        <v>1</v>
      </c>
      <c r="R23" s="973">
        <f t="shared" si="0"/>
        <v>0.38</v>
      </c>
      <c r="S23" s="919">
        <f t="shared" si="1"/>
        <v>1</v>
      </c>
      <c r="T23" s="973">
        <f t="shared" si="2"/>
        <v>0.38</v>
      </c>
      <c r="U23" s="980">
        <v>10</v>
      </c>
      <c r="V23" s="926">
        <v>1</v>
      </c>
      <c r="W23" s="926">
        <v>-9</v>
      </c>
      <c r="X23" s="978">
        <v>0.1</v>
      </c>
      <c r="Y23" s="976"/>
    </row>
    <row r="24" spans="1:25" ht="14.4" customHeight="1" x14ac:dyDescent="0.3">
      <c r="A24" s="942" t="s">
        <v>5526</v>
      </c>
      <c r="B24" s="926">
        <v>4</v>
      </c>
      <c r="C24" s="927">
        <v>1.69</v>
      </c>
      <c r="D24" s="928">
        <v>2.2999999999999998</v>
      </c>
      <c r="E24" s="930">
        <v>4</v>
      </c>
      <c r="F24" s="915">
        <v>2.27</v>
      </c>
      <c r="G24" s="916">
        <v>2</v>
      </c>
      <c r="H24" s="911">
        <v>4</v>
      </c>
      <c r="I24" s="912">
        <v>3.23</v>
      </c>
      <c r="J24" s="913">
        <v>1</v>
      </c>
      <c r="K24" s="917">
        <v>0.42</v>
      </c>
      <c r="L24" s="914">
        <v>1</v>
      </c>
      <c r="M24" s="914">
        <v>5</v>
      </c>
      <c r="N24" s="918">
        <v>2</v>
      </c>
      <c r="O24" s="914" t="s">
        <v>5489</v>
      </c>
      <c r="P24" s="929" t="s">
        <v>5527</v>
      </c>
      <c r="Q24" s="919">
        <f t="shared" si="0"/>
        <v>0</v>
      </c>
      <c r="R24" s="973">
        <f t="shared" si="0"/>
        <v>1.54</v>
      </c>
      <c r="S24" s="919">
        <f t="shared" si="1"/>
        <v>0</v>
      </c>
      <c r="T24" s="973">
        <f t="shared" si="2"/>
        <v>0.96</v>
      </c>
      <c r="U24" s="980">
        <v>8</v>
      </c>
      <c r="V24" s="926">
        <v>4</v>
      </c>
      <c r="W24" s="926">
        <v>-4</v>
      </c>
      <c r="X24" s="978">
        <v>0.5</v>
      </c>
      <c r="Y24" s="976"/>
    </row>
    <row r="25" spans="1:25" ht="14.4" customHeight="1" x14ac:dyDescent="0.3">
      <c r="A25" s="942" t="s">
        <v>5528</v>
      </c>
      <c r="B25" s="920">
        <v>2</v>
      </c>
      <c r="C25" s="921">
        <v>32.31</v>
      </c>
      <c r="D25" s="922">
        <v>6</v>
      </c>
      <c r="E25" s="930">
        <v>1</v>
      </c>
      <c r="F25" s="915">
        <v>12.99</v>
      </c>
      <c r="G25" s="916">
        <v>13</v>
      </c>
      <c r="H25" s="914">
        <v>1</v>
      </c>
      <c r="I25" s="915">
        <v>8.6</v>
      </c>
      <c r="J25" s="916">
        <v>1</v>
      </c>
      <c r="K25" s="917">
        <v>17.2</v>
      </c>
      <c r="L25" s="914">
        <v>4</v>
      </c>
      <c r="M25" s="914">
        <v>39</v>
      </c>
      <c r="N25" s="918">
        <v>13</v>
      </c>
      <c r="O25" s="914" t="s">
        <v>4480</v>
      </c>
      <c r="P25" s="929" t="s">
        <v>5529</v>
      </c>
      <c r="Q25" s="919">
        <f t="shared" si="0"/>
        <v>-1</v>
      </c>
      <c r="R25" s="973">
        <f t="shared" si="0"/>
        <v>-23.71</v>
      </c>
      <c r="S25" s="919">
        <f t="shared" si="1"/>
        <v>0</v>
      </c>
      <c r="T25" s="973">
        <f t="shared" si="2"/>
        <v>-4.3900000000000006</v>
      </c>
      <c r="U25" s="980">
        <v>13</v>
      </c>
      <c r="V25" s="926">
        <v>1</v>
      </c>
      <c r="W25" s="926">
        <v>-12</v>
      </c>
      <c r="X25" s="978">
        <v>7.6923076923076927E-2</v>
      </c>
      <c r="Y25" s="976"/>
    </row>
    <row r="26" spans="1:25" ht="14.4" customHeight="1" x14ac:dyDescent="0.3">
      <c r="A26" s="942" t="s">
        <v>5530</v>
      </c>
      <c r="B26" s="926"/>
      <c r="C26" s="927"/>
      <c r="D26" s="928"/>
      <c r="E26" s="911">
        <v>1</v>
      </c>
      <c r="F26" s="912">
        <v>16.100000000000001</v>
      </c>
      <c r="G26" s="913">
        <v>17</v>
      </c>
      <c r="H26" s="914"/>
      <c r="I26" s="915"/>
      <c r="J26" s="916"/>
      <c r="K26" s="917">
        <v>16.100000000000001</v>
      </c>
      <c r="L26" s="914">
        <v>7</v>
      </c>
      <c r="M26" s="914">
        <v>63</v>
      </c>
      <c r="N26" s="918">
        <v>21</v>
      </c>
      <c r="O26" s="914" t="s">
        <v>5489</v>
      </c>
      <c r="P26" s="929" t="s">
        <v>5531</v>
      </c>
      <c r="Q26" s="919">
        <f t="shared" si="0"/>
        <v>0</v>
      </c>
      <c r="R26" s="973">
        <f t="shared" si="0"/>
        <v>0</v>
      </c>
      <c r="S26" s="919">
        <f t="shared" si="1"/>
        <v>-1</v>
      </c>
      <c r="T26" s="973">
        <f t="shared" si="2"/>
        <v>-16.100000000000001</v>
      </c>
      <c r="U26" s="980" t="s">
        <v>579</v>
      </c>
      <c r="V26" s="926" t="s">
        <v>579</v>
      </c>
      <c r="W26" s="926" t="s">
        <v>579</v>
      </c>
      <c r="X26" s="978" t="s">
        <v>579</v>
      </c>
      <c r="Y26" s="976"/>
    </row>
    <row r="27" spans="1:25" ht="14.4" customHeight="1" x14ac:dyDescent="0.3">
      <c r="A27" s="942" t="s">
        <v>5532</v>
      </c>
      <c r="B27" s="926"/>
      <c r="C27" s="927"/>
      <c r="D27" s="928"/>
      <c r="E27" s="930"/>
      <c r="F27" s="915"/>
      <c r="G27" s="916"/>
      <c r="H27" s="911">
        <v>1</v>
      </c>
      <c r="I27" s="912">
        <v>13.17</v>
      </c>
      <c r="J27" s="925">
        <v>19</v>
      </c>
      <c r="K27" s="917">
        <v>13.17</v>
      </c>
      <c r="L27" s="914">
        <v>6</v>
      </c>
      <c r="M27" s="914">
        <v>54</v>
      </c>
      <c r="N27" s="918">
        <v>18</v>
      </c>
      <c r="O27" s="914" t="s">
        <v>5489</v>
      </c>
      <c r="P27" s="929" t="s">
        <v>5533</v>
      </c>
      <c r="Q27" s="919">
        <f t="shared" si="0"/>
        <v>1</v>
      </c>
      <c r="R27" s="973">
        <f t="shared" si="0"/>
        <v>13.17</v>
      </c>
      <c r="S27" s="919">
        <f t="shared" si="1"/>
        <v>1</v>
      </c>
      <c r="T27" s="973">
        <f t="shared" si="2"/>
        <v>13.17</v>
      </c>
      <c r="U27" s="980">
        <v>18</v>
      </c>
      <c r="V27" s="926">
        <v>19</v>
      </c>
      <c r="W27" s="926">
        <v>1</v>
      </c>
      <c r="X27" s="978">
        <v>1.0555555555555556</v>
      </c>
      <c r="Y27" s="976">
        <v>1</v>
      </c>
    </row>
    <row r="28" spans="1:25" ht="14.4" customHeight="1" x14ac:dyDescent="0.3">
      <c r="A28" s="942" t="s">
        <v>5534</v>
      </c>
      <c r="B28" s="926"/>
      <c r="C28" s="927"/>
      <c r="D28" s="928"/>
      <c r="E28" s="930"/>
      <c r="F28" s="915"/>
      <c r="G28" s="916"/>
      <c r="H28" s="911">
        <v>2</v>
      </c>
      <c r="I28" s="912">
        <v>10.51</v>
      </c>
      <c r="J28" s="913">
        <v>2.5</v>
      </c>
      <c r="K28" s="917">
        <v>9.31</v>
      </c>
      <c r="L28" s="914">
        <v>5</v>
      </c>
      <c r="M28" s="914">
        <v>48</v>
      </c>
      <c r="N28" s="918">
        <v>16</v>
      </c>
      <c r="O28" s="914" t="s">
        <v>5489</v>
      </c>
      <c r="P28" s="929" t="s">
        <v>5535</v>
      </c>
      <c r="Q28" s="919">
        <f t="shared" si="0"/>
        <v>2</v>
      </c>
      <c r="R28" s="973">
        <f t="shared" si="0"/>
        <v>10.51</v>
      </c>
      <c r="S28" s="919">
        <f t="shared" si="1"/>
        <v>2</v>
      </c>
      <c r="T28" s="973">
        <f t="shared" si="2"/>
        <v>10.51</v>
      </c>
      <c r="U28" s="980">
        <v>32</v>
      </c>
      <c r="V28" s="926">
        <v>5</v>
      </c>
      <c r="W28" s="926">
        <v>-27</v>
      </c>
      <c r="X28" s="978">
        <v>0.15625</v>
      </c>
      <c r="Y28" s="976"/>
    </row>
    <row r="29" spans="1:25" ht="14.4" customHeight="1" x14ac:dyDescent="0.3">
      <c r="A29" s="942" t="s">
        <v>5536</v>
      </c>
      <c r="B29" s="920">
        <v>1</v>
      </c>
      <c r="C29" s="921">
        <v>4.2300000000000004</v>
      </c>
      <c r="D29" s="922">
        <v>3</v>
      </c>
      <c r="E29" s="930"/>
      <c r="F29" s="915"/>
      <c r="G29" s="916"/>
      <c r="H29" s="914"/>
      <c r="I29" s="915"/>
      <c r="J29" s="916"/>
      <c r="K29" s="917">
        <v>4.2300000000000004</v>
      </c>
      <c r="L29" s="914">
        <v>2</v>
      </c>
      <c r="M29" s="914">
        <v>21</v>
      </c>
      <c r="N29" s="918">
        <v>7</v>
      </c>
      <c r="O29" s="914" t="s">
        <v>5489</v>
      </c>
      <c r="P29" s="929" t="s">
        <v>5537</v>
      </c>
      <c r="Q29" s="919">
        <f t="shared" si="0"/>
        <v>-1</v>
      </c>
      <c r="R29" s="973">
        <f t="shared" si="0"/>
        <v>-4.2300000000000004</v>
      </c>
      <c r="S29" s="919">
        <f t="shared" si="1"/>
        <v>0</v>
      </c>
      <c r="T29" s="973">
        <f t="shared" si="2"/>
        <v>0</v>
      </c>
      <c r="U29" s="980" t="s">
        <v>579</v>
      </c>
      <c r="V29" s="926" t="s">
        <v>579</v>
      </c>
      <c r="W29" s="926" t="s">
        <v>579</v>
      </c>
      <c r="X29" s="978" t="s">
        <v>579</v>
      </c>
      <c r="Y29" s="976"/>
    </row>
    <row r="30" spans="1:25" ht="14.4" customHeight="1" x14ac:dyDescent="0.3">
      <c r="A30" s="942" t="s">
        <v>5538</v>
      </c>
      <c r="B30" s="926"/>
      <c r="C30" s="927"/>
      <c r="D30" s="928"/>
      <c r="E30" s="930"/>
      <c r="F30" s="915"/>
      <c r="G30" s="916"/>
      <c r="H30" s="911">
        <v>1</v>
      </c>
      <c r="I30" s="912">
        <v>4.72</v>
      </c>
      <c r="J30" s="913">
        <v>6</v>
      </c>
      <c r="K30" s="917">
        <v>4.72</v>
      </c>
      <c r="L30" s="914">
        <v>2</v>
      </c>
      <c r="M30" s="914">
        <v>21</v>
      </c>
      <c r="N30" s="918">
        <v>7</v>
      </c>
      <c r="O30" s="914" t="s">
        <v>4480</v>
      </c>
      <c r="P30" s="929" t="s">
        <v>5539</v>
      </c>
      <c r="Q30" s="919">
        <f t="shared" si="0"/>
        <v>1</v>
      </c>
      <c r="R30" s="973">
        <f t="shared" si="0"/>
        <v>4.72</v>
      </c>
      <c r="S30" s="919">
        <f t="shared" si="1"/>
        <v>1</v>
      </c>
      <c r="T30" s="973">
        <f t="shared" si="2"/>
        <v>4.72</v>
      </c>
      <c r="U30" s="980">
        <v>7</v>
      </c>
      <c r="V30" s="926">
        <v>6</v>
      </c>
      <c r="W30" s="926">
        <v>-1</v>
      </c>
      <c r="X30" s="978">
        <v>0.8571428571428571</v>
      </c>
      <c r="Y30" s="976"/>
    </row>
    <row r="31" spans="1:25" ht="14.4" customHeight="1" x14ac:dyDescent="0.3">
      <c r="A31" s="942" t="s">
        <v>5540</v>
      </c>
      <c r="B31" s="926">
        <v>1</v>
      </c>
      <c r="C31" s="927">
        <v>2.81</v>
      </c>
      <c r="D31" s="928">
        <v>8</v>
      </c>
      <c r="E31" s="930">
        <v>2</v>
      </c>
      <c r="F31" s="915">
        <v>7.01</v>
      </c>
      <c r="G31" s="916">
        <v>20.5</v>
      </c>
      <c r="H31" s="911">
        <v>5</v>
      </c>
      <c r="I31" s="912">
        <v>13.64</v>
      </c>
      <c r="J31" s="913">
        <v>6</v>
      </c>
      <c r="K31" s="917">
        <v>2.69</v>
      </c>
      <c r="L31" s="914">
        <v>3</v>
      </c>
      <c r="M31" s="914">
        <v>30</v>
      </c>
      <c r="N31" s="918">
        <v>10</v>
      </c>
      <c r="O31" s="914" t="s">
        <v>5489</v>
      </c>
      <c r="P31" s="929" t="s">
        <v>5541</v>
      </c>
      <c r="Q31" s="919">
        <f t="shared" si="0"/>
        <v>4</v>
      </c>
      <c r="R31" s="973">
        <f t="shared" si="0"/>
        <v>10.83</v>
      </c>
      <c r="S31" s="919">
        <f t="shared" si="1"/>
        <v>3</v>
      </c>
      <c r="T31" s="973">
        <f t="shared" si="2"/>
        <v>6.6300000000000008</v>
      </c>
      <c r="U31" s="980">
        <v>50</v>
      </c>
      <c r="V31" s="926">
        <v>30</v>
      </c>
      <c r="W31" s="926">
        <v>-20</v>
      </c>
      <c r="X31" s="978">
        <v>0.6</v>
      </c>
      <c r="Y31" s="976"/>
    </row>
    <row r="32" spans="1:25" ht="14.4" customHeight="1" x14ac:dyDescent="0.3">
      <c r="A32" s="942" t="s">
        <v>5542</v>
      </c>
      <c r="B32" s="926">
        <v>1</v>
      </c>
      <c r="C32" s="927">
        <v>13.07</v>
      </c>
      <c r="D32" s="928">
        <v>28</v>
      </c>
      <c r="E32" s="930"/>
      <c r="F32" s="915"/>
      <c r="G32" s="916"/>
      <c r="H32" s="911">
        <v>1</v>
      </c>
      <c r="I32" s="912">
        <v>17.8</v>
      </c>
      <c r="J32" s="925">
        <v>125</v>
      </c>
      <c r="K32" s="917">
        <v>6.37</v>
      </c>
      <c r="L32" s="914">
        <v>7</v>
      </c>
      <c r="M32" s="914">
        <v>60</v>
      </c>
      <c r="N32" s="918">
        <v>20</v>
      </c>
      <c r="O32" s="914" t="s">
        <v>5489</v>
      </c>
      <c r="P32" s="929" t="s">
        <v>5543</v>
      </c>
      <c r="Q32" s="919">
        <f t="shared" si="0"/>
        <v>0</v>
      </c>
      <c r="R32" s="973">
        <f t="shared" si="0"/>
        <v>4.7300000000000004</v>
      </c>
      <c r="S32" s="919">
        <f t="shared" si="1"/>
        <v>1</v>
      </c>
      <c r="T32" s="973">
        <f t="shared" si="2"/>
        <v>17.8</v>
      </c>
      <c r="U32" s="980">
        <v>20</v>
      </c>
      <c r="V32" s="926">
        <v>125</v>
      </c>
      <c r="W32" s="926">
        <v>105</v>
      </c>
      <c r="X32" s="978">
        <v>6.25</v>
      </c>
      <c r="Y32" s="976">
        <v>105</v>
      </c>
    </row>
    <row r="33" spans="1:25" ht="14.4" customHeight="1" x14ac:dyDescent="0.3">
      <c r="A33" s="942" t="s">
        <v>5544</v>
      </c>
      <c r="B33" s="926"/>
      <c r="C33" s="927"/>
      <c r="D33" s="928"/>
      <c r="E33" s="911">
        <v>1</v>
      </c>
      <c r="F33" s="912">
        <v>1.8</v>
      </c>
      <c r="G33" s="913">
        <v>2</v>
      </c>
      <c r="H33" s="914"/>
      <c r="I33" s="915"/>
      <c r="J33" s="916"/>
      <c r="K33" s="917">
        <v>4.2</v>
      </c>
      <c r="L33" s="914">
        <v>5</v>
      </c>
      <c r="M33" s="914">
        <v>45</v>
      </c>
      <c r="N33" s="918">
        <v>15</v>
      </c>
      <c r="O33" s="914" t="s">
        <v>5489</v>
      </c>
      <c r="P33" s="929" t="s">
        <v>5545</v>
      </c>
      <c r="Q33" s="919">
        <f t="shared" si="0"/>
        <v>0</v>
      </c>
      <c r="R33" s="973">
        <f t="shared" si="0"/>
        <v>0</v>
      </c>
      <c r="S33" s="919">
        <f t="shared" si="1"/>
        <v>-1</v>
      </c>
      <c r="T33" s="973">
        <f t="shared" si="2"/>
        <v>-1.8</v>
      </c>
      <c r="U33" s="980" t="s">
        <v>579</v>
      </c>
      <c r="V33" s="926" t="s">
        <v>579</v>
      </c>
      <c r="W33" s="926" t="s">
        <v>579</v>
      </c>
      <c r="X33" s="978" t="s">
        <v>579</v>
      </c>
      <c r="Y33" s="976"/>
    </row>
    <row r="34" spans="1:25" ht="14.4" customHeight="1" x14ac:dyDescent="0.3">
      <c r="A34" s="942" t="s">
        <v>5546</v>
      </c>
      <c r="B34" s="926"/>
      <c r="C34" s="927"/>
      <c r="D34" s="928"/>
      <c r="E34" s="930"/>
      <c r="F34" s="915"/>
      <c r="G34" s="916"/>
      <c r="H34" s="911">
        <v>1</v>
      </c>
      <c r="I34" s="912">
        <v>1.78</v>
      </c>
      <c r="J34" s="913">
        <v>2</v>
      </c>
      <c r="K34" s="917">
        <v>3.18</v>
      </c>
      <c r="L34" s="914">
        <v>4</v>
      </c>
      <c r="M34" s="914">
        <v>39</v>
      </c>
      <c r="N34" s="918">
        <v>13</v>
      </c>
      <c r="O34" s="914" t="s">
        <v>5489</v>
      </c>
      <c r="P34" s="929" t="s">
        <v>5547</v>
      </c>
      <c r="Q34" s="919">
        <f t="shared" si="0"/>
        <v>1</v>
      </c>
      <c r="R34" s="973">
        <f t="shared" si="0"/>
        <v>1.78</v>
      </c>
      <c r="S34" s="919">
        <f t="shared" si="1"/>
        <v>1</v>
      </c>
      <c r="T34" s="973">
        <f t="shared" si="2"/>
        <v>1.78</v>
      </c>
      <c r="U34" s="980">
        <v>13</v>
      </c>
      <c r="V34" s="926">
        <v>2</v>
      </c>
      <c r="W34" s="926">
        <v>-11</v>
      </c>
      <c r="X34" s="978">
        <v>0.15384615384615385</v>
      </c>
      <c r="Y34" s="976"/>
    </row>
    <row r="35" spans="1:25" ht="14.4" customHeight="1" x14ac:dyDescent="0.3">
      <c r="A35" s="942" t="s">
        <v>5548</v>
      </c>
      <c r="B35" s="926"/>
      <c r="C35" s="927"/>
      <c r="D35" s="928"/>
      <c r="E35" s="930"/>
      <c r="F35" s="915"/>
      <c r="G35" s="916"/>
      <c r="H35" s="911">
        <v>1</v>
      </c>
      <c r="I35" s="912">
        <v>8.5</v>
      </c>
      <c r="J35" s="913">
        <v>7</v>
      </c>
      <c r="K35" s="917">
        <v>8.5</v>
      </c>
      <c r="L35" s="914">
        <v>7</v>
      </c>
      <c r="M35" s="914">
        <v>66</v>
      </c>
      <c r="N35" s="918">
        <v>22</v>
      </c>
      <c r="O35" s="914" t="s">
        <v>5489</v>
      </c>
      <c r="P35" s="929" t="s">
        <v>5549</v>
      </c>
      <c r="Q35" s="919">
        <f t="shared" si="0"/>
        <v>1</v>
      </c>
      <c r="R35" s="973">
        <f t="shared" si="0"/>
        <v>8.5</v>
      </c>
      <c r="S35" s="919">
        <f t="shared" si="1"/>
        <v>1</v>
      </c>
      <c r="T35" s="973">
        <f t="shared" si="2"/>
        <v>8.5</v>
      </c>
      <c r="U35" s="980">
        <v>22</v>
      </c>
      <c r="V35" s="926">
        <v>7</v>
      </c>
      <c r="W35" s="926">
        <v>-15</v>
      </c>
      <c r="X35" s="978">
        <v>0.31818181818181818</v>
      </c>
      <c r="Y35" s="976"/>
    </row>
    <row r="36" spans="1:25" ht="14.4" customHeight="1" x14ac:dyDescent="0.3">
      <c r="A36" s="942" t="s">
        <v>5550</v>
      </c>
      <c r="B36" s="926"/>
      <c r="C36" s="927"/>
      <c r="D36" s="928"/>
      <c r="E36" s="930"/>
      <c r="F36" s="915"/>
      <c r="G36" s="916"/>
      <c r="H36" s="911">
        <v>1</v>
      </c>
      <c r="I36" s="912">
        <v>2.25</v>
      </c>
      <c r="J36" s="913">
        <v>7</v>
      </c>
      <c r="K36" s="917">
        <v>2.25</v>
      </c>
      <c r="L36" s="914">
        <v>5</v>
      </c>
      <c r="M36" s="914">
        <v>42</v>
      </c>
      <c r="N36" s="918">
        <v>14</v>
      </c>
      <c r="O36" s="914" t="s">
        <v>5489</v>
      </c>
      <c r="P36" s="929" t="s">
        <v>5551</v>
      </c>
      <c r="Q36" s="919">
        <f t="shared" si="0"/>
        <v>1</v>
      </c>
      <c r="R36" s="973">
        <f t="shared" si="0"/>
        <v>2.25</v>
      </c>
      <c r="S36" s="919">
        <f t="shared" si="1"/>
        <v>1</v>
      </c>
      <c r="T36" s="973">
        <f t="shared" si="2"/>
        <v>2.25</v>
      </c>
      <c r="U36" s="980">
        <v>14</v>
      </c>
      <c r="V36" s="926">
        <v>7</v>
      </c>
      <c r="W36" s="926">
        <v>-7</v>
      </c>
      <c r="X36" s="978">
        <v>0.5</v>
      </c>
      <c r="Y36" s="976"/>
    </row>
    <row r="37" spans="1:25" ht="14.4" customHeight="1" x14ac:dyDescent="0.3">
      <c r="A37" s="942" t="s">
        <v>5552</v>
      </c>
      <c r="B37" s="926"/>
      <c r="C37" s="927"/>
      <c r="D37" s="928"/>
      <c r="E37" s="911">
        <v>1</v>
      </c>
      <c r="F37" s="912">
        <v>2.09</v>
      </c>
      <c r="G37" s="913">
        <v>30</v>
      </c>
      <c r="H37" s="914"/>
      <c r="I37" s="915"/>
      <c r="J37" s="916"/>
      <c r="K37" s="917">
        <v>1.07</v>
      </c>
      <c r="L37" s="914">
        <v>3</v>
      </c>
      <c r="M37" s="914">
        <v>30</v>
      </c>
      <c r="N37" s="918">
        <v>10</v>
      </c>
      <c r="O37" s="914" t="s">
        <v>5489</v>
      </c>
      <c r="P37" s="929" t="s">
        <v>5553</v>
      </c>
      <c r="Q37" s="919">
        <f t="shared" si="0"/>
        <v>0</v>
      </c>
      <c r="R37" s="973">
        <f t="shared" si="0"/>
        <v>0</v>
      </c>
      <c r="S37" s="919">
        <f t="shared" si="1"/>
        <v>-1</v>
      </c>
      <c r="T37" s="973">
        <f t="shared" si="2"/>
        <v>-2.09</v>
      </c>
      <c r="U37" s="980" t="s">
        <v>579</v>
      </c>
      <c r="V37" s="926" t="s">
        <v>579</v>
      </c>
      <c r="W37" s="926" t="s">
        <v>579</v>
      </c>
      <c r="X37" s="978" t="s">
        <v>579</v>
      </c>
      <c r="Y37" s="976"/>
    </row>
    <row r="38" spans="1:25" ht="14.4" customHeight="1" x14ac:dyDescent="0.3">
      <c r="A38" s="942" t="s">
        <v>5554</v>
      </c>
      <c r="B38" s="920">
        <v>1</v>
      </c>
      <c r="C38" s="921">
        <v>1.21</v>
      </c>
      <c r="D38" s="922">
        <v>1</v>
      </c>
      <c r="E38" s="930"/>
      <c r="F38" s="915"/>
      <c r="G38" s="916"/>
      <c r="H38" s="914"/>
      <c r="I38" s="915"/>
      <c r="J38" s="916"/>
      <c r="K38" s="917">
        <v>0.62</v>
      </c>
      <c r="L38" s="914">
        <v>2</v>
      </c>
      <c r="M38" s="914">
        <v>21</v>
      </c>
      <c r="N38" s="918">
        <v>7</v>
      </c>
      <c r="O38" s="914" t="s">
        <v>5489</v>
      </c>
      <c r="P38" s="929" t="s">
        <v>5555</v>
      </c>
      <c r="Q38" s="919">
        <f t="shared" si="0"/>
        <v>-1</v>
      </c>
      <c r="R38" s="973">
        <f t="shared" si="0"/>
        <v>-1.21</v>
      </c>
      <c r="S38" s="919">
        <f t="shared" si="1"/>
        <v>0</v>
      </c>
      <c r="T38" s="973">
        <f t="shared" si="2"/>
        <v>0</v>
      </c>
      <c r="U38" s="980" t="s">
        <v>579</v>
      </c>
      <c r="V38" s="926" t="s">
        <v>579</v>
      </c>
      <c r="W38" s="926" t="s">
        <v>579</v>
      </c>
      <c r="X38" s="978" t="s">
        <v>579</v>
      </c>
      <c r="Y38" s="976"/>
    </row>
    <row r="39" spans="1:25" ht="14.4" customHeight="1" x14ac:dyDescent="0.3">
      <c r="A39" s="942" t="s">
        <v>5556</v>
      </c>
      <c r="B39" s="920">
        <v>1</v>
      </c>
      <c r="C39" s="921">
        <v>4.49</v>
      </c>
      <c r="D39" s="922">
        <v>3</v>
      </c>
      <c r="E39" s="930"/>
      <c r="F39" s="915"/>
      <c r="G39" s="916"/>
      <c r="H39" s="914"/>
      <c r="I39" s="915"/>
      <c r="J39" s="916"/>
      <c r="K39" s="917">
        <v>9.2200000000000006</v>
      </c>
      <c r="L39" s="914">
        <v>7</v>
      </c>
      <c r="M39" s="914">
        <v>66</v>
      </c>
      <c r="N39" s="918">
        <v>22</v>
      </c>
      <c r="O39" s="914" t="s">
        <v>5489</v>
      </c>
      <c r="P39" s="929" t="s">
        <v>5557</v>
      </c>
      <c r="Q39" s="919">
        <f t="shared" si="0"/>
        <v>-1</v>
      </c>
      <c r="R39" s="973">
        <f t="shared" si="0"/>
        <v>-4.49</v>
      </c>
      <c r="S39" s="919">
        <f t="shared" si="1"/>
        <v>0</v>
      </c>
      <c r="T39" s="973">
        <f t="shared" si="2"/>
        <v>0</v>
      </c>
      <c r="U39" s="980" t="s">
        <v>579</v>
      </c>
      <c r="V39" s="926" t="s">
        <v>579</v>
      </c>
      <c r="W39" s="926" t="s">
        <v>579</v>
      </c>
      <c r="X39" s="978" t="s">
        <v>579</v>
      </c>
      <c r="Y39" s="976"/>
    </row>
    <row r="40" spans="1:25" ht="14.4" customHeight="1" x14ac:dyDescent="0.3">
      <c r="A40" s="942" t="s">
        <v>5558</v>
      </c>
      <c r="B40" s="926"/>
      <c r="C40" s="927"/>
      <c r="D40" s="928"/>
      <c r="E40" s="930"/>
      <c r="F40" s="915"/>
      <c r="G40" s="916"/>
      <c r="H40" s="911">
        <v>1</v>
      </c>
      <c r="I40" s="912">
        <v>3.32</v>
      </c>
      <c r="J40" s="913">
        <v>5</v>
      </c>
      <c r="K40" s="917">
        <v>3.32</v>
      </c>
      <c r="L40" s="914">
        <v>5</v>
      </c>
      <c r="M40" s="914">
        <v>45</v>
      </c>
      <c r="N40" s="918">
        <v>15</v>
      </c>
      <c r="O40" s="914" t="s">
        <v>5489</v>
      </c>
      <c r="P40" s="929" t="s">
        <v>5559</v>
      </c>
      <c r="Q40" s="919">
        <f t="shared" si="0"/>
        <v>1</v>
      </c>
      <c r="R40" s="973">
        <f t="shared" si="0"/>
        <v>3.32</v>
      </c>
      <c r="S40" s="919">
        <f t="shared" si="1"/>
        <v>1</v>
      </c>
      <c r="T40" s="973">
        <f t="shared" si="2"/>
        <v>3.32</v>
      </c>
      <c r="U40" s="980">
        <v>15</v>
      </c>
      <c r="V40" s="926">
        <v>5</v>
      </c>
      <c r="W40" s="926">
        <v>-10</v>
      </c>
      <c r="X40" s="978">
        <v>0.33333333333333331</v>
      </c>
      <c r="Y40" s="976"/>
    </row>
    <row r="41" spans="1:25" ht="14.4" customHeight="1" x14ac:dyDescent="0.3">
      <c r="A41" s="942" t="s">
        <v>5560</v>
      </c>
      <c r="B41" s="926"/>
      <c r="C41" s="927"/>
      <c r="D41" s="928"/>
      <c r="E41" s="930"/>
      <c r="F41" s="915"/>
      <c r="G41" s="916"/>
      <c r="H41" s="911">
        <v>1</v>
      </c>
      <c r="I41" s="912">
        <v>1</v>
      </c>
      <c r="J41" s="913">
        <v>6</v>
      </c>
      <c r="K41" s="917">
        <v>1</v>
      </c>
      <c r="L41" s="914">
        <v>3</v>
      </c>
      <c r="M41" s="914">
        <v>30</v>
      </c>
      <c r="N41" s="918">
        <v>10</v>
      </c>
      <c r="O41" s="914" t="s">
        <v>5489</v>
      </c>
      <c r="P41" s="929" t="s">
        <v>5561</v>
      </c>
      <c r="Q41" s="919">
        <f t="shared" si="0"/>
        <v>1</v>
      </c>
      <c r="R41" s="973">
        <f t="shared" si="0"/>
        <v>1</v>
      </c>
      <c r="S41" s="919">
        <f t="shared" si="1"/>
        <v>1</v>
      </c>
      <c r="T41" s="973">
        <f t="shared" si="2"/>
        <v>1</v>
      </c>
      <c r="U41" s="980">
        <v>10</v>
      </c>
      <c r="V41" s="926">
        <v>6</v>
      </c>
      <c r="W41" s="926">
        <v>-4</v>
      </c>
      <c r="X41" s="978">
        <v>0.6</v>
      </c>
      <c r="Y41" s="976"/>
    </row>
    <row r="42" spans="1:25" ht="14.4" customHeight="1" x14ac:dyDescent="0.3">
      <c r="A42" s="942" t="s">
        <v>5562</v>
      </c>
      <c r="B42" s="926"/>
      <c r="C42" s="927"/>
      <c r="D42" s="928"/>
      <c r="E42" s="930"/>
      <c r="F42" s="915"/>
      <c r="G42" s="916"/>
      <c r="H42" s="911">
        <v>1</v>
      </c>
      <c r="I42" s="912">
        <v>9.73</v>
      </c>
      <c r="J42" s="925">
        <v>22</v>
      </c>
      <c r="K42" s="917">
        <v>3.09</v>
      </c>
      <c r="L42" s="914">
        <v>3</v>
      </c>
      <c r="M42" s="914">
        <v>30</v>
      </c>
      <c r="N42" s="918">
        <v>10</v>
      </c>
      <c r="O42" s="914" t="s">
        <v>5489</v>
      </c>
      <c r="P42" s="929" t="s">
        <v>5563</v>
      </c>
      <c r="Q42" s="919">
        <f t="shared" si="0"/>
        <v>1</v>
      </c>
      <c r="R42" s="973">
        <f t="shared" si="0"/>
        <v>9.73</v>
      </c>
      <c r="S42" s="919">
        <f t="shared" si="1"/>
        <v>1</v>
      </c>
      <c r="T42" s="973">
        <f t="shared" si="2"/>
        <v>9.73</v>
      </c>
      <c r="U42" s="980">
        <v>10</v>
      </c>
      <c r="V42" s="926">
        <v>22</v>
      </c>
      <c r="W42" s="926">
        <v>12</v>
      </c>
      <c r="X42" s="978">
        <v>2.2000000000000002</v>
      </c>
      <c r="Y42" s="976">
        <v>12</v>
      </c>
    </row>
    <row r="43" spans="1:25" ht="14.4" customHeight="1" x14ac:dyDescent="0.3">
      <c r="A43" s="942" t="s">
        <v>5564</v>
      </c>
      <c r="B43" s="920">
        <v>1</v>
      </c>
      <c r="C43" s="921">
        <v>6.44</v>
      </c>
      <c r="D43" s="922">
        <v>8</v>
      </c>
      <c r="E43" s="930"/>
      <c r="F43" s="915"/>
      <c r="G43" s="916"/>
      <c r="H43" s="914"/>
      <c r="I43" s="915"/>
      <c r="J43" s="916"/>
      <c r="K43" s="917">
        <v>5.89</v>
      </c>
      <c r="L43" s="914">
        <v>7</v>
      </c>
      <c r="M43" s="914">
        <v>66</v>
      </c>
      <c r="N43" s="918">
        <v>22</v>
      </c>
      <c r="O43" s="914" t="s">
        <v>5489</v>
      </c>
      <c r="P43" s="929" t="s">
        <v>5565</v>
      </c>
      <c r="Q43" s="919">
        <f t="shared" si="0"/>
        <v>-1</v>
      </c>
      <c r="R43" s="973">
        <f t="shared" si="0"/>
        <v>-6.44</v>
      </c>
      <c r="S43" s="919">
        <f t="shared" si="1"/>
        <v>0</v>
      </c>
      <c r="T43" s="973">
        <f t="shared" si="2"/>
        <v>0</v>
      </c>
      <c r="U43" s="980" t="s">
        <v>579</v>
      </c>
      <c r="V43" s="926" t="s">
        <v>579</v>
      </c>
      <c r="W43" s="926" t="s">
        <v>579</v>
      </c>
      <c r="X43" s="978" t="s">
        <v>579</v>
      </c>
      <c r="Y43" s="976"/>
    </row>
    <row r="44" spans="1:25" ht="14.4" customHeight="1" x14ac:dyDescent="0.3">
      <c r="A44" s="942" t="s">
        <v>5566</v>
      </c>
      <c r="B44" s="920">
        <v>3</v>
      </c>
      <c r="C44" s="921">
        <v>3.76</v>
      </c>
      <c r="D44" s="922">
        <v>2.2999999999999998</v>
      </c>
      <c r="E44" s="930">
        <v>2</v>
      </c>
      <c r="F44" s="915">
        <v>10.72</v>
      </c>
      <c r="G44" s="916">
        <v>29</v>
      </c>
      <c r="H44" s="914">
        <v>2</v>
      </c>
      <c r="I44" s="915">
        <v>4.04</v>
      </c>
      <c r="J44" s="916">
        <v>9</v>
      </c>
      <c r="K44" s="917">
        <v>2.02</v>
      </c>
      <c r="L44" s="914">
        <v>4</v>
      </c>
      <c r="M44" s="914">
        <v>39</v>
      </c>
      <c r="N44" s="918">
        <v>13</v>
      </c>
      <c r="O44" s="914" t="s">
        <v>5489</v>
      </c>
      <c r="P44" s="929" t="s">
        <v>5567</v>
      </c>
      <c r="Q44" s="919">
        <f t="shared" si="0"/>
        <v>-1</v>
      </c>
      <c r="R44" s="973">
        <f t="shared" si="0"/>
        <v>0.28000000000000025</v>
      </c>
      <c r="S44" s="919">
        <f t="shared" si="1"/>
        <v>0</v>
      </c>
      <c r="T44" s="973">
        <f t="shared" si="2"/>
        <v>-6.6800000000000006</v>
      </c>
      <c r="U44" s="980">
        <v>26</v>
      </c>
      <c r="V44" s="926">
        <v>18</v>
      </c>
      <c r="W44" s="926">
        <v>-8</v>
      </c>
      <c r="X44" s="978">
        <v>0.69230769230769229</v>
      </c>
      <c r="Y44" s="976"/>
    </row>
    <row r="45" spans="1:25" ht="14.4" customHeight="1" x14ac:dyDescent="0.3">
      <c r="A45" s="942" t="s">
        <v>5568</v>
      </c>
      <c r="B45" s="926">
        <v>1</v>
      </c>
      <c r="C45" s="927">
        <v>5.29</v>
      </c>
      <c r="D45" s="928">
        <v>2</v>
      </c>
      <c r="E45" s="930"/>
      <c r="F45" s="915"/>
      <c r="G45" s="916"/>
      <c r="H45" s="911">
        <v>1</v>
      </c>
      <c r="I45" s="912">
        <v>2.2599999999999998</v>
      </c>
      <c r="J45" s="913">
        <v>2</v>
      </c>
      <c r="K45" s="917">
        <v>4.8499999999999996</v>
      </c>
      <c r="L45" s="914">
        <v>5</v>
      </c>
      <c r="M45" s="914">
        <v>48</v>
      </c>
      <c r="N45" s="918">
        <v>16</v>
      </c>
      <c r="O45" s="914" t="s">
        <v>5489</v>
      </c>
      <c r="P45" s="929" t="s">
        <v>5569</v>
      </c>
      <c r="Q45" s="919">
        <f t="shared" si="0"/>
        <v>0</v>
      </c>
      <c r="R45" s="973">
        <f t="shared" si="0"/>
        <v>-3.0300000000000002</v>
      </c>
      <c r="S45" s="919">
        <f t="shared" si="1"/>
        <v>1</v>
      </c>
      <c r="T45" s="973">
        <f t="shared" si="2"/>
        <v>2.2599999999999998</v>
      </c>
      <c r="U45" s="980">
        <v>16</v>
      </c>
      <c r="V45" s="926">
        <v>2</v>
      </c>
      <c r="W45" s="926">
        <v>-14</v>
      </c>
      <c r="X45" s="978">
        <v>0.125</v>
      </c>
      <c r="Y45" s="976"/>
    </row>
    <row r="46" spans="1:25" ht="14.4" customHeight="1" x14ac:dyDescent="0.3">
      <c r="A46" s="942" t="s">
        <v>5570</v>
      </c>
      <c r="B46" s="926"/>
      <c r="C46" s="927"/>
      <c r="D46" s="928"/>
      <c r="E46" s="930">
        <v>1</v>
      </c>
      <c r="F46" s="915">
        <v>2.46</v>
      </c>
      <c r="G46" s="916">
        <v>3</v>
      </c>
      <c r="H46" s="911">
        <v>2</v>
      </c>
      <c r="I46" s="912">
        <v>5.14</v>
      </c>
      <c r="J46" s="913">
        <v>2.5</v>
      </c>
      <c r="K46" s="917">
        <v>3.18</v>
      </c>
      <c r="L46" s="914">
        <v>4</v>
      </c>
      <c r="M46" s="914">
        <v>33</v>
      </c>
      <c r="N46" s="918">
        <v>11</v>
      </c>
      <c r="O46" s="914" t="s">
        <v>5489</v>
      </c>
      <c r="P46" s="929" t="s">
        <v>5571</v>
      </c>
      <c r="Q46" s="919">
        <f t="shared" si="0"/>
        <v>2</v>
      </c>
      <c r="R46" s="973">
        <f t="shared" si="0"/>
        <v>5.14</v>
      </c>
      <c r="S46" s="919">
        <f t="shared" si="1"/>
        <v>1</v>
      </c>
      <c r="T46" s="973">
        <f t="shared" si="2"/>
        <v>2.6799999999999997</v>
      </c>
      <c r="U46" s="980">
        <v>22</v>
      </c>
      <c r="V46" s="926">
        <v>5</v>
      </c>
      <c r="W46" s="926">
        <v>-17</v>
      </c>
      <c r="X46" s="978">
        <v>0.22727272727272727</v>
      </c>
      <c r="Y46" s="976"/>
    </row>
    <row r="47" spans="1:25" ht="14.4" customHeight="1" x14ac:dyDescent="0.3">
      <c r="A47" s="942" t="s">
        <v>5572</v>
      </c>
      <c r="B47" s="926"/>
      <c r="C47" s="927"/>
      <c r="D47" s="928"/>
      <c r="E47" s="911">
        <v>1</v>
      </c>
      <c r="F47" s="912">
        <v>1.51</v>
      </c>
      <c r="G47" s="913">
        <v>2</v>
      </c>
      <c r="H47" s="914"/>
      <c r="I47" s="915"/>
      <c r="J47" s="916"/>
      <c r="K47" s="917">
        <v>1.48</v>
      </c>
      <c r="L47" s="914">
        <v>2</v>
      </c>
      <c r="M47" s="914">
        <v>21</v>
      </c>
      <c r="N47" s="918">
        <v>7</v>
      </c>
      <c r="O47" s="914" t="s">
        <v>5489</v>
      </c>
      <c r="P47" s="929" t="s">
        <v>5573</v>
      </c>
      <c r="Q47" s="919">
        <f t="shared" si="0"/>
        <v>0</v>
      </c>
      <c r="R47" s="973">
        <f t="shared" si="0"/>
        <v>0</v>
      </c>
      <c r="S47" s="919">
        <f t="shared" si="1"/>
        <v>-1</v>
      </c>
      <c r="T47" s="973">
        <f t="shared" si="2"/>
        <v>-1.51</v>
      </c>
      <c r="U47" s="980" t="s">
        <v>579</v>
      </c>
      <c r="V47" s="926" t="s">
        <v>579</v>
      </c>
      <c r="W47" s="926" t="s">
        <v>579</v>
      </c>
      <c r="X47" s="978" t="s">
        <v>579</v>
      </c>
      <c r="Y47" s="976"/>
    </row>
    <row r="48" spans="1:25" ht="14.4" customHeight="1" x14ac:dyDescent="0.3">
      <c r="A48" s="942" t="s">
        <v>5574</v>
      </c>
      <c r="B48" s="926"/>
      <c r="C48" s="927"/>
      <c r="D48" s="928"/>
      <c r="E48" s="930"/>
      <c r="F48" s="915"/>
      <c r="G48" s="916"/>
      <c r="H48" s="911">
        <v>1</v>
      </c>
      <c r="I48" s="912">
        <v>4.45</v>
      </c>
      <c r="J48" s="913">
        <v>4</v>
      </c>
      <c r="K48" s="917">
        <v>2.17</v>
      </c>
      <c r="L48" s="914">
        <v>4</v>
      </c>
      <c r="M48" s="914">
        <v>39</v>
      </c>
      <c r="N48" s="918">
        <v>13</v>
      </c>
      <c r="O48" s="914" t="s">
        <v>5489</v>
      </c>
      <c r="P48" s="929" t="s">
        <v>5575</v>
      </c>
      <c r="Q48" s="919">
        <f t="shared" si="0"/>
        <v>1</v>
      </c>
      <c r="R48" s="973">
        <f t="shared" si="0"/>
        <v>4.45</v>
      </c>
      <c r="S48" s="919">
        <f t="shared" si="1"/>
        <v>1</v>
      </c>
      <c r="T48" s="973">
        <f t="shared" si="2"/>
        <v>4.45</v>
      </c>
      <c r="U48" s="980">
        <v>13</v>
      </c>
      <c r="V48" s="926">
        <v>4</v>
      </c>
      <c r="W48" s="926">
        <v>-9</v>
      </c>
      <c r="X48" s="978">
        <v>0.30769230769230771</v>
      </c>
      <c r="Y48" s="976"/>
    </row>
    <row r="49" spans="1:25" ht="14.4" customHeight="1" x14ac:dyDescent="0.3">
      <c r="A49" s="942" t="s">
        <v>5576</v>
      </c>
      <c r="B49" s="926">
        <v>1</v>
      </c>
      <c r="C49" s="927">
        <v>0.32</v>
      </c>
      <c r="D49" s="928">
        <v>1</v>
      </c>
      <c r="E49" s="930"/>
      <c r="F49" s="915"/>
      <c r="G49" s="916"/>
      <c r="H49" s="911">
        <v>2</v>
      </c>
      <c r="I49" s="912">
        <v>0.65</v>
      </c>
      <c r="J49" s="913">
        <v>1</v>
      </c>
      <c r="K49" s="917">
        <v>0.85</v>
      </c>
      <c r="L49" s="914">
        <v>3</v>
      </c>
      <c r="M49" s="914">
        <v>24</v>
      </c>
      <c r="N49" s="918">
        <v>8</v>
      </c>
      <c r="O49" s="914" t="s">
        <v>5489</v>
      </c>
      <c r="P49" s="929" t="s">
        <v>5577</v>
      </c>
      <c r="Q49" s="919">
        <f t="shared" si="0"/>
        <v>1</v>
      </c>
      <c r="R49" s="973">
        <f t="shared" si="0"/>
        <v>0.33</v>
      </c>
      <c r="S49" s="919">
        <f t="shared" si="1"/>
        <v>2</v>
      </c>
      <c r="T49" s="973">
        <f t="shared" si="2"/>
        <v>0.65</v>
      </c>
      <c r="U49" s="980">
        <v>16</v>
      </c>
      <c r="V49" s="926">
        <v>2</v>
      </c>
      <c r="W49" s="926">
        <v>-14</v>
      </c>
      <c r="X49" s="978">
        <v>0.125</v>
      </c>
      <c r="Y49" s="976"/>
    </row>
    <row r="50" spans="1:25" ht="14.4" customHeight="1" x14ac:dyDescent="0.3">
      <c r="A50" s="942" t="s">
        <v>5578</v>
      </c>
      <c r="B50" s="926"/>
      <c r="C50" s="927"/>
      <c r="D50" s="928"/>
      <c r="E50" s="911">
        <v>1</v>
      </c>
      <c r="F50" s="912">
        <v>8.08</v>
      </c>
      <c r="G50" s="913">
        <v>6</v>
      </c>
      <c r="H50" s="914"/>
      <c r="I50" s="915"/>
      <c r="J50" s="916"/>
      <c r="K50" s="917">
        <v>9.14</v>
      </c>
      <c r="L50" s="914">
        <v>7</v>
      </c>
      <c r="M50" s="914">
        <v>66</v>
      </c>
      <c r="N50" s="918">
        <v>22</v>
      </c>
      <c r="O50" s="914" t="s">
        <v>5489</v>
      </c>
      <c r="P50" s="929" t="s">
        <v>5579</v>
      </c>
      <c r="Q50" s="919">
        <f t="shared" si="0"/>
        <v>0</v>
      </c>
      <c r="R50" s="973">
        <f t="shared" si="0"/>
        <v>0</v>
      </c>
      <c r="S50" s="919">
        <f t="shared" si="1"/>
        <v>-1</v>
      </c>
      <c r="T50" s="973">
        <f t="shared" si="2"/>
        <v>-8.08</v>
      </c>
      <c r="U50" s="980" t="s">
        <v>579</v>
      </c>
      <c r="V50" s="926" t="s">
        <v>579</v>
      </c>
      <c r="W50" s="926" t="s">
        <v>579</v>
      </c>
      <c r="X50" s="978" t="s">
        <v>579</v>
      </c>
      <c r="Y50" s="976"/>
    </row>
    <row r="51" spans="1:25" ht="14.4" customHeight="1" x14ac:dyDescent="0.3">
      <c r="A51" s="942" t="s">
        <v>5580</v>
      </c>
      <c r="B51" s="926"/>
      <c r="C51" s="927"/>
      <c r="D51" s="928"/>
      <c r="E51" s="930"/>
      <c r="F51" s="915"/>
      <c r="G51" s="916"/>
      <c r="H51" s="911">
        <v>1</v>
      </c>
      <c r="I51" s="912">
        <v>12.99</v>
      </c>
      <c r="J51" s="925">
        <v>44</v>
      </c>
      <c r="K51" s="917">
        <v>6.6</v>
      </c>
      <c r="L51" s="914">
        <v>6</v>
      </c>
      <c r="M51" s="914">
        <v>51</v>
      </c>
      <c r="N51" s="918">
        <v>17</v>
      </c>
      <c r="O51" s="914" t="s">
        <v>5489</v>
      </c>
      <c r="P51" s="929" t="s">
        <v>5581</v>
      </c>
      <c r="Q51" s="919">
        <f t="shared" si="0"/>
        <v>1</v>
      </c>
      <c r="R51" s="973">
        <f t="shared" si="0"/>
        <v>12.99</v>
      </c>
      <c r="S51" s="919">
        <f t="shared" si="1"/>
        <v>1</v>
      </c>
      <c r="T51" s="973">
        <f t="shared" si="2"/>
        <v>12.99</v>
      </c>
      <c r="U51" s="980">
        <v>17</v>
      </c>
      <c r="V51" s="926">
        <v>44</v>
      </c>
      <c r="W51" s="926">
        <v>27</v>
      </c>
      <c r="X51" s="978">
        <v>2.5882352941176472</v>
      </c>
      <c r="Y51" s="976">
        <v>27</v>
      </c>
    </row>
    <row r="52" spans="1:25" ht="14.4" customHeight="1" x14ac:dyDescent="0.3">
      <c r="A52" s="942" t="s">
        <v>5582</v>
      </c>
      <c r="B52" s="926">
        <v>2</v>
      </c>
      <c r="C52" s="927">
        <v>45.6</v>
      </c>
      <c r="D52" s="928">
        <v>14</v>
      </c>
      <c r="E52" s="911">
        <v>3</v>
      </c>
      <c r="F52" s="912">
        <v>89.92</v>
      </c>
      <c r="G52" s="913">
        <v>24.3</v>
      </c>
      <c r="H52" s="914"/>
      <c r="I52" s="915"/>
      <c r="J52" s="916"/>
      <c r="K52" s="917">
        <v>23.68</v>
      </c>
      <c r="L52" s="914">
        <v>11</v>
      </c>
      <c r="M52" s="914">
        <v>87</v>
      </c>
      <c r="N52" s="918">
        <v>29</v>
      </c>
      <c r="O52" s="914" t="s">
        <v>5489</v>
      </c>
      <c r="P52" s="929" t="s">
        <v>5583</v>
      </c>
      <c r="Q52" s="919">
        <f t="shared" si="0"/>
        <v>-2</v>
      </c>
      <c r="R52" s="973">
        <f t="shared" si="0"/>
        <v>-45.6</v>
      </c>
      <c r="S52" s="919">
        <f t="shared" si="1"/>
        <v>-3</v>
      </c>
      <c r="T52" s="973">
        <f t="shared" si="2"/>
        <v>-89.92</v>
      </c>
      <c r="U52" s="980" t="s">
        <v>579</v>
      </c>
      <c r="V52" s="926" t="s">
        <v>579</v>
      </c>
      <c r="W52" s="926" t="s">
        <v>579</v>
      </c>
      <c r="X52" s="978" t="s">
        <v>579</v>
      </c>
      <c r="Y52" s="976"/>
    </row>
    <row r="53" spans="1:25" ht="14.4" customHeight="1" x14ac:dyDescent="0.3">
      <c r="A53" s="942" t="s">
        <v>5584</v>
      </c>
      <c r="B53" s="926"/>
      <c r="C53" s="927"/>
      <c r="D53" s="928"/>
      <c r="E53" s="911">
        <v>1</v>
      </c>
      <c r="F53" s="912">
        <v>17.34</v>
      </c>
      <c r="G53" s="913">
        <v>10</v>
      </c>
      <c r="H53" s="914"/>
      <c r="I53" s="915"/>
      <c r="J53" s="916"/>
      <c r="K53" s="917">
        <v>17.34</v>
      </c>
      <c r="L53" s="914">
        <v>7</v>
      </c>
      <c r="M53" s="914">
        <v>60</v>
      </c>
      <c r="N53" s="918">
        <v>20</v>
      </c>
      <c r="O53" s="914" t="s">
        <v>5489</v>
      </c>
      <c r="P53" s="929" t="s">
        <v>5585</v>
      </c>
      <c r="Q53" s="919">
        <f t="shared" si="0"/>
        <v>0</v>
      </c>
      <c r="R53" s="973">
        <f t="shared" si="0"/>
        <v>0</v>
      </c>
      <c r="S53" s="919">
        <f t="shared" si="1"/>
        <v>-1</v>
      </c>
      <c r="T53" s="973">
        <f t="shared" si="2"/>
        <v>-17.34</v>
      </c>
      <c r="U53" s="980" t="s">
        <v>579</v>
      </c>
      <c r="V53" s="926" t="s">
        <v>579</v>
      </c>
      <c r="W53" s="926" t="s">
        <v>579</v>
      </c>
      <c r="X53" s="978" t="s">
        <v>579</v>
      </c>
      <c r="Y53" s="976"/>
    </row>
    <row r="54" spans="1:25" ht="14.4" customHeight="1" x14ac:dyDescent="0.3">
      <c r="A54" s="942" t="s">
        <v>5586</v>
      </c>
      <c r="B54" s="926"/>
      <c r="C54" s="927"/>
      <c r="D54" s="928"/>
      <c r="E54" s="930">
        <v>1</v>
      </c>
      <c r="F54" s="915">
        <v>16.940000000000001</v>
      </c>
      <c r="G54" s="916">
        <v>15</v>
      </c>
      <c r="H54" s="911">
        <v>3</v>
      </c>
      <c r="I54" s="912">
        <v>48.38</v>
      </c>
      <c r="J54" s="913">
        <v>13</v>
      </c>
      <c r="K54" s="917">
        <v>16.940000000000001</v>
      </c>
      <c r="L54" s="914">
        <v>5</v>
      </c>
      <c r="M54" s="914">
        <v>72</v>
      </c>
      <c r="N54" s="918">
        <v>24</v>
      </c>
      <c r="O54" s="914" t="s">
        <v>5489</v>
      </c>
      <c r="P54" s="929" t="s">
        <v>5587</v>
      </c>
      <c r="Q54" s="919">
        <f t="shared" si="0"/>
        <v>3</v>
      </c>
      <c r="R54" s="973">
        <f t="shared" si="0"/>
        <v>48.38</v>
      </c>
      <c r="S54" s="919">
        <f t="shared" si="1"/>
        <v>2</v>
      </c>
      <c r="T54" s="973">
        <f t="shared" si="2"/>
        <v>31.44</v>
      </c>
      <c r="U54" s="980">
        <v>72</v>
      </c>
      <c r="V54" s="926">
        <v>39</v>
      </c>
      <c r="W54" s="926">
        <v>-33</v>
      </c>
      <c r="X54" s="978">
        <v>0.54166666666666663</v>
      </c>
      <c r="Y54" s="976"/>
    </row>
    <row r="55" spans="1:25" ht="14.4" customHeight="1" x14ac:dyDescent="0.3">
      <c r="A55" s="942" t="s">
        <v>5588</v>
      </c>
      <c r="B55" s="926">
        <v>1</v>
      </c>
      <c r="C55" s="927">
        <v>9.25</v>
      </c>
      <c r="D55" s="928">
        <v>6</v>
      </c>
      <c r="E55" s="911"/>
      <c r="F55" s="912"/>
      <c r="G55" s="913"/>
      <c r="H55" s="914"/>
      <c r="I55" s="915"/>
      <c r="J55" s="916"/>
      <c r="K55" s="917">
        <v>9.25</v>
      </c>
      <c r="L55" s="914">
        <v>5</v>
      </c>
      <c r="M55" s="914">
        <v>48</v>
      </c>
      <c r="N55" s="918">
        <v>16</v>
      </c>
      <c r="O55" s="914" t="s">
        <v>5489</v>
      </c>
      <c r="P55" s="929" t="s">
        <v>5587</v>
      </c>
      <c r="Q55" s="919">
        <f t="shared" si="0"/>
        <v>-1</v>
      </c>
      <c r="R55" s="973">
        <f t="shared" si="0"/>
        <v>-9.25</v>
      </c>
      <c r="S55" s="919">
        <f t="shared" si="1"/>
        <v>0</v>
      </c>
      <c r="T55" s="973">
        <f t="shared" si="2"/>
        <v>0</v>
      </c>
      <c r="U55" s="980" t="s">
        <v>579</v>
      </c>
      <c r="V55" s="926" t="s">
        <v>579</v>
      </c>
      <c r="W55" s="926" t="s">
        <v>579</v>
      </c>
      <c r="X55" s="978" t="s">
        <v>579</v>
      </c>
      <c r="Y55" s="976"/>
    </row>
    <row r="56" spans="1:25" ht="14.4" customHeight="1" x14ac:dyDescent="0.3">
      <c r="A56" s="943" t="s">
        <v>5589</v>
      </c>
      <c r="B56" s="932"/>
      <c r="C56" s="933"/>
      <c r="D56" s="931"/>
      <c r="E56" s="934">
        <v>1</v>
      </c>
      <c r="F56" s="935">
        <v>9.25</v>
      </c>
      <c r="G56" s="923">
        <v>5</v>
      </c>
      <c r="H56" s="936"/>
      <c r="I56" s="937"/>
      <c r="J56" s="924"/>
      <c r="K56" s="938">
        <v>9.25</v>
      </c>
      <c r="L56" s="936">
        <v>5</v>
      </c>
      <c r="M56" s="936">
        <v>48</v>
      </c>
      <c r="N56" s="939">
        <v>16</v>
      </c>
      <c r="O56" s="936" t="s">
        <v>5489</v>
      </c>
      <c r="P56" s="940" t="s">
        <v>5587</v>
      </c>
      <c r="Q56" s="941">
        <f t="shared" si="0"/>
        <v>0</v>
      </c>
      <c r="R56" s="974">
        <f t="shared" si="0"/>
        <v>0</v>
      </c>
      <c r="S56" s="941">
        <f t="shared" si="1"/>
        <v>-1</v>
      </c>
      <c r="T56" s="974">
        <f t="shared" si="2"/>
        <v>-9.25</v>
      </c>
      <c r="U56" s="981" t="s">
        <v>579</v>
      </c>
      <c r="V56" s="932" t="s">
        <v>579</v>
      </c>
      <c r="W56" s="932" t="s">
        <v>579</v>
      </c>
      <c r="X56" s="979" t="s">
        <v>579</v>
      </c>
      <c r="Y56" s="977"/>
    </row>
    <row r="57" spans="1:25" ht="14.4" customHeight="1" x14ac:dyDescent="0.3">
      <c r="A57" s="942" t="s">
        <v>5590</v>
      </c>
      <c r="B57" s="920">
        <v>2</v>
      </c>
      <c r="C57" s="921">
        <v>8.67</v>
      </c>
      <c r="D57" s="922">
        <v>2.5</v>
      </c>
      <c r="E57" s="930"/>
      <c r="F57" s="915"/>
      <c r="G57" s="916"/>
      <c r="H57" s="914">
        <v>1</v>
      </c>
      <c r="I57" s="915">
        <v>3.41</v>
      </c>
      <c r="J57" s="916">
        <v>2</v>
      </c>
      <c r="K57" s="917">
        <v>3.18</v>
      </c>
      <c r="L57" s="914">
        <v>1</v>
      </c>
      <c r="M57" s="914">
        <v>5</v>
      </c>
      <c r="N57" s="918">
        <v>2</v>
      </c>
      <c r="O57" s="914" t="s">
        <v>5489</v>
      </c>
      <c r="P57" s="929" t="s">
        <v>5591</v>
      </c>
      <c r="Q57" s="919">
        <f t="shared" si="0"/>
        <v>-1</v>
      </c>
      <c r="R57" s="973">
        <f t="shared" si="0"/>
        <v>-5.26</v>
      </c>
      <c r="S57" s="919">
        <f t="shared" si="1"/>
        <v>1</v>
      </c>
      <c r="T57" s="973">
        <f t="shared" si="2"/>
        <v>3.41</v>
      </c>
      <c r="U57" s="980">
        <v>2</v>
      </c>
      <c r="V57" s="926">
        <v>2</v>
      </c>
      <c r="W57" s="926">
        <v>0</v>
      </c>
      <c r="X57" s="978">
        <v>1</v>
      </c>
      <c r="Y57" s="976"/>
    </row>
    <row r="58" spans="1:25" ht="14.4" customHeight="1" x14ac:dyDescent="0.3">
      <c r="A58" s="942" t="s">
        <v>5592</v>
      </c>
      <c r="B58" s="926"/>
      <c r="C58" s="927"/>
      <c r="D58" s="928"/>
      <c r="E58" s="911">
        <v>1</v>
      </c>
      <c r="F58" s="912">
        <v>4.68</v>
      </c>
      <c r="G58" s="913">
        <v>4</v>
      </c>
      <c r="H58" s="914"/>
      <c r="I58" s="915"/>
      <c r="J58" s="916"/>
      <c r="K58" s="917">
        <v>2.2599999999999998</v>
      </c>
      <c r="L58" s="914">
        <v>4</v>
      </c>
      <c r="M58" s="914">
        <v>39</v>
      </c>
      <c r="N58" s="918">
        <v>13</v>
      </c>
      <c r="O58" s="914" t="s">
        <v>5489</v>
      </c>
      <c r="P58" s="929" t="s">
        <v>5593</v>
      </c>
      <c r="Q58" s="919">
        <f t="shared" si="0"/>
        <v>0</v>
      </c>
      <c r="R58" s="973">
        <f t="shared" si="0"/>
        <v>0</v>
      </c>
      <c r="S58" s="919">
        <f t="shared" si="1"/>
        <v>-1</v>
      </c>
      <c r="T58" s="973">
        <f t="shared" si="2"/>
        <v>-4.68</v>
      </c>
      <c r="U58" s="980" t="s">
        <v>579</v>
      </c>
      <c r="V58" s="926" t="s">
        <v>579</v>
      </c>
      <c r="W58" s="926" t="s">
        <v>579</v>
      </c>
      <c r="X58" s="978" t="s">
        <v>579</v>
      </c>
      <c r="Y58" s="976"/>
    </row>
    <row r="59" spans="1:25" ht="14.4" customHeight="1" x14ac:dyDescent="0.3">
      <c r="A59" s="943" t="s">
        <v>5594</v>
      </c>
      <c r="B59" s="932">
        <v>1</v>
      </c>
      <c r="C59" s="933">
        <v>1.87</v>
      </c>
      <c r="D59" s="931">
        <v>2</v>
      </c>
      <c r="E59" s="934"/>
      <c r="F59" s="935"/>
      <c r="G59" s="923"/>
      <c r="H59" s="936"/>
      <c r="I59" s="937"/>
      <c r="J59" s="924"/>
      <c r="K59" s="938">
        <v>4.42</v>
      </c>
      <c r="L59" s="936">
        <v>6</v>
      </c>
      <c r="M59" s="936">
        <v>57</v>
      </c>
      <c r="N59" s="939">
        <v>19</v>
      </c>
      <c r="O59" s="936" t="s">
        <v>5489</v>
      </c>
      <c r="P59" s="940" t="s">
        <v>5595</v>
      </c>
      <c r="Q59" s="941">
        <f t="shared" si="0"/>
        <v>-1</v>
      </c>
      <c r="R59" s="974">
        <f t="shared" si="0"/>
        <v>-1.87</v>
      </c>
      <c r="S59" s="941">
        <f t="shared" si="1"/>
        <v>0</v>
      </c>
      <c r="T59" s="974">
        <f t="shared" si="2"/>
        <v>0</v>
      </c>
      <c r="U59" s="981" t="s">
        <v>579</v>
      </c>
      <c r="V59" s="932" t="s">
        <v>579</v>
      </c>
      <c r="W59" s="932" t="s">
        <v>579</v>
      </c>
      <c r="X59" s="979" t="s">
        <v>579</v>
      </c>
      <c r="Y59" s="977"/>
    </row>
    <row r="60" spans="1:25" ht="14.4" customHeight="1" thickBot="1" x14ac:dyDescent="0.35">
      <c r="A60" s="958" t="s">
        <v>5596</v>
      </c>
      <c r="B60" s="959"/>
      <c r="C60" s="960"/>
      <c r="D60" s="961"/>
      <c r="E60" s="962">
        <v>1</v>
      </c>
      <c r="F60" s="963">
        <v>5.25</v>
      </c>
      <c r="G60" s="964">
        <v>5</v>
      </c>
      <c r="H60" s="965"/>
      <c r="I60" s="966"/>
      <c r="J60" s="967"/>
      <c r="K60" s="968">
        <v>2.44</v>
      </c>
      <c r="L60" s="965">
        <v>5</v>
      </c>
      <c r="M60" s="965">
        <v>45</v>
      </c>
      <c r="N60" s="969">
        <v>15</v>
      </c>
      <c r="O60" s="965" t="s">
        <v>5489</v>
      </c>
      <c r="P60" s="970" t="s">
        <v>5597</v>
      </c>
      <c r="Q60" s="971">
        <f t="shared" si="0"/>
        <v>0</v>
      </c>
      <c r="R60" s="975">
        <f t="shared" si="0"/>
        <v>0</v>
      </c>
      <c r="S60" s="971">
        <f t="shared" si="1"/>
        <v>-1</v>
      </c>
      <c r="T60" s="975">
        <f t="shared" si="2"/>
        <v>-5.25</v>
      </c>
      <c r="U60" s="985" t="s">
        <v>579</v>
      </c>
      <c r="V60" s="959" t="s">
        <v>579</v>
      </c>
      <c r="W60" s="959" t="s">
        <v>579</v>
      </c>
      <c r="X60" s="986" t="s">
        <v>579</v>
      </c>
      <c r="Y60" s="987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1:Q1048576">
    <cfRule type="cellIs" dxfId="14" priority="11" stopIfTrue="1" operator="lessThan">
      <formula>0</formula>
    </cfRule>
  </conditionalFormatting>
  <conditionalFormatting sqref="W61:W1048576">
    <cfRule type="cellIs" dxfId="13" priority="10" stopIfTrue="1" operator="greaterThan">
      <formula>0</formula>
    </cfRule>
  </conditionalFormatting>
  <conditionalFormatting sqref="X61:X1048576">
    <cfRule type="cellIs" dxfId="12" priority="9" stopIfTrue="1" operator="greaterThan">
      <formula>1</formula>
    </cfRule>
  </conditionalFormatting>
  <conditionalFormatting sqref="X61:X1048576">
    <cfRule type="cellIs" dxfId="11" priority="6" stopIfTrue="1" operator="greaterThan">
      <formula>1</formula>
    </cfRule>
  </conditionalFormatting>
  <conditionalFormatting sqref="W61:W1048576">
    <cfRule type="cellIs" dxfId="10" priority="7" stopIfTrue="1" operator="greaterThan">
      <formula>0</formula>
    </cfRule>
  </conditionalFormatting>
  <conditionalFormatting sqref="Q6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0">
    <cfRule type="cellIs" dxfId="7" priority="4" stopIfTrue="1" operator="lessThan">
      <formula>0</formula>
    </cfRule>
  </conditionalFormatting>
  <conditionalFormatting sqref="X5:X60">
    <cfRule type="cellIs" dxfId="6" priority="2" stopIfTrue="1" operator="greaterThan">
      <formula>1</formula>
    </cfRule>
  </conditionalFormatting>
  <conditionalFormatting sqref="W5:W60">
    <cfRule type="cellIs" dxfId="5" priority="3" stopIfTrue="1" operator="greaterThan">
      <formula>0</formula>
    </cfRule>
  </conditionalFormatting>
  <conditionalFormatting sqref="S5:S6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4901753</v>
      </c>
      <c r="C3" s="344">
        <f t="shared" ref="C3:L3" si="0">SUBTOTAL(9,C6:C1048576)</f>
        <v>7.6742208593318226</v>
      </c>
      <c r="D3" s="344">
        <f t="shared" si="0"/>
        <v>4668519</v>
      </c>
      <c r="E3" s="344">
        <f t="shared" si="0"/>
        <v>7</v>
      </c>
      <c r="F3" s="344">
        <f t="shared" si="0"/>
        <v>5416038</v>
      </c>
      <c r="G3" s="347">
        <f>IF(D3&lt;&gt;0,F3/D3,"")</f>
        <v>1.1601190870166749</v>
      </c>
      <c r="H3" s="343">
        <f t="shared" si="0"/>
        <v>576397.25999999989</v>
      </c>
      <c r="I3" s="344">
        <f t="shared" si="0"/>
        <v>4.9062860855056352</v>
      </c>
      <c r="J3" s="344">
        <f t="shared" si="0"/>
        <v>117481.37999999998</v>
      </c>
      <c r="K3" s="344">
        <f t="shared" si="0"/>
        <v>1</v>
      </c>
      <c r="L3" s="344">
        <f t="shared" si="0"/>
        <v>271103.55000000016</v>
      </c>
      <c r="M3" s="345">
        <f>IF(J3&lt;&gt;0,L3/J3,"")</f>
        <v>2.307629941017038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8"/>
      <c r="B5" s="989">
        <v>2015</v>
      </c>
      <c r="C5" s="990"/>
      <c r="D5" s="990">
        <v>2017</v>
      </c>
      <c r="E5" s="990"/>
      <c r="F5" s="990">
        <v>2018</v>
      </c>
      <c r="G5" s="905" t="s">
        <v>2</v>
      </c>
      <c r="H5" s="989">
        <v>2015</v>
      </c>
      <c r="I5" s="990"/>
      <c r="J5" s="990">
        <v>2017</v>
      </c>
      <c r="K5" s="990"/>
      <c r="L5" s="990">
        <v>2018</v>
      </c>
      <c r="M5" s="905" t="s">
        <v>2</v>
      </c>
    </row>
    <row r="6" spans="1:13" ht="14.4" customHeight="1" x14ac:dyDescent="0.3">
      <c r="A6" s="856" t="s">
        <v>4630</v>
      </c>
      <c r="B6" s="887">
        <v>3014</v>
      </c>
      <c r="C6" s="825"/>
      <c r="D6" s="887"/>
      <c r="E6" s="825"/>
      <c r="F6" s="887">
        <v>4023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4639</v>
      </c>
      <c r="B7" s="889">
        <v>355428</v>
      </c>
      <c r="C7" s="832">
        <v>0.64695260908501828</v>
      </c>
      <c r="D7" s="889">
        <v>549388</v>
      </c>
      <c r="E7" s="832">
        <v>1</v>
      </c>
      <c r="F7" s="889">
        <v>551942</v>
      </c>
      <c r="G7" s="837">
        <v>1.0046488092204418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5599</v>
      </c>
      <c r="B8" s="889">
        <v>2341741</v>
      </c>
      <c r="C8" s="832">
        <v>0.97536615679891236</v>
      </c>
      <c r="D8" s="889">
        <v>2400884</v>
      </c>
      <c r="E8" s="832">
        <v>1</v>
      </c>
      <c r="F8" s="889">
        <v>2708727</v>
      </c>
      <c r="G8" s="837">
        <v>1.1282206887129906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5600</v>
      </c>
      <c r="B9" s="889">
        <v>956920</v>
      </c>
      <c r="C9" s="832">
        <v>1.2850583696255025</v>
      </c>
      <c r="D9" s="889">
        <v>744651</v>
      </c>
      <c r="E9" s="832">
        <v>1</v>
      </c>
      <c r="F9" s="889">
        <v>805144</v>
      </c>
      <c r="G9" s="837">
        <v>1.0812367135745471</v>
      </c>
      <c r="H9" s="889">
        <v>576397.25999999989</v>
      </c>
      <c r="I9" s="832">
        <v>4.9062860855056352</v>
      </c>
      <c r="J9" s="889">
        <v>117481.37999999998</v>
      </c>
      <c r="K9" s="832">
        <v>1</v>
      </c>
      <c r="L9" s="889">
        <v>271103.55000000016</v>
      </c>
      <c r="M9" s="838">
        <v>2.307629941017038</v>
      </c>
    </row>
    <row r="10" spans="1:13" ht="14.4" customHeight="1" x14ac:dyDescent="0.3">
      <c r="A10" s="857" t="s">
        <v>5601</v>
      </c>
      <c r="B10" s="889">
        <v>300452</v>
      </c>
      <c r="C10" s="832">
        <v>1.1735672770451846</v>
      </c>
      <c r="D10" s="889">
        <v>256016</v>
      </c>
      <c r="E10" s="832">
        <v>1</v>
      </c>
      <c r="F10" s="889">
        <v>334690</v>
      </c>
      <c r="G10" s="837">
        <v>1.3073011061808637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5602</v>
      </c>
      <c r="B11" s="889">
        <v>208454</v>
      </c>
      <c r="C11" s="832">
        <v>1.7512580756273575</v>
      </c>
      <c r="D11" s="889">
        <v>119031</v>
      </c>
      <c r="E11" s="832">
        <v>1</v>
      </c>
      <c r="F11" s="889">
        <v>91869</v>
      </c>
      <c r="G11" s="837">
        <v>0.77180734430526499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5603</v>
      </c>
      <c r="B12" s="889">
        <v>672137</v>
      </c>
      <c r="C12" s="832">
        <v>1.2274008874929239</v>
      </c>
      <c r="D12" s="889">
        <v>547610</v>
      </c>
      <c r="E12" s="832">
        <v>1</v>
      </c>
      <c r="F12" s="889">
        <v>851133</v>
      </c>
      <c r="G12" s="837">
        <v>1.554268548784719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5604</v>
      </c>
      <c r="B13" s="889">
        <v>31308</v>
      </c>
      <c r="C13" s="832">
        <v>0.61461748365692304</v>
      </c>
      <c r="D13" s="889">
        <v>50939</v>
      </c>
      <c r="E13" s="832">
        <v>1</v>
      </c>
      <c r="F13" s="889">
        <v>68510</v>
      </c>
      <c r="G13" s="837">
        <v>1.3449419894383479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5605</v>
      </c>
      <c r="B14" s="891">
        <v>32299</v>
      </c>
      <c r="C14" s="840"/>
      <c r="D14" s="891"/>
      <c r="E14" s="840"/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6421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58305.98</v>
      </c>
      <c r="G3" s="211">
        <f t="shared" si="0"/>
        <v>5478150.2599999979</v>
      </c>
      <c r="H3" s="212"/>
      <c r="I3" s="212"/>
      <c r="J3" s="207">
        <f t="shared" si="0"/>
        <v>57203.090000000004</v>
      </c>
      <c r="K3" s="211">
        <f t="shared" si="0"/>
        <v>4786000.379999999</v>
      </c>
      <c r="L3" s="212"/>
      <c r="M3" s="212"/>
      <c r="N3" s="207">
        <f t="shared" si="0"/>
        <v>58635.51</v>
      </c>
      <c r="O3" s="211">
        <f t="shared" si="0"/>
        <v>5687141.5499999998</v>
      </c>
      <c r="P3" s="177">
        <f>IF(K3=0,"",O3/K3)</f>
        <v>1.1882868989659381</v>
      </c>
      <c r="Q3" s="209">
        <f>IF(N3=0,"",O3/N3)</f>
        <v>96.991422944901473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5470</v>
      </c>
      <c r="B6" s="825" t="s">
        <v>5606</v>
      </c>
      <c r="C6" s="825" t="s">
        <v>4480</v>
      </c>
      <c r="D6" s="825" t="s">
        <v>5607</v>
      </c>
      <c r="E6" s="825" t="s">
        <v>5608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117</v>
      </c>
      <c r="P6" s="830"/>
      <c r="Q6" s="848">
        <v>117</v>
      </c>
    </row>
    <row r="7" spans="1:17" ht="14.4" customHeight="1" x14ac:dyDescent="0.3">
      <c r="A7" s="831" t="s">
        <v>5470</v>
      </c>
      <c r="B7" s="832" t="s">
        <v>5606</v>
      </c>
      <c r="C7" s="832" t="s">
        <v>4480</v>
      </c>
      <c r="D7" s="832" t="s">
        <v>5609</v>
      </c>
      <c r="E7" s="832" t="s">
        <v>5610</v>
      </c>
      <c r="F7" s="849"/>
      <c r="G7" s="849"/>
      <c r="H7" s="849"/>
      <c r="I7" s="849"/>
      <c r="J7" s="849"/>
      <c r="K7" s="849"/>
      <c r="L7" s="849"/>
      <c r="M7" s="849"/>
      <c r="N7" s="849">
        <v>2</v>
      </c>
      <c r="O7" s="849">
        <v>1414</v>
      </c>
      <c r="P7" s="837"/>
      <c r="Q7" s="850">
        <v>707</v>
      </c>
    </row>
    <row r="8" spans="1:17" ht="14.4" customHeight="1" x14ac:dyDescent="0.3">
      <c r="A8" s="831" t="s">
        <v>5470</v>
      </c>
      <c r="B8" s="832" t="s">
        <v>5606</v>
      </c>
      <c r="C8" s="832" t="s">
        <v>4480</v>
      </c>
      <c r="D8" s="832" t="s">
        <v>5611</v>
      </c>
      <c r="E8" s="832" t="s">
        <v>5612</v>
      </c>
      <c r="F8" s="849">
        <v>4</v>
      </c>
      <c r="G8" s="849">
        <v>1980</v>
      </c>
      <c r="H8" s="849"/>
      <c r="I8" s="849">
        <v>495</v>
      </c>
      <c r="J8" s="849"/>
      <c r="K8" s="849"/>
      <c r="L8" s="849"/>
      <c r="M8" s="849"/>
      <c r="N8" s="849">
        <v>4</v>
      </c>
      <c r="O8" s="849">
        <v>1984</v>
      </c>
      <c r="P8" s="837"/>
      <c r="Q8" s="850">
        <v>496</v>
      </c>
    </row>
    <row r="9" spans="1:17" ht="14.4" customHeight="1" x14ac:dyDescent="0.3">
      <c r="A9" s="831" t="s">
        <v>5470</v>
      </c>
      <c r="B9" s="832" t="s">
        <v>5606</v>
      </c>
      <c r="C9" s="832" t="s">
        <v>4480</v>
      </c>
      <c r="D9" s="832" t="s">
        <v>5613</v>
      </c>
      <c r="E9" s="832" t="s">
        <v>5614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508</v>
      </c>
      <c r="P9" s="837"/>
      <c r="Q9" s="850">
        <v>254</v>
      </c>
    </row>
    <row r="10" spans="1:17" ht="14.4" customHeight="1" x14ac:dyDescent="0.3">
      <c r="A10" s="831" t="s">
        <v>5470</v>
      </c>
      <c r="B10" s="832" t="s">
        <v>5606</v>
      </c>
      <c r="C10" s="832" t="s">
        <v>4480</v>
      </c>
      <c r="D10" s="832" t="s">
        <v>5615</v>
      </c>
      <c r="E10" s="832" t="s">
        <v>5616</v>
      </c>
      <c r="F10" s="849">
        <v>8</v>
      </c>
      <c r="G10" s="849">
        <v>680</v>
      </c>
      <c r="H10" s="849"/>
      <c r="I10" s="849">
        <v>85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5470</v>
      </c>
      <c r="B11" s="832" t="s">
        <v>5606</v>
      </c>
      <c r="C11" s="832" t="s">
        <v>4480</v>
      </c>
      <c r="D11" s="832" t="s">
        <v>5617</v>
      </c>
      <c r="E11" s="832" t="s">
        <v>5618</v>
      </c>
      <c r="F11" s="849">
        <v>1</v>
      </c>
      <c r="G11" s="849">
        <v>178</v>
      </c>
      <c r="H11" s="849"/>
      <c r="I11" s="849">
        <v>178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5470</v>
      </c>
      <c r="B12" s="832" t="s">
        <v>5606</v>
      </c>
      <c r="C12" s="832" t="s">
        <v>4480</v>
      </c>
      <c r="D12" s="832" t="s">
        <v>5619</v>
      </c>
      <c r="E12" s="832" t="s">
        <v>5620</v>
      </c>
      <c r="F12" s="849">
        <v>1</v>
      </c>
      <c r="G12" s="849">
        <v>176</v>
      </c>
      <c r="H12" s="849"/>
      <c r="I12" s="849">
        <v>176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5480</v>
      </c>
      <c r="B13" s="832" t="s">
        <v>5621</v>
      </c>
      <c r="C13" s="832" t="s">
        <v>4480</v>
      </c>
      <c r="D13" s="832" t="s">
        <v>5622</v>
      </c>
      <c r="E13" s="832" t="s">
        <v>5623</v>
      </c>
      <c r="F13" s="849"/>
      <c r="G13" s="849"/>
      <c r="H13" s="849"/>
      <c r="I13" s="849"/>
      <c r="J13" s="849">
        <v>1</v>
      </c>
      <c r="K13" s="849">
        <v>49</v>
      </c>
      <c r="L13" s="849">
        <v>1</v>
      </c>
      <c r="M13" s="849">
        <v>49</v>
      </c>
      <c r="N13" s="849"/>
      <c r="O13" s="849"/>
      <c r="P13" s="837"/>
      <c r="Q13" s="850"/>
    </row>
    <row r="14" spans="1:17" ht="14.4" customHeight="1" x14ac:dyDescent="0.3">
      <c r="A14" s="831" t="s">
        <v>5480</v>
      </c>
      <c r="B14" s="832" t="s">
        <v>5624</v>
      </c>
      <c r="C14" s="832" t="s">
        <v>4480</v>
      </c>
      <c r="D14" s="832" t="s">
        <v>5625</v>
      </c>
      <c r="E14" s="832" t="s">
        <v>5626</v>
      </c>
      <c r="F14" s="849"/>
      <c r="G14" s="849"/>
      <c r="H14" s="849"/>
      <c r="I14" s="849"/>
      <c r="J14" s="849">
        <v>1</v>
      </c>
      <c r="K14" s="849">
        <v>23</v>
      </c>
      <c r="L14" s="849">
        <v>1</v>
      </c>
      <c r="M14" s="849">
        <v>23</v>
      </c>
      <c r="N14" s="849"/>
      <c r="O14" s="849"/>
      <c r="P14" s="837"/>
      <c r="Q14" s="850"/>
    </row>
    <row r="15" spans="1:17" ht="14.4" customHeight="1" x14ac:dyDescent="0.3">
      <c r="A15" s="831" t="s">
        <v>5480</v>
      </c>
      <c r="B15" s="832" t="s">
        <v>5624</v>
      </c>
      <c r="C15" s="832" t="s">
        <v>4480</v>
      </c>
      <c r="D15" s="832" t="s">
        <v>5625</v>
      </c>
      <c r="E15" s="832" t="s">
        <v>5627</v>
      </c>
      <c r="F15" s="849"/>
      <c r="G15" s="849"/>
      <c r="H15" s="849"/>
      <c r="I15" s="849"/>
      <c r="J15" s="849">
        <v>1</v>
      </c>
      <c r="K15" s="849">
        <v>23</v>
      </c>
      <c r="L15" s="849">
        <v>1</v>
      </c>
      <c r="M15" s="849">
        <v>23</v>
      </c>
      <c r="N15" s="849"/>
      <c r="O15" s="849"/>
      <c r="P15" s="837"/>
      <c r="Q15" s="850"/>
    </row>
    <row r="16" spans="1:17" ht="14.4" customHeight="1" x14ac:dyDescent="0.3">
      <c r="A16" s="831" t="s">
        <v>5480</v>
      </c>
      <c r="B16" s="832" t="s">
        <v>5624</v>
      </c>
      <c r="C16" s="832" t="s">
        <v>4480</v>
      </c>
      <c r="D16" s="832" t="s">
        <v>5628</v>
      </c>
      <c r="E16" s="832" t="s">
        <v>5629</v>
      </c>
      <c r="F16" s="849"/>
      <c r="G16" s="849"/>
      <c r="H16" s="849"/>
      <c r="I16" s="849"/>
      <c r="J16" s="849">
        <v>2</v>
      </c>
      <c r="K16" s="849">
        <v>2570</v>
      </c>
      <c r="L16" s="849">
        <v>1</v>
      </c>
      <c r="M16" s="849">
        <v>1285</v>
      </c>
      <c r="N16" s="849"/>
      <c r="O16" s="849"/>
      <c r="P16" s="837"/>
      <c r="Q16" s="850"/>
    </row>
    <row r="17" spans="1:17" ht="14.4" customHeight="1" x14ac:dyDescent="0.3">
      <c r="A17" s="831" t="s">
        <v>5480</v>
      </c>
      <c r="B17" s="832" t="s">
        <v>5624</v>
      </c>
      <c r="C17" s="832" t="s">
        <v>4480</v>
      </c>
      <c r="D17" s="832" t="s">
        <v>5630</v>
      </c>
      <c r="E17" s="832" t="s">
        <v>5631</v>
      </c>
      <c r="F17" s="849"/>
      <c r="G17" s="849"/>
      <c r="H17" s="849"/>
      <c r="I17" s="849"/>
      <c r="J17" s="849">
        <v>6</v>
      </c>
      <c r="K17" s="849">
        <v>6072</v>
      </c>
      <c r="L17" s="849">
        <v>1</v>
      </c>
      <c r="M17" s="849">
        <v>1012</v>
      </c>
      <c r="N17" s="849"/>
      <c r="O17" s="849"/>
      <c r="P17" s="837"/>
      <c r="Q17" s="850"/>
    </row>
    <row r="18" spans="1:17" ht="14.4" customHeight="1" x14ac:dyDescent="0.3">
      <c r="A18" s="831" t="s">
        <v>5480</v>
      </c>
      <c r="B18" s="832" t="s">
        <v>5624</v>
      </c>
      <c r="C18" s="832" t="s">
        <v>4480</v>
      </c>
      <c r="D18" s="832" t="s">
        <v>5632</v>
      </c>
      <c r="E18" s="832" t="s">
        <v>5633</v>
      </c>
      <c r="F18" s="849"/>
      <c r="G18" s="849"/>
      <c r="H18" s="849"/>
      <c r="I18" s="849"/>
      <c r="J18" s="849">
        <v>9</v>
      </c>
      <c r="K18" s="849">
        <v>20673</v>
      </c>
      <c r="L18" s="849">
        <v>1</v>
      </c>
      <c r="M18" s="849">
        <v>2297</v>
      </c>
      <c r="N18" s="849"/>
      <c r="O18" s="849"/>
      <c r="P18" s="837"/>
      <c r="Q18" s="850"/>
    </row>
    <row r="19" spans="1:17" ht="14.4" customHeight="1" x14ac:dyDescent="0.3">
      <c r="A19" s="831" t="s">
        <v>5480</v>
      </c>
      <c r="B19" s="832" t="s">
        <v>5624</v>
      </c>
      <c r="C19" s="832" t="s">
        <v>4480</v>
      </c>
      <c r="D19" s="832" t="s">
        <v>5634</v>
      </c>
      <c r="E19" s="832" t="s">
        <v>5635</v>
      </c>
      <c r="F19" s="849"/>
      <c r="G19" s="849"/>
      <c r="H19" s="849"/>
      <c r="I19" s="849"/>
      <c r="J19" s="849">
        <v>3</v>
      </c>
      <c r="K19" s="849">
        <v>1122</v>
      </c>
      <c r="L19" s="849">
        <v>1</v>
      </c>
      <c r="M19" s="849">
        <v>374</v>
      </c>
      <c r="N19" s="849"/>
      <c r="O19" s="849"/>
      <c r="P19" s="837"/>
      <c r="Q19" s="850"/>
    </row>
    <row r="20" spans="1:17" ht="14.4" customHeight="1" x14ac:dyDescent="0.3">
      <c r="A20" s="831" t="s">
        <v>5480</v>
      </c>
      <c r="B20" s="832" t="s">
        <v>5624</v>
      </c>
      <c r="C20" s="832" t="s">
        <v>4480</v>
      </c>
      <c r="D20" s="832" t="s">
        <v>5634</v>
      </c>
      <c r="E20" s="832" t="s">
        <v>5636</v>
      </c>
      <c r="F20" s="849"/>
      <c r="G20" s="849"/>
      <c r="H20" s="849"/>
      <c r="I20" s="849"/>
      <c r="J20" s="849">
        <v>3</v>
      </c>
      <c r="K20" s="849">
        <v>1122</v>
      </c>
      <c r="L20" s="849">
        <v>1</v>
      </c>
      <c r="M20" s="849">
        <v>374</v>
      </c>
      <c r="N20" s="849"/>
      <c r="O20" s="849"/>
      <c r="P20" s="837"/>
      <c r="Q20" s="850"/>
    </row>
    <row r="21" spans="1:17" ht="14.4" customHeight="1" x14ac:dyDescent="0.3">
      <c r="A21" s="831" t="s">
        <v>5480</v>
      </c>
      <c r="B21" s="832" t="s">
        <v>5637</v>
      </c>
      <c r="C21" s="832" t="s">
        <v>4480</v>
      </c>
      <c r="D21" s="832" t="s">
        <v>5638</v>
      </c>
      <c r="E21" s="832" t="s">
        <v>5639</v>
      </c>
      <c r="F21" s="849"/>
      <c r="G21" s="849"/>
      <c r="H21" s="849"/>
      <c r="I21" s="849"/>
      <c r="J21" s="849">
        <v>1</v>
      </c>
      <c r="K21" s="849">
        <v>221</v>
      </c>
      <c r="L21" s="849">
        <v>1</v>
      </c>
      <c r="M21" s="849">
        <v>221</v>
      </c>
      <c r="N21" s="849"/>
      <c r="O21" s="849"/>
      <c r="P21" s="837"/>
      <c r="Q21" s="850"/>
    </row>
    <row r="22" spans="1:17" ht="14.4" customHeight="1" x14ac:dyDescent="0.3">
      <c r="A22" s="831" t="s">
        <v>5480</v>
      </c>
      <c r="B22" s="832" t="s">
        <v>5637</v>
      </c>
      <c r="C22" s="832" t="s">
        <v>4480</v>
      </c>
      <c r="D22" s="832" t="s">
        <v>5640</v>
      </c>
      <c r="E22" s="832" t="s">
        <v>5641</v>
      </c>
      <c r="F22" s="849"/>
      <c r="G22" s="849"/>
      <c r="H22" s="849"/>
      <c r="I22" s="849"/>
      <c r="J22" s="849">
        <v>2</v>
      </c>
      <c r="K22" s="849">
        <v>1016</v>
      </c>
      <c r="L22" s="849">
        <v>1</v>
      </c>
      <c r="M22" s="849">
        <v>508</v>
      </c>
      <c r="N22" s="849"/>
      <c r="O22" s="849"/>
      <c r="P22" s="837"/>
      <c r="Q22" s="850"/>
    </row>
    <row r="23" spans="1:17" ht="14.4" customHeight="1" x14ac:dyDescent="0.3">
      <c r="A23" s="831" t="s">
        <v>5480</v>
      </c>
      <c r="B23" s="832" t="s">
        <v>5637</v>
      </c>
      <c r="C23" s="832" t="s">
        <v>4480</v>
      </c>
      <c r="D23" s="832" t="s">
        <v>5642</v>
      </c>
      <c r="E23" s="832" t="s">
        <v>5643</v>
      </c>
      <c r="F23" s="849">
        <v>361</v>
      </c>
      <c r="G23" s="849">
        <v>127794</v>
      </c>
      <c r="H23" s="849">
        <v>0.79166666666666663</v>
      </c>
      <c r="I23" s="849">
        <v>354</v>
      </c>
      <c r="J23" s="849">
        <v>456</v>
      </c>
      <c r="K23" s="849">
        <v>161424</v>
      </c>
      <c r="L23" s="849">
        <v>1</v>
      </c>
      <c r="M23" s="849">
        <v>354</v>
      </c>
      <c r="N23" s="849">
        <v>569</v>
      </c>
      <c r="O23" s="849">
        <v>201426</v>
      </c>
      <c r="P23" s="837">
        <v>1.2478070175438596</v>
      </c>
      <c r="Q23" s="850">
        <v>354</v>
      </c>
    </row>
    <row r="24" spans="1:17" ht="14.4" customHeight="1" x14ac:dyDescent="0.3">
      <c r="A24" s="831" t="s">
        <v>5480</v>
      </c>
      <c r="B24" s="832" t="s">
        <v>5637</v>
      </c>
      <c r="C24" s="832" t="s">
        <v>4480</v>
      </c>
      <c r="D24" s="832" t="s">
        <v>5642</v>
      </c>
      <c r="E24" s="832" t="s">
        <v>5644</v>
      </c>
      <c r="F24" s="849"/>
      <c r="G24" s="849"/>
      <c r="H24" s="849"/>
      <c r="I24" s="849"/>
      <c r="J24" s="849">
        <v>9</v>
      </c>
      <c r="K24" s="849">
        <v>3186</v>
      </c>
      <c r="L24" s="849">
        <v>1</v>
      </c>
      <c r="M24" s="849">
        <v>354</v>
      </c>
      <c r="N24" s="849"/>
      <c r="O24" s="849"/>
      <c r="P24" s="837"/>
      <c r="Q24" s="850"/>
    </row>
    <row r="25" spans="1:17" ht="14.4" customHeight="1" x14ac:dyDescent="0.3">
      <c r="A25" s="831" t="s">
        <v>5480</v>
      </c>
      <c r="B25" s="832" t="s">
        <v>5637</v>
      </c>
      <c r="C25" s="832" t="s">
        <v>4480</v>
      </c>
      <c r="D25" s="832" t="s">
        <v>5645</v>
      </c>
      <c r="E25" s="832" t="s">
        <v>5646</v>
      </c>
      <c r="F25" s="849">
        <v>121</v>
      </c>
      <c r="G25" s="849">
        <v>7865</v>
      </c>
      <c r="H25" s="849">
        <v>0.52608695652173909</v>
      </c>
      <c r="I25" s="849">
        <v>65</v>
      </c>
      <c r="J25" s="849">
        <v>230</v>
      </c>
      <c r="K25" s="849">
        <v>14950</v>
      </c>
      <c r="L25" s="849">
        <v>1</v>
      </c>
      <c r="M25" s="849">
        <v>65</v>
      </c>
      <c r="N25" s="849">
        <v>218</v>
      </c>
      <c r="O25" s="849">
        <v>14170</v>
      </c>
      <c r="P25" s="837">
        <v>0.94782608695652171</v>
      </c>
      <c r="Q25" s="850">
        <v>65</v>
      </c>
    </row>
    <row r="26" spans="1:17" ht="14.4" customHeight="1" x14ac:dyDescent="0.3">
      <c r="A26" s="831" t="s">
        <v>5480</v>
      </c>
      <c r="B26" s="832" t="s">
        <v>5637</v>
      </c>
      <c r="C26" s="832" t="s">
        <v>4480</v>
      </c>
      <c r="D26" s="832" t="s">
        <v>5647</v>
      </c>
      <c r="E26" s="832" t="s">
        <v>5648</v>
      </c>
      <c r="F26" s="849">
        <v>23</v>
      </c>
      <c r="G26" s="849">
        <v>552</v>
      </c>
      <c r="H26" s="849">
        <v>0.6216216216216216</v>
      </c>
      <c r="I26" s="849">
        <v>24</v>
      </c>
      <c r="J26" s="849">
        <v>37</v>
      </c>
      <c r="K26" s="849">
        <v>888</v>
      </c>
      <c r="L26" s="849">
        <v>1</v>
      </c>
      <c r="M26" s="849">
        <v>24</v>
      </c>
      <c r="N26" s="849">
        <v>23</v>
      </c>
      <c r="O26" s="849">
        <v>552</v>
      </c>
      <c r="P26" s="837">
        <v>0.6216216216216216</v>
      </c>
      <c r="Q26" s="850">
        <v>24</v>
      </c>
    </row>
    <row r="27" spans="1:17" ht="14.4" customHeight="1" x14ac:dyDescent="0.3">
      <c r="A27" s="831" t="s">
        <v>5480</v>
      </c>
      <c r="B27" s="832" t="s">
        <v>5637</v>
      </c>
      <c r="C27" s="832" t="s">
        <v>4480</v>
      </c>
      <c r="D27" s="832" t="s">
        <v>5647</v>
      </c>
      <c r="E27" s="832" t="s">
        <v>5649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24</v>
      </c>
      <c r="P27" s="837"/>
      <c r="Q27" s="850">
        <v>24</v>
      </c>
    </row>
    <row r="28" spans="1:17" ht="14.4" customHeight="1" x14ac:dyDescent="0.3">
      <c r="A28" s="831" t="s">
        <v>5480</v>
      </c>
      <c r="B28" s="832" t="s">
        <v>5637</v>
      </c>
      <c r="C28" s="832" t="s">
        <v>4480</v>
      </c>
      <c r="D28" s="832" t="s">
        <v>5650</v>
      </c>
      <c r="E28" s="832" t="s">
        <v>5651</v>
      </c>
      <c r="F28" s="849">
        <v>3</v>
      </c>
      <c r="G28" s="849">
        <v>165</v>
      </c>
      <c r="H28" s="849">
        <v>0.5</v>
      </c>
      <c r="I28" s="849">
        <v>55</v>
      </c>
      <c r="J28" s="849">
        <v>6</v>
      </c>
      <c r="K28" s="849">
        <v>330</v>
      </c>
      <c r="L28" s="849">
        <v>1</v>
      </c>
      <c r="M28" s="849">
        <v>55</v>
      </c>
      <c r="N28" s="849"/>
      <c r="O28" s="849"/>
      <c r="P28" s="837"/>
      <c r="Q28" s="850"/>
    </row>
    <row r="29" spans="1:17" ht="14.4" customHeight="1" x14ac:dyDescent="0.3">
      <c r="A29" s="831" t="s">
        <v>5480</v>
      </c>
      <c r="B29" s="832" t="s">
        <v>5637</v>
      </c>
      <c r="C29" s="832" t="s">
        <v>4480</v>
      </c>
      <c r="D29" s="832" t="s">
        <v>5650</v>
      </c>
      <c r="E29" s="832" t="s">
        <v>5652</v>
      </c>
      <c r="F29" s="849">
        <v>79</v>
      </c>
      <c r="G29" s="849">
        <v>4345</v>
      </c>
      <c r="H29" s="849">
        <v>0.49375000000000002</v>
      </c>
      <c r="I29" s="849">
        <v>55</v>
      </c>
      <c r="J29" s="849">
        <v>160</v>
      </c>
      <c r="K29" s="849">
        <v>8800</v>
      </c>
      <c r="L29" s="849">
        <v>1</v>
      </c>
      <c r="M29" s="849">
        <v>55</v>
      </c>
      <c r="N29" s="849">
        <v>195</v>
      </c>
      <c r="O29" s="849">
        <v>10725</v>
      </c>
      <c r="P29" s="837">
        <v>1.21875</v>
      </c>
      <c r="Q29" s="850">
        <v>55</v>
      </c>
    </row>
    <row r="30" spans="1:17" ht="14.4" customHeight="1" x14ac:dyDescent="0.3">
      <c r="A30" s="831" t="s">
        <v>5480</v>
      </c>
      <c r="B30" s="832" t="s">
        <v>5637</v>
      </c>
      <c r="C30" s="832" t="s">
        <v>4480</v>
      </c>
      <c r="D30" s="832" t="s">
        <v>5653</v>
      </c>
      <c r="E30" s="832" t="s">
        <v>5654</v>
      </c>
      <c r="F30" s="849">
        <v>1405</v>
      </c>
      <c r="G30" s="849">
        <v>108185</v>
      </c>
      <c r="H30" s="849">
        <v>1.0993740219092332</v>
      </c>
      <c r="I30" s="849">
        <v>77</v>
      </c>
      <c r="J30" s="849">
        <v>1278</v>
      </c>
      <c r="K30" s="849">
        <v>98406</v>
      </c>
      <c r="L30" s="849">
        <v>1</v>
      </c>
      <c r="M30" s="849">
        <v>77</v>
      </c>
      <c r="N30" s="849">
        <v>1271</v>
      </c>
      <c r="O30" s="849">
        <v>97867</v>
      </c>
      <c r="P30" s="837">
        <v>0.99452269170579033</v>
      </c>
      <c r="Q30" s="850">
        <v>77</v>
      </c>
    </row>
    <row r="31" spans="1:17" ht="14.4" customHeight="1" x14ac:dyDescent="0.3">
      <c r="A31" s="831" t="s">
        <v>5480</v>
      </c>
      <c r="B31" s="832" t="s">
        <v>5637</v>
      </c>
      <c r="C31" s="832" t="s">
        <v>4480</v>
      </c>
      <c r="D31" s="832" t="s">
        <v>5655</v>
      </c>
      <c r="E31" s="832" t="s">
        <v>5656</v>
      </c>
      <c r="F31" s="849">
        <v>65</v>
      </c>
      <c r="G31" s="849">
        <v>1560</v>
      </c>
      <c r="H31" s="849">
        <v>0.60185185185185186</v>
      </c>
      <c r="I31" s="849">
        <v>24</v>
      </c>
      <c r="J31" s="849">
        <v>108</v>
      </c>
      <c r="K31" s="849">
        <v>2592</v>
      </c>
      <c r="L31" s="849">
        <v>1</v>
      </c>
      <c r="M31" s="849">
        <v>24</v>
      </c>
      <c r="N31" s="849">
        <v>110</v>
      </c>
      <c r="O31" s="849">
        <v>2640</v>
      </c>
      <c r="P31" s="837">
        <v>1.0185185185185186</v>
      </c>
      <c r="Q31" s="850">
        <v>24</v>
      </c>
    </row>
    <row r="32" spans="1:17" ht="14.4" customHeight="1" x14ac:dyDescent="0.3">
      <c r="A32" s="831" t="s">
        <v>5480</v>
      </c>
      <c r="B32" s="832" t="s">
        <v>5637</v>
      </c>
      <c r="C32" s="832" t="s">
        <v>4480</v>
      </c>
      <c r="D32" s="832" t="s">
        <v>5657</v>
      </c>
      <c r="E32" s="832" t="s">
        <v>5658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210</v>
      </c>
      <c r="P32" s="837"/>
      <c r="Q32" s="850">
        <v>210</v>
      </c>
    </row>
    <row r="33" spans="1:17" ht="14.4" customHeight="1" x14ac:dyDescent="0.3">
      <c r="A33" s="831" t="s">
        <v>5480</v>
      </c>
      <c r="B33" s="832" t="s">
        <v>5637</v>
      </c>
      <c r="C33" s="832" t="s">
        <v>4480</v>
      </c>
      <c r="D33" s="832" t="s">
        <v>5659</v>
      </c>
      <c r="E33" s="832" t="s">
        <v>5660</v>
      </c>
      <c r="F33" s="849">
        <v>18</v>
      </c>
      <c r="G33" s="849">
        <v>1188</v>
      </c>
      <c r="H33" s="849">
        <v>0.9</v>
      </c>
      <c r="I33" s="849">
        <v>66</v>
      </c>
      <c r="J33" s="849">
        <v>20</v>
      </c>
      <c r="K33" s="849">
        <v>1320</v>
      </c>
      <c r="L33" s="849">
        <v>1</v>
      </c>
      <c r="M33" s="849">
        <v>66</v>
      </c>
      <c r="N33" s="849">
        <v>30</v>
      </c>
      <c r="O33" s="849">
        <v>1980</v>
      </c>
      <c r="P33" s="837">
        <v>1.5</v>
      </c>
      <c r="Q33" s="850">
        <v>66</v>
      </c>
    </row>
    <row r="34" spans="1:17" ht="14.4" customHeight="1" x14ac:dyDescent="0.3">
      <c r="A34" s="831" t="s">
        <v>5480</v>
      </c>
      <c r="B34" s="832" t="s">
        <v>5637</v>
      </c>
      <c r="C34" s="832" t="s">
        <v>4480</v>
      </c>
      <c r="D34" s="832" t="s">
        <v>5661</v>
      </c>
      <c r="E34" s="832" t="s">
        <v>5662</v>
      </c>
      <c r="F34" s="849"/>
      <c r="G34" s="849"/>
      <c r="H34" s="849"/>
      <c r="I34" s="849"/>
      <c r="J34" s="849">
        <v>130</v>
      </c>
      <c r="K34" s="849">
        <v>45500</v>
      </c>
      <c r="L34" s="849">
        <v>1</v>
      </c>
      <c r="M34" s="849">
        <v>350</v>
      </c>
      <c r="N34" s="849"/>
      <c r="O34" s="849"/>
      <c r="P34" s="837"/>
      <c r="Q34" s="850"/>
    </row>
    <row r="35" spans="1:17" ht="14.4" customHeight="1" x14ac:dyDescent="0.3">
      <c r="A35" s="831" t="s">
        <v>5480</v>
      </c>
      <c r="B35" s="832" t="s">
        <v>5637</v>
      </c>
      <c r="C35" s="832" t="s">
        <v>4480</v>
      </c>
      <c r="D35" s="832" t="s">
        <v>5663</v>
      </c>
      <c r="E35" s="832" t="s">
        <v>5664</v>
      </c>
      <c r="F35" s="849">
        <v>38</v>
      </c>
      <c r="G35" s="849">
        <v>950</v>
      </c>
      <c r="H35" s="849">
        <v>0.61290322580645162</v>
      </c>
      <c r="I35" s="849">
        <v>25</v>
      </c>
      <c r="J35" s="849">
        <v>62</v>
      </c>
      <c r="K35" s="849">
        <v>1550</v>
      </c>
      <c r="L35" s="849">
        <v>1</v>
      </c>
      <c r="M35" s="849">
        <v>25</v>
      </c>
      <c r="N35" s="849">
        <v>66</v>
      </c>
      <c r="O35" s="849">
        <v>1650</v>
      </c>
      <c r="P35" s="837">
        <v>1.064516129032258</v>
      </c>
      <c r="Q35" s="850">
        <v>25</v>
      </c>
    </row>
    <row r="36" spans="1:17" ht="14.4" customHeight="1" x14ac:dyDescent="0.3">
      <c r="A36" s="831" t="s">
        <v>5480</v>
      </c>
      <c r="B36" s="832" t="s">
        <v>5637</v>
      </c>
      <c r="C36" s="832" t="s">
        <v>4480</v>
      </c>
      <c r="D36" s="832" t="s">
        <v>5665</v>
      </c>
      <c r="E36" s="832" t="s">
        <v>5666</v>
      </c>
      <c r="F36" s="849">
        <v>134</v>
      </c>
      <c r="G36" s="849">
        <v>24254</v>
      </c>
      <c r="H36" s="849">
        <v>0.54032258064516125</v>
      </c>
      <c r="I36" s="849">
        <v>181</v>
      </c>
      <c r="J36" s="849">
        <v>248</v>
      </c>
      <c r="K36" s="849">
        <v>44888</v>
      </c>
      <c r="L36" s="849">
        <v>1</v>
      </c>
      <c r="M36" s="849">
        <v>181</v>
      </c>
      <c r="N36" s="849">
        <v>239</v>
      </c>
      <c r="O36" s="849">
        <v>43259</v>
      </c>
      <c r="P36" s="837">
        <v>0.96370967741935487</v>
      </c>
      <c r="Q36" s="850">
        <v>181</v>
      </c>
    </row>
    <row r="37" spans="1:17" ht="14.4" customHeight="1" x14ac:dyDescent="0.3">
      <c r="A37" s="831" t="s">
        <v>5480</v>
      </c>
      <c r="B37" s="832" t="s">
        <v>5637</v>
      </c>
      <c r="C37" s="832" t="s">
        <v>4480</v>
      </c>
      <c r="D37" s="832" t="s">
        <v>5667</v>
      </c>
      <c r="E37" s="832" t="s">
        <v>5668</v>
      </c>
      <c r="F37" s="849">
        <v>184</v>
      </c>
      <c r="G37" s="849">
        <v>46736</v>
      </c>
      <c r="H37" s="849">
        <v>0.73306772908366535</v>
      </c>
      <c r="I37" s="849">
        <v>254</v>
      </c>
      <c r="J37" s="849">
        <v>251</v>
      </c>
      <c r="K37" s="849">
        <v>63754</v>
      </c>
      <c r="L37" s="849">
        <v>1</v>
      </c>
      <c r="M37" s="849">
        <v>254</v>
      </c>
      <c r="N37" s="849">
        <v>288</v>
      </c>
      <c r="O37" s="849">
        <v>73152</v>
      </c>
      <c r="P37" s="837">
        <v>1.1474103585657371</v>
      </c>
      <c r="Q37" s="850">
        <v>254</v>
      </c>
    </row>
    <row r="38" spans="1:17" ht="14.4" customHeight="1" x14ac:dyDescent="0.3">
      <c r="A38" s="831" t="s">
        <v>5480</v>
      </c>
      <c r="B38" s="832" t="s">
        <v>5637</v>
      </c>
      <c r="C38" s="832" t="s">
        <v>4480</v>
      </c>
      <c r="D38" s="832" t="s">
        <v>5669</v>
      </c>
      <c r="E38" s="832" t="s">
        <v>5670</v>
      </c>
      <c r="F38" s="849">
        <v>141</v>
      </c>
      <c r="G38" s="849">
        <v>30597</v>
      </c>
      <c r="H38" s="849">
        <v>0.6</v>
      </c>
      <c r="I38" s="849">
        <v>217</v>
      </c>
      <c r="J38" s="849">
        <v>235</v>
      </c>
      <c r="K38" s="849">
        <v>50995</v>
      </c>
      <c r="L38" s="849">
        <v>1</v>
      </c>
      <c r="M38" s="849">
        <v>217</v>
      </c>
      <c r="N38" s="849">
        <v>309</v>
      </c>
      <c r="O38" s="849">
        <v>67053</v>
      </c>
      <c r="P38" s="837">
        <v>1.3148936170212766</v>
      </c>
      <c r="Q38" s="850">
        <v>217</v>
      </c>
    </row>
    <row r="39" spans="1:17" ht="14.4" customHeight="1" x14ac:dyDescent="0.3">
      <c r="A39" s="831" t="s">
        <v>5480</v>
      </c>
      <c r="B39" s="832" t="s">
        <v>5637</v>
      </c>
      <c r="C39" s="832" t="s">
        <v>4480</v>
      </c>
      <c r="D39" s="832" t="s">
        <v>5671</v>
      </c>
      <c r="E39" s="832" t="s">
        <v>5672</v>
      </c>
      <c r="F39" s="849">
        <v>1</v>
      </c>
      <c r="G39" s="849">
        <v>37</v>
      </c>
      <c r="H39" s="849"/>
      <c r="I39" s="849">
        <v>37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5480</v>
      </c>
      <c r="B40" s="832" t="s">
        <v>5637</v>
      </c>
      <c r="C40" s="832" t="s">
        <v>4480</v>
      </c>
      <c r="D40" s="832" t="s">
        <v>5671</v>
      </c>
      <c r="E40" s="832" t="s">
        <v>5673</v>
      </c>
      <c r="F40" s="849"/>
      <c r="G40" s="849"/>
      <c r="H40" s="849"/>
      <c r="I40" s="849"/>
      <c r="J40" s="849">
        <v>6</v>
      </c>
      <c r="K40" s="849">
        <v>222</v>
      </c>
      <c r="L40" s="849">
        <v>1</v>
      </c>
      <c r="M40" s="849">
        <v>37</v>
      </c>
      <c r="N40" s="849">
        <v>18</v>
      </c>
      <c r="O40" s="849">
        <v>666</v>
      </c>
      <c r="P40" s="837">
        <v>3</v>
      </c>
      <c r="Q40" s="850">
        <v>37</v>
      </c>
    </row>
    <row r="41" spans="1:17" ht="14.4" customHeight="1" x14ac:dyDescent="0.3">
      <c r="A41" s="831" t="s">
        <v>5480</v>
      </c>
      <c r="B41" s="832" t="s">
        <v>5637</v>
      </c>
      <c r="C41" s="832" t="s">
        <v>4480</v>
      </c>
      <c r="D41" s="832" t="s">
        <v>5674</v>
      </c>
      <c r="E41" s="832" t="s">
        <v>5675</v>
      </c>
      <c r="F41" s="849">
        <v>24</v>
      </c>
      <c r="G41" s="849">
        <v>1200</v>
      </c>
      <c r="H41" s="849">
        <v>0.68571428571428572</v>
      </c>
      <c r="I41" s="849">
        <v>50</v>
      </c>
      <c r="J41" s="849">
        <v>35</v>
      </c>
      <c r="K41" s="849">
        <v>1750</v>
      </c>
      <c r="L41" s="849">
        <v>1</v>
      </c>
      <c r="M41" s="849">
        <v>50</v>
      </c>
      <c r="N41" s="849">
        <v>75</v>
      </c>
      <c r="O41" s="849">
        <v>3750</v>
      </c>
      <c r="P41" s="837">
        <v>2.1428571428571428</v>
      </c>
      <c r="Q41" s="850">
        <v>50</v>
      </c>
    </row>
    <row r="42" spans="1:17" ht="14.4" customHeight="1" x14ac:dyDescent="0.3">
      <c r="A42" s="831" t="s">
        <v>5480</v>
      </c>
      <c r="B42" s="832" t="s">
        <v>5637</v>
      </c>
      <c r="C42" s="832" t="s">
        <v>4480</v>
      </c>
      <c r="D42" s="832" t="s">
        <v>5676</v>
      </c>
      <c r="E42" s="832" t="s">
        <v>5677</v>
      </c>
      <c r="F42" s="849"/>
      <c r="G42" s="849"/>
      <c r="H42" s="849"/>
      <c r="I42" s="849"/>
      <c r="J42" s="849">
        <v>1</v>
      </c>
      <c r="K42" s="849">
        <v>517</v>
      </c>
      <c r="L42" s="849">
        <v>1</v>
      </c>
      <c r="M42" s="849">
        <v>517</v>
      </c>
      <c r="N42" s="849"/>
      <c r="O42" s="849"/>
      <c r="P42" s="837"/>
      <c r="Q42" s="850"/>
    </row>
    <row r="43" spans="1:17" ht="14.4" customHeight="1" x14ac:dyDescent="0.3">
      <c r="A43" s="831" t="s">
        <v>5480</v>
      </c>
      <c r="B43" s="832" t="s">
        <v>5637</v>
      </c>
      <c r="C43" s="832" t="s">
        <v>4480</v>
      </c>
      <c r="D43" s="832" t="s">
        <v>5678</v>
      </c>
      <c r="E43" s="832" t="s">
        <v>5679</v>
      </c>
      <c r="F43" s="849"/>
      <c r="G43" s="849"/>
      <c r="H43" s="849"/>
      <c r="I43" s="849"/>
      <c r="J43" s="849">
        <v>1</v>
      </c>
      <c r="K43" s="849">
        <v>329</v>
      </c>
      <c r="L43" s="849">
        <v>1</v>
      </c>
      <c r="M43" s="849">
        <v>329</v>
      </c>
      <c r="N43" s="849"/>
      <c r="O43" s="849"/>
      <c r="P43" s="837"/>
      <c r="Q43" s="850"/>
    </row>
    <row r="44" spans="1:17" ht="14.4" customHeight="1" x14ac:dyDescent="0.3">
      <c r="A44" s="831" t="s">
        <v>5480</v>
      </c>
      <c r="B44" s="832" t="s">
        <v>5637</v>
      </c>
      <c r="C44" s="832" t="s">
        <v>4480</v>
      </c>
      <c r="D44" s="832" t="s">
        <v>5680</v>
      </c>
      <c r="E44" s="832" t="s">
        <v>5681</v>
      </c>
      <c r="F44" s="849"/>
      <c r="G44" s="849"/>
      <c r="H44" s="849"/>
      <c r="I44" s="849"/>
      <c r="J44" s="849">
        <v>1</v>
      </c>
      <c r="K44" s="849">
        <v>232</v>
      </c>
      <c r="L44" s="849">
        <v>1</v>
      </c>
      <c r="M44" s="849">
        <v>232</v>
      </c>
      <c r="N44" s="849"/>
      <c r="O44" s="849"/>
      <c r="P44" s="837"/>
      <c r="Q44" s="850"/>
    </row>
    <row r="45" spans="1:17" ht="14.4" customHeight="1" x14ac:dyDescent="0.3">
      <c r="A45" s="831" t="s">
        <v>5480</v>
      </c>
      <c r="B45" s="832" t="s">
        <v>5637</v>
      </c>
      <c r="C45" s="832" t="s">
        <v>4480</v>
      </c>
      <c r="D45" s="832" t="s">
        <v>5682</v>
      </c>
      <c r="E45" s="832" t="s">
        <v>5683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410</v>
      </c>
      <c r="P45" s="837"/>
      <c r="Q45" s="850">
        <v>410</v>
      </c>
    </row>
    <row r="46" spans="1:17" ht="14.4" customHeight="1" x14ac:dyDescent="0.3">
      <c r="A46" s="831" t="s">
        <v>5480</v>
      </c>
      <c r="B46" s="832" t="s">
        <v>5637</v>
      </c>
      <c r="C46" s="832" t="s">
        <v>4480</v>
      </c>
      <c r="D46" s="832" t="s">
        <v>5682</v>
      </c>
      <c r="E46" s="832" t="s">
        <v>5684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410</v>
      </c>
      <c r="P46" s="837"/>
      <c r="Q46" s="850">
        <v>410</v>
      </c>
    </row>
    <row r="47" spans="1:17" ht="14.4" customHeight="1" x14ac:dyDescent="0.3">
      <c r="A47" s="831" t="s">
        <v>5480</v>
      </c>
      <c r="B47" s="832" t="s">
        <v>5637</v>
      </c>
      <c r="C47" s="832" t="s">
        <v>4480</v>
      </c>
      <c r="D47" s="832" t="s">
        <v>5685</v>
      </c>
      <c r="E47" s="832" t="s">
        <v>5686</v>
      </c>
      <c r="F47" s="849"/>
      <c r="G47" s="849"/>
      <c r="H47" s="849"/>
      <c r="I47" s="849"/>
      <c r="J47" s="849"/>
      <c r="K47" s="849"/>
      <c r="L47" s="849"/>
      <c r="M47" s="849"/>
      <c r="N47" s="849">
        <v>3</v>
      </c>
      <c r="O47" s="849">
        <v>2367</v>
      </c>
      <c r="P47" s="837"/>
      <c r="Q47" s="850">
        <v>789</v>
      </c>
    </row>
    <row r="48" spans="1:17" ht="14.4" customHeight="1" x14ac:dyDescent="0.3">
      <c r="A48" s="831" t="s">
        <v>5480</v>
      </c>
      <c r="B48" s="832" t="s">
        <v>5637</v>
      </c>
      <c r="C48" s="832" t="s">
        <v>4480</v>
      </c>
      <c r="D48" s="832" t="s">
        <v>5687</v>
      </c>
      <c r="E48" s="832" t="s">
        <v>5688</v>
      </c>
      <c r="F48" s="849"/>
      <c r="G48" s="849"/>
      <c r="H48" s="849"/>
      <c r="I48" s="849"/>
      <c r="J48" s="849">
        <v>1</v>
      </c>
      <c r="K48" s="849">
        <v>224</v>
      </c>
      <c r="L48" s="849">
        <v>1</v>
      </c>
      <c r="M48" s="849">
        <v>224</v>
      </c>
      <c r="N48" s="849"/>
      <c r="O48" s="849"/>
      <c r="P48" s="837"/>
      <c r="Q48" s="850"/>
    </row>
    <row r="49" spans="1:17" ht="14.4" customHeight="1" x14ac:dyDescent="0.3">
      <c r="A49" s="831" t="s">
        <v>5480</v>
      </c>
      <c r="B49" s="832" t="s">
        <v>5637</v>
      </c>
      <c r="C49" s="832" t="s">
        <v>4480</v>
      </c>
      <c r="D49" s="832" t="s">
        <v>5689</v>
      </c>
      <c r="E49" s="832" t="s">
        <v>5690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919</v>
      </c>
      <c r="P49" s="837"/>
      <c r="Q49" s="850">
        <v>919</v>
      </c>
    </row>
    <row r="50" spans="1:17" ht="14.4" customHeight="1" x14ac:dyDescent="0.3">
      <c r="A50" s="831" t="s">
        <v>5480</v>
      </c>
      <c r="B50" s="832" t="s">
        <v>5637</v>
      </c>
      <c r="C50" s="832" t="s">
        <v>4480</v>
      </c>
      <c r="D50" s="832" t="s">
        <v>5691</v>
      </c>
      <c r="E50" s="832" t="s">
        <v>5692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896</v>
      </c>
      <c r="P50" s="837"/>
      <c r="Q50" s="850">
        <v>896</v>
      </c>
    </row>
    <row r="51" spans="1:17" ht="14.4" customHeight="1" x14ac:dyDescent="0.3">
      <c r="A51" s="831" t="s">
        <v>5480</v>
      </c>
      <c r="B51" s="832" t="s">
        <v>5637</v>
      </c>
      <c r="C51" s="832" t="s">
        <v>4480</v>
      </c>
      <c r="D51" s="832" t="s">
        <v>5693</v>
      </c>
      <c r="E51" s="832" t="s">
        <v>5694</v>
      </c>
      <c r="F51" s="849"/>
      <c r="G51" s="849"/>
      <c r="H51" s="849"/>
      <c r="I51" s="849"/>
      <c r="J51" s="849"/>
      <c r="K51" s="849"/>
      <c r="L51" s="849"/>
      <c r="M51" s="849"/>
      <c r="N51" s="849">
        <v>12</v>
      </c>
      <c r="O51" s="849">
        <v>2928</v>
      </c>
      <c r="P51" s="837"/>
      <c r="Q51" s="850">
        <v>244</v>
      </c>
    </row>
    <row r="52" spans="1:17" ht="14.4" customHeight="1" x14ac:dyDescent="0.3">
      <c r="A52" s="831" t="s">
        <v>5480</v>
      </c>
      <c r="B52" s="832" t="s">
        <v>5637</v>
      </c>
      <c r="C52" s="832" t="s">
        <v>4480</v>
      </c>
      <c r="D52" s="832" t="s">
        <v>5693</v>
      </c>
      <c r="E52" s="832" t="s">
        <v>5695</v>
      </c>
      <c r="F52" s="849"/>
      <c r="G52" s="849"/>
      <c r="H52" s="849"/>
      <c r="I52" s="849"/>
      <c r="J52" s="849">
        <v>60</v>
      </c>
      <c r="K52" s="849">
        <v>14640</v>
      </c>
      <c r="L52" s="849">
        <v>1</v>
      </c>
      <c r="M52" s="849">
        <v>244</v>
      </c>
      <c r="N52" s="849">
        <v>102</v>
      </c>
      <c r="O52" s="849">
        <v>24888</v>
      </c>
      <c r="P52" s="837">
        <v>1.7</v>
      </c>
      <c r="Q52" s="850">
        <v>244</v>
      </c>
    </row>
    <row r="53" spans="1:17" ht="14.4" customHeight="1" x14ac:dyDescent="0.3">
      <c r="A53" s="831" t="s">
        <v>5696</v>
      </c>
      <c r="B53" s="832" t="s">
        <v>5697</v>
      </c>
      <c r="C53" s="832" t="s">
        <v>4480</v>
      </c>
      <c r="D53" s="832" t="s">
        <v>5698</v>
      </c>
      <c r="E53" s="832" t="s">
        <v>5699</v>
      </c>
      <c r="F53" s="849">
        <v>284</v>
      </c>
      <c r="G53" s="849">
        <v>7668</v>
      </c>
      <c r="H53" s="849">
        <v>0.87925696594427249</v>
      </c>
      <c r="I53" s="849">
        <v>27</v>
      </c>
      <c r="J53" s="849">
        <v>323</v>
      </c>
      <c r="K53" s="849">
        <v>8721</v>
      </c>
      <c r="L53" s="849">
        <v>1</v>
      </c>
      <c r="M53" s="849">
        <v>27</v>
      </c>
      <c r="N53" s="849">
        <v>355</v>
      </c>
      <c r="O53" s="849">
        <v>9585</v>
      </c>
      <c r="P53" s="837">
        <v>1.0990712074303406</v>
      </c>
      <c r="Q53" s="850">
        <v>27</v>
      </c>
    </row>
    <row r="54" spans="1:17" ht="14.4" customHeight="1" x14ac:dyDescent="0.3">
      <c r="A54" s="831" t="s">
        <v>5696</v>
      </c>
      <c r="B54" s="832" t="s">
        <v>5697</v>
      </c>
      <c r="C54" s="832" t="s">
        <v>4480</v>
      </c>
      <c r="D54" s="832" t="s">
        <v>5700</v>
      </c>
      <c r="E54" s="832" t="s">
        <v>5701</v>
      </c>
      <c r="F54" s="849">
        <v>130</v>
      </c>
      <c r="G54" s="849">
        <v>7020</v>
      </c>
      <c r="H54" s="849">
        <v>1.1016949152542372</v>
      </c>
      <c r="I54" s="849">
        <v>54</v>
      </c>
      <c r="J54" s="849">
        <v>118</v>
      </c>
      <c r="K54" s="849">
        <v>6372</v>
      </c>
      <c r="L54" s="849">
        <v>1</v>
      </c>
      <c r="M54" s="849">
        <v>54</v>
      </c>
      <c r="N54" s="849">
        <v>126</v>
      </c>
      <c r="O54" s="849">
        <v>6804</v>
      </c>
      <c r="P54" s="837">
        <v>1.0677966101694916</v>
      </c>
      <c r="Q54" s="850">
        <v>54</v>
      </c>
    </row>
    <row r="55" spans="1:17" ht="14.4" customHeight="1" x14ac:dyDescent="0.3">
      <c r="A55" s="831" t="s">
        <v>5696</v>
      </c>
      <c r="B55" s="832" t="s">
        <v>5697</v>
      </c>
      <c r="C55" s="832" t="s">
        <v>4480</v>
      </c>
      <c r="D55" s="832" t="s">
        <v>5702</v>
      </c>
      <c r="E55" s="832" t="s">
        <v>5703</v>
      </c>
      <c r="F55" s="849">
        <v>364</v>
      </c>
      <c r="G55" s="849">
        <v>8736</v>
      </c>
      <c r="H55" s="849">
        <v>0.88564476885644772</v>
      </c>
      <c r="I55" s="849">
        <v>24</v>
      </c>
      <c r="J55" s="849">
        <v>411</v>
      </c>
      <c r="K55" s="849">
        <v>9864</v>
      </c>
      <c r="L55" s="849">
        <v>1</v>
      </c>
      <c r="M55" s="849">
        <v>24</v>
      </c>
      <c r="N55" s="849">
        <v>477</v>
      </c>
      <c r="O55" s="849">
        <v>11448</v>
      </c>
      <c r="P55" s="837">
        <v>1.1605839416058394</v>
      </c>
      <c r="Q55" s="850">
        <v>24</v>
      </c>
    </row>
    <row r="56" spans="1:17" ht="14.4" customHeight="1" x14ac:dyDescent="0.3">
      <c r="A56" s="831" t="s">
        <v>5696</v>
      </c>
      <c r="B56" s="832" t="s">
        <v>5697</v>
      </c>
      <c r="C56" s="832" t="s">
        <v>4480</v>
      </c>
      <c r="D56" s="832" t="s">
        <v>5704</v>
      </c>
      <c r="E56" s="832" t="s">
        <v>5705</v>
      </c>
      <c r="F56" s="849">
        <v>634</v>
      </c>
      <c r="G56" s="849">
        <v>17118</v>
      </c>
      <c r="H56" s="849">
        <v>1.0127795527156549</v>
      </c>
      <c r="I56" s="849">
        <v>27</v>
      </c>
      <c r="J56" s="849">
        <v>626</v>
      </c>
      <c r="K56" s="849">
        <v>16902</v>
      </c>
      <c r="L56" s="849">
        <v>1</v>
      </c>
      <c r="M56" s="849">
        <v>27</v>
      </c>
      <c r="N56" s="849">
        <v>612</v>
      </c>
      <c r="O56" s="849">
        <v>16524</v>
      </c>
      <c r="P56" s="837">
        <v>0.97763578274760388</v>
      </c>
      <c r="Q56" s="850">
        <v>27</v>
      </c>
    </row>
    <row r="57" spans="1:17" ht="14.4" customHeight="1" x14ac:dyDescent="0.3">
      <c r="A57" s="831" t="s">
        <v>5696</v>
      </c>
      <c r="B57" s="832" t="s">
        <v>5697</v>
      </c>
      <c r="C57" s="832" t="s">
        <v>4480</v>
      </c>
      <c r="D57" s="832" t="s">
        <v>5706</v>
      </c>
      <c r="E57" s="832" t="s">
        <v>5707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57</v>
      </c>
      <c r="P57" s="837"/>
      <c r="Q57" s="850">
        <v>57</v>
      </c>
    </row>
    <row r="58" spans="1:17" ht="14.4" customHeight="1" x14ac:dyDescent="0.3">
      <c r="A58" s="831" t="s">
        <v>5696</v>
      </c>
      <c r="B58" s="832" t="s">
        <v>5697</v>
      </c>
      <c r="C58" s="832" t="s">
        <v>4480</v>
      </c>
      <c r="D58" s="832" t="s">
        <v>5708</v>
      </c>
      <c r="E58" s="832" t="s">
        <v>5709</v>
      </c>
      <c r="F58" s="849">
        <v>180</v>
      </c>
      <c r="G58" s="849">
        <v>4860</v>
      </c>
      <c r="H58" s="849">
        <v>0.97297297297297303</v>
      </c>
      <c r="I58" s="849">
        <v>27</v>
      </c>
      <c r="J58" s="849">
        <v>185</v>
      </c>
      <c r="K58" s="849">
        <v>4995</v>
      </c>
      <c r="L58" s="849">
        <v>1</v>
      </c>
      <c r="M58" s="849">
        <v>27</v>
      </c>
      <c r="N58" s="849">
        <v>179</v>
      </c>
      <c r="O58" s="849">
        <v>4833</v>
      </c>
      <c r="P58" s="837">
        <v>0.96756756756756757</v>
      </c>
      <c r="Q58" s="850">
        <v>27</v>
      </c>
    </row>
    <row r="59" spans="1:17" ht="14.4" customHeight="1" x14ac:dyDescent="0.3">
      <c r="A59" s="831" t="s">
        <v>5696</v>
      </c>
      <c r="B59" s="832" t="s">
        <v>5697</v>
      </c>
      <c r="C59" s="832" t="s">
        <v>4480</v>
      </c>
      <c r="D59" s="832" t="s">
        <v>5710</v>
      </c>
      <c r="E59" s="832" t="s">
        <v>5711</v>
      </c>
      <c r="F59" s="849">
        <v>7543</v>
      </c>
      <c r="G59" s="849">
        <v>165946</v>
      </c>
      <c r="H59" s="849">
        <v>1.28984268125855</v>
      </c>
      <c r="I59" s="849">
        <v>22</v>
      </c>
      <c r="J59" s="849">
        <v>5848</v>
      </c>
      <c r="K59" s="849">
        <v>128656</v>
      </c>
      <c r="L59" s="849">
        <v>1</v>
      </c>
      <c r="M59" s="849">
        <v>22</v>
      </c>
      <c r="N59" s="849">
        <v>5502</v>
      </c>
      <c r="O59" s="849">
        <v>121044</v>
      </c>
      <c r="P59" s="837">
        <v>0.94083447332421344</v>
      </c>
      <c r="Q59" s="850">
        <v>22</v>
      </c>
    </row>
    <row r="60" spans="1:17" ht="14.4" customHeight="1" x14ac:dyDescent="0.3">
      <c r="A60" s="831" t="s">
        <v>5696</v>
      </c>
      <c r="B60" s="832" t="s">
        <v>5697</v>
      </c>
      <c r="C60" s="832" t="s">
        <v>4480</v>
      </c>
      <c r="D60" s="832" t="s">
        <v>5712</v>
      </c>
      <c r="E60" s="832" t="s">
        <v>5713</v>
      </c>
      <c r="F60" s="849">
        <v>3</v>
      </c>
      <c r="G60" s="849">
        <v>204</v>
      </c>
      <c r="H60" s="849"/>
      <c r="I60" s="849">
        <v>68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5696</v>
      </c>
      <c r="B61" s="832" t="s">
        <v>5697</v>
      </c>
      <c r="C61" s="832" t="s">
        <v>4480</v>
      </c>
      <c r="D61" s="832" t="s">
        <v>5712</v>
      </c>
      <c r="E61" s="832" t="s">
        <v>5714</v>
      </c>
      <c r="F61" s="849">
        <v>43</v>
      </c>
      <c r="G61" s="849">
        <v>2924</v>
      </c>
      <c r="H61" s="849">
        <v>1.131578947368421</v>
      </c>
      <c r="I61" s="849">
        <v>68</v>
      </c>
      <c r="J61" s="849">
        <v>38</v>
      </c>
      <c r="K61" s="849">
        <v>2584</v>
      </c>
      <c r="L61" s="849">
        <v>1</v>
      </c>
      <c r="M61" s="849">
        <v>68</v>
      </c>
      <c r="N61" s="849">
        <v>37</v>
      </c>
      <c r="O61" s="849">
        <v>2516</v>
      </c>
      <c r="P61" s="837">
        <v>0.97368421052631582</v>
      </c>
      <c r="Q61" s="850">
        <v>68</v>
      </c>
    </row>
    <row r="62" spans="1:17" ht="14.4" customHeight="1" x14ac:dyDescent="0.3">
      <c r="A62" s="831" t="s">
        <v>5696</v>
      </c>
      <c r="B62" s="832" t="s">
        <v>5697</v>
      </c>
      <c r="C62" s="832" t="s">
        <v>4480</v>
      </c>
      <c r="D62" s="832" t="s">
        <v>5715</v>
      </c>
      <c r="E62" s="832" t="s">
        <v>5716</v>
      </c>
      <c r="F62" s="849">
        <v>5</v>
      </c>
      <c r="G62" s="849">
        <v>310</v>
      </c>
      <c r="H62" s="849"/>
      <c r="I62" s="849">
        <v>62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5696</v>
      </c>
      <c r="B63" s="832" t="s">
        <v>5697</v>
      </c>
      <c r="C63" s="832" t="s">
        <v>4480</v>
      </c>
      <c r="D63" s="832" t="s">
        <v>5717</v>
      </c>
      <c r="E63" s="832" t="s">
        <v>5718</v>
      </c>
      <c r="F63" s="849">
        <v>7275</v>
      </c>
      <c r="G63" s="849">
        <v>451050</v>
      </c>
      <c r="H63" s="849">
        <v>1.0375071306332002</v>
      </c>
      <c r="I63" s="849">
        <v>62</v>
      </c>
      <c r="J63" s="849">
        <v>7012</v>
      </c>
      <c r="K63" s="849">
        <v>434744</v>
      </c>
      <c r="L63" s="849">
        <v>1</v>
      </c>
      <c r="M63" s="849">
        <v>62</v>
      </c>
      <c r="N63" s="849">
        <v>6697</v>
      </c>
      <c r="O63" s="849">
        <v>415214</v>
      </c>
      <c r="P63" s="837">
        <v>0.95507701083856245</v>
      </c>
      <c r="Q63" s="850">
        <v>62</v>
      </c>
    </row>
    <row r="64" spans="1:17" ht="14.4" customHeight="1" x14ac:dyDescent="0.3">
      <c r="A64" s="831" t="s">
        <v>5696</v>
      </c>
      <c r="B64" s="832" t="s">
        <v>5697</v>
      </c>
      <c r="C64" s="832" t="s">
        <v>4480</v>
      </c>
      <c r="D64" s="832" t="s">
        <v>5719</v>
      </c>
      <c r="E64" s="832" t="s">
        <v>5720</v>
      </c>
      <c r="F64" s="849">
        <v>12</v>
      </c>
      <c r="G64" s="849">
        <v>984</v>
      </c>
      <c r="H64" s="849">
        <v>0.63157894736842102</v>
      </c>
      <c r="I64" s="849">
        <v>82</v>
      </c>
      <c r="J64" s="849">
        <v>19</v>
      </c>
      <c r="K64" s="849">
        <v>1558</v>
      </c>
      <c r="L64" s="849">
        <v>1</v>
      </c>
      <c r="M64" s="849">
        <v>82</v>
      </c>
      <c r="N64" s="849">
        <v>19</v>
      </c>
      <c r="O64" s="849">
        <v>1558</v>
      </c>
      <c r="P64" s="837">
        <v>1</v>
      </c>
      <c r="Q64" s="850">
        <v>82</v>
      </c>
    </row>
    <row r="65" spans="1:17" ht="14.4" customHeight="1" x14ac:dyDescent="0.3">
      <c r="A65" s="831" t="s">
        <v>5696</v>
      </c>
      <c r="B65" s="832" t="s">
        <v>5697</v>
      </c>
      <c r="C65" s="832" t="s">
        <v>4480</v>
      </c>
      <c r="D65" s="832" t="s">
        <v>5719</v>
      </c>
      <c r="E65" s="832" t="s">
        <v>5721</v>
      </c>
      <c r="F65" s="849">
        <v>3</v>
      </c>
      <c r="G65" s="849">
        <v>246</v>
      </c>
      <c r="H65" s="849"/>
      <c r="I65" s="849">
        <v>82</v>
      </c>
      <c r="J65" s="849"/>
      <c r="K65" s="849"/>
      <c r="L65" s="849"/>
      <c r="M65" s="849"/>
      <c r="N65" s="849">
        <v>2</v>
      </c>
      <c r="O65" s="849">
        <v>164</v>
      </c>
      <c r="P65" s="837"/>
      <c r="Q65" s="850">
        <v>82</v>
      </c>
    </row>
    <row r="66" spans="1:17" ht="14.4" customHeight="1" x14ac:dyDescent="0.3">
      <c r="A66" s="831" t="s">
        <v>5696</v>
      </c>
      <c r="B66" s="832" t="s">
        <v>5697</v>
      </c>
      <c r="C66" s="832" t="s">
        <v>4480</v>
      </c>
      <c r="D66" s="832" t="s">
        <v>5722</v>
      </c>
      <c r="E66" s="832" t="s">
        <v>5723</v>
      </c>
      <c r="F66" s="849">
        <v>160</v>
      </c>
      <c r="G66" s="849">
        <v>158080</v>
      </c>
      <c r="H66" s="849">
        <v>0.79601990049751248</v>
      </c>
      <c r="I66" s="849">
        <v>988</v>
      </c>
      <c r="J66" s="849">
        <v>201</v>
      </c>
      <c r="K66" s="849">
        <v>198588</v>
      </c>
      <c r="L66" s="849">
        <v>1</v>
      </c>
      <c r="M66" s="849">
        <v>988</v>
      </c>
      <c r="N66" s="849">
        <v>266</v>
      </c>
      <c r="O66" s="849">
        <v>262808</v>
      </c>
      <c r="P66" s="837">
        <v>1.3233830845771144</v>
      </c>
      <c r="Q66" s="850">
        <v>988</v>
      </c>
    </row>
    <row r="67" spans="1:17" ht="14.4" customHeight="1" x14ac:dyDescent="0.3">
      <c r="A67" s="831" t="s">
        <v>5696</v>
      </c>
      <c r="B67" s="832" t="s">
        <v>5697</v>
      </c>
      <c r="C67" s="832" t="s">
        <v>4480</v>
      </c>
      <c r="D67" s="832" t="s">
        <v>5722</v>
      </c>
      <c r="E67" s="832" t="s">
        <v>5724</v>
      </c>
      <c r="F67" s="849"/>
      <c r="G67" s="849"/>
      <c r="H67" s="849"/>
      <c r="I67" s="849"/>
      <c r="J67" s="849">
        <v>3</v>
      </c>
      <c r="K67" s="849">
        <v>2964</v>
      </c>
      <c r="L67" s="849">
        <v>1</v>
      </c>
      <c r="M67" s="849">
        <v>988</v>
      </c>
      <c r="N67" s="849"/>
      <c r="O67" s="849"/>
      <c r="P67" s="837"/>
      <c r="Q67" s="850"/>
    </row>
    <row r="68" spans="1:17" ht="14.4" customHeight="1" x14ac:dyDescent="0.3">
      <c r="A68" s="831" t="s">
        <v>5696</v>
      </c>
      <c r="B68" s="832" t="s">
        <v>5697</v>
      </c>
      <c r="C68" s="832" t="s">
        <v>4480</v>
      </c>
      <c r="D68" s="832" t="s">
        <v>5725</v>
      </c>
      <c r="E68" s="832" t="s">
        <v>5726</v>
      </c>
      <c r="F68" s="849"/>
      <c r="G68" s="849"/>
      <c r="H68" s="849"/>
      <c r="I68" s="849"/>
      <c r="J68" s="849">
        <v>1</v>
      </c>
      <c r="K68" s="849">
        <v>191</v>
      </c>
      <c r="L68" s="849">
        <v>1</v>
      </c>
      <c r="M68" s="849">
        <v>191</v>
      </c>
      <c r="N68" s="849"/>
      <c r="O68" s="849"/>
      <c r="P68" s="837"/>
      <c r="Q68" s="850"/>
    </row>
    <row r="69" spans="1:17" ht="14.4" customHeight="1" x14ac:dyDescent="0.3">
      <c r="A69" s="831" t="s">
        <v>5696</v>
      </c>
      <c r="B69" s="832" t="s">
        <v>5697</v>
      </c>
      <c r="C69" s="832" t="s">
        <v>4480</v>
      </c>
      <c r="D69" s="832" t="s">
        <v>5727</v>
      </c>
      <c r="E69" s="832" t="s">
        <v>5728</v>
      </c>
      <c r="F69" s="849">
        <v>7</v>
      </c>
      <c r="G69" s="849">
        <v>574</v>
      </c>
      <c r="H69" s="849">
        <v>0.19444444444444445</v>
      </c>
      <c r="I69" s="849">
        <v>82</v>
      </c>
      <c r="J69" s="849">
        <v>36</v>
      </c>
      <c r="K69" s="849">
        <v>2952</v>
      </c>
      <c r="L69" s="849">
        <v>1</v>
      </c>
      <c r="M69" s="849">
        <v>82</v>
      </c>
      <c r="N69" s="849">
        <v>14</v>
      </c>
      <c r="O69" s="849">
        <v>1148</v>
      </c>
      <c r="P69" s="837">
        <v>0.3888888888888889</v>
      </c>
      <c r="Q69" s="850">
        <v>82</v>
      </c>
    </row>
    <row r="70" spans="1:17" ht="14.4" customHeight="1" x14ac:dyDescent="0.3">
      <c r="A70" s="831" t="s">
        <v>5696</v>
      </c>
      <c r="B70" s="832" t="s">
        <v>5697</v>
      </c>
      <c r="C70" s="832" t="s">
        <v>4480</v>
      </c>
      <c r="D70" s="832" t="s">
        <v>5727</v>
      </c>
      <c r="E70" s="832" t="s">
        <v>5729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164</v>
      </c>
      <c r="P70" s="837"/>
      <c r="Q70" s="850">
        <v>82</v>
      </c>
    </row>
    <row r="71" spans="1:17" ht="14.4" customHeight="1" x14ac:dyDescent="0.3">
      <c r="A71" s="831" t="s">
        <v>5696</v>
      </c>
      <c r="B71" s="832" t="s">
        <v>5697</v>
      </c>
      <c r="C71" s="832" t="s">
        <v>4480</v>
      </c>
      <c r="D71" s="832" t="s">
        <v>5730</v>
      </c>
      <c r="E71" s="832" t="s">
        <v>5731</v>
      </c>
      <c r="F71" s="849">
        <v>3</v>
      </c>
      <c r="G71" s="849">
        <v>189</v>
      </c>
      <c r="H71" s="849">
        <v>0.6</v>
      </c>
      <c r="I71" s="849">
        <v>63</v>
      </c>
      <c r="J71" s="849">
        <v>5</v>
      </c>
      <c r="K71" s="849">
        <v>315</v>
      </c>
      <c r="L71" s="849">
        <v>1</v>
      </c>
      <c r="M71" s="849">
        <v>63</v>
      </c>
      <c r="N71" s="849">
        <v>2</v>
      </c>
      <c r="O71" s="849">
        <v>126</v>
      </c>
      <c r="P71" s="837">
        <v>0.4</v>
      </c>
      <c r="Q71" s="850">
        <v>63</v>
      </c>
    </row>
    <row r="72" spans="1:17" ht="14.4" customHeight="1" x14ac:dyDescent="0.3">
      <c r="A72" s="831" t="s">
        <v>5696</v>
      </c>
      <c r="B72" s="832" t="s">
        <v>5697</v>
      </c>
      <c r="C72" s="832" t="s">
        <v>4480</v>
      </c>
      <c r="D72" s="832" t="s">
        <v>5732</v>
      </c>
      <c r="E72" s="832" t="s">
        <v>5733</v>
      </c>
      <c r="F72" s="849"/>
      <c r="G72" s="849"/>
      <c r="H72" s="849"/>
      <c r="I72" s="849"/>
      <c r="J72" s="849">
        <v>11</v>
      </c>
      <c r="K72" s="849">
        <v>187</v>
      </c>
      <c r="L72" s="849">
        <v>1</v>
      </c>
      <c r="M72" s="849">
        <v>17</v>
      </c>
      <c r="N72" s="849"/>
      <c r="O72" s="849"/>
      <c r="P72" s="837"/>
      <c r="Q72" s="850"/>
    </row>
    <row r="73" spans="1:17" ht="14.4" customHeight="1" x14ac:dyDescent="0.3">
      <c r="A73" s="831" t="s">
        <v>5696</v>
      </c>
      <c r="B73" s="832" t="s">
        <v>5697</v>
      </c>
      <c r="C73" s="832" t="s">
        <v>4480</v>
      </c>
      <c r="D73" s="832" t="s">
        <v>5732</v>
      </c>
      <c r="E73" s="832" t="s">
        <v>5734</v>
      </c>
      <c r="F73" s="849">
        <v>585</v>
      </c>
      <c r="G73" s="849">
        <v>9945</v>
      </c>
      <c r="H73" s="849">
        <v>1.0209424083769634</v>
      </c>
      <c r="I73" s="849">
        <v>17</v>
      </c>
      <c r="J73" s="849">
        <v>573</v>
      </c>
      <c r="K73" s="849">
        <v>9741</v>
      </c>
      <c r="L73" s="849">
        <v>1</v>
      </c>
      <c r="M73" s="849">
        <v>17</v>
      </c>
      <c r="N73" s="849">
        <v>579</v>
      </c>
      <c r="O73" s="849">
        <v>9843</v>
      </c>
      <c r="P73" s="837">
        <v>1.0104712041884816</v>
      </c>
      <c r="Q73" s="850">
        <v>17</v>
      </c>
    </row>
    <row r="74" spans="1:17" ht="14.4" customHeight="1" x14ac:dyDescent="0.3">
      <c r="A74" s="831" t="s">
        <v>5696</v>
      </c>
      <c r="B74" s="832" t="s">
        <v>5697</v>
      </c>
      <c r="C74" s="832" t="s">
        <v>4480</v>
      </c>
      <c r="D74" s="832" t="s">
        <v>5735</v>
      </c>
      <c r="E74" s="832" t="s">
        <v>5736</v>
      </c>
      <c r="F74" s="849"/>
      <c r="G74" s="849"/>
      <c r="H74" s="849"/>
      <c r="I74" s="849"/>
      <c r="J74" s="849"/>
      <c r="K74" s="849"/>
      <c r="L74" s="849"/>
      <c r="M74" s="849"/>
      <c r="N74" s="849">
        <v>5</v>
      </c>
      <c r="O74" s="849">
        <v>320</v>
      </c>
      <c r="P74" s="837"/>
      <c r="Q74" s="850">
        <v>64</v>
      </c>
    </row>
    <row r="75" spans="1:17" ht="14.4" customHeight="1" x14ac:dyDescent="0.3">
      <c r="A75" s="831" t="s">
        <v>5696</v>
      </c>
      <c r="B75" s="832" t="s">
        <v>5697</v>
      </c>
      <c r="C75" s="832" t="s">
        <v>4480</v>
      </c>
      <c r="D75" s="832" t="s">
        <v>5737</v>
      </c>
      <c r="E75" s="832" t="s">
        <v>5738</v>
      </c>
      <c r="F75" s="849">
        <v>79</v>
      </c>
      <c r="G75" s="849">
        <v>3713</v>
      </c>
      <c r="H75" s="849">
        <v>1.0821917808219179</v>
      </c>
      <c r="I75" s="849">
        <v>47</v>
      </c>
      <c r="J75" s="849">
        <v>73</v>
      </c>
      <c r="K75" s="849">
        <v>3431</v>
      </c>
      <c r="L75" s="849">
        <v>1</v>
      </c>
      <c r="M75" s="849">
        <v>47</v>
      </c>
      <c r="N75" s="849">
        <v>69</v>
      </c>
      <c r="O75" s="849">
        <v>3243</v>
      </c>
      <c r="P75" s="837">
        <v>0.9452054794520548</v>
      </c>
      <c r="Q75" s="850">
        <v>47</v>
      </c>
    </row>
    <row r="76" spans="1:17" ht="14.4" customHeight="1" x14ac:dyDescent="0.3">
      <c r="A76" s="831" t="s">
        <v>5696</v>
      </c>
      <c r="B76" s="832" t="s">
        <v>5697</v>
      </c>
      <c r="C76" s="832" t="s">
        <v>4480</v>
      </c>
      <c r="D76" s="832" t="s">
        <v>5737</v>
      </c>
      <c r="E76" s="832" t="s">
        <v>5739</v>
      </c>
      <c r="F76" s="849"/>
      <c r="G76" s="849"/>
      <c r="H76" s="849"/>
      <c r="I76" s="849"/>
      <c r="J76" s="849">
        <v>6</v>
      </c>
      <c r="K76" s="849">
        <v>282</v>
      </c>
      <c r="L76" s="849">
        <v>1</v>
      </c>
      <c r="M76" s="849">
        <v>47</v>
      </c>
      <c r="N76" s="849">
        <v>4</v>
      </c>
      <c r="O76" s="849">
        <v>188</v>
      </c>
      <c r="P76" s="837">
        <v>0.66666666666666663</v>
      </c>
      <c r="Q76" s="850">
        <v>47</v>
      </c>
    </row>
    <row r="77" spans="1:17" ht="14.4" customHeight="1" x14ac:dyDescent="0.3">
      <c r="A77" s="831" t="s">
        <v>5696</v>
      </c>
      <c r="B77" s="832" t="s">
        <v>5697</v>
      </c>
      <c r="C77" s="832" t="s">
        <v>4480</v>
      </c>
      <c r="D77" s="832" t="s">
        <v>5740</v>
      </c>
      <c r="E77" s="832" t="s">
        <v>5741</v>
      </c>
      <c r="F77" s="849">
        <v>5</v>
      </c>
      <c r="G77" s="849">
        <v>300</v>
      </c>
      <c r="H77" s="849">
        <v>5</v>
      </c>
      <c r="I77" s="849">
        <v>60</v>
      </c>
      <c r="J77" s="849">
        <v>1</v>
      </c>
      <c r="K77" s="849">
        <v>60</v>
      </c>
      <c r="L77" s="849">
        <v>1</v>
      </c>
      <c r="M77" s="849">
        <v>60</v>
      </c>
      <c r="N77" s="849"/>
      <c r="O77" s="849"/>
      <c r="P77" s="837"/>
      <c r="Q77" s="850"/>
    </row>
    <row r="78" spans="1:17" ht="14.4" customHeight="1" x14ac:dyDescent="0.3">
      <c r="A78" s="831" t="s">
        <v>5696</v>
      </c>
      <c r="B78" s="832" t="s">
        <v>5697</v>
      </c>
      <c r="C78" s="832" t="s">
        <v>4480</v>
      </c>
      <c r="D78" s="832" t="s">
        <v>5740</v>
      </c>
      <c r="E78" s="832" t="s">
        <v>5742</v>
      </c>
      <c r="F78" s="849">
        <v>2</v>
      </c>
      <c r="G78" s="849">
        <v>120</v>
      </c>
      <c r="H78" s="849">
        <v>0.4</v>
      </c>
      <c r="I78" s="849">
        <v>60</v>
      </c>
      <c r="J78" s="849">
        <v>5</v>
      </c>
      <c r="K78" s="849">
        <v>300</v>
      </c>
      <c r="L78" s="849">
        <v>1</v>
      </c>
      <c r="M78" s="849">
        <v>60</v>
      </c>
      <c r="N78" s="849">
        <v>6</v>
      </c>
      <c r="O78" s="849">
        <v>360</v>
      </c>
      <c r="P78" s="837">
        <v>1.2</v>
      </c>
      <c r="Q78" s="850">
        <v>60</v>
      </c>
    </row>
    <row r="79" spans="1:17" ht="14.4" customHeight="1" x14ac:dyDescent="0.3">
      <c r="A79" s="831" t="s">
        <v>5696</v>
      </c>
      <c r="B79" s="832" t="s">
        <v>5697</v>
      </c>
      <c r="C79" s="832" t="s">
        <v>4480</v>
      </c>
      <c r="D79" s="832" t="s">
        <v>5743</v>
      </c>
      <c r="E79" s="832" t="s">
        <v>5744</v>
      </c>
      <c r="F79" s="849"/>
      <c r="G79" s="849"/>
      <c r="H79" s="849"/>
      <c r="I79" s="849"/>
      <c r="J79" s="849">
        <v>2</v>
      </c>
      <c r="K79" s="849">
        <v>38</v>
      </c>
      <c r="L79" s="849">
        <v>1</v>
      </c>
      <c r="M79" s="849">
        <v>19</v>
      </c>
      <c r="N79" s="849"/>
      <c r="O79" s="849"/>
      <c r="P79" s="837"/>
      <c r="Q79" s="850"/>
    </row>
    <row r="80" spans="1:17" ht="14.4" customHeight="1" x14ac:dyDescent="0.3">
      <c r="A80" s="831" t="s">
        <v>5696</v>
      </c>
      <c r="B80" s="832" t="s">
        <v>5697</v>
      </c>
      <c r="C80" s="832" t="s">
        <v>4480</v>
      </c>
      <c r="D80" s="832" t="s">
        <v>5743</v>
      </c>
      <c r="E80" s="832" t="s">
        <v>5745</v>
      </c>
      <c r="F80" s="849"/>
      <c r="G80" s="849"/>
      <c r="H80" s="849"/>
      <c r="I80" s="849"/>
      <c r="J80" s="849">
        <v>1</v>
      </c>
      <c r="K80" s="849">
        <v>19</v>
      </c>
      <c r="L80" s="849">
        <v>1</v>
      </c>
      <c r="M80" s="849">
        <v>19</v>
      </c>
      <c r="N80" s="849"/>
      <c r="O80" s="849"/>
      <c r="P80" s="837"/>
      <c r="Q80" s="850"/>
    </row>
    <row r="81" spans="1:17" ht="14.4" customHeight="1" x14ac:dyDescent="0.3">
      <c r="A81" s="831" t="s">
        <v>5696</v>
      </c>
      <c r="B81" s="832" t="s">
        <v>5697</v>
      </c>
      <c r="C81" s="832" t="s">
        <v>4480</v>
      </c>
      <c r="D81" s="832" t="s">
        <v>5746</v>
      </c>
      <c r="E81" s="832" t="s">
        <v>5747</v>
      </c>
      <c r="F81" s="849">
        <v>1</v>
      </c>
      <c r="G81" s="849">
        <v>392</v>
      </c>
      <c r="H81" s="849"/>
      <c r="I81" s="849">
        <v>392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5696</v>
      </c>
      <c r="B82" s="832" t="s">
        <v>5697</v>
      </c>
      <c r="C82" s="832" t="s">
        <v>4480</v>
      </c>
      <c r="D82" s="832" t="s">
        <v>5748</v>
      </c>
      <c r="E82" s="832" t="s">
        <v>5749</v>
      </c>
      <c r="F82" s="849">
        <v>5</v>
      </c>
      <c r="G82" s="849">
        <v>2320</v>
      </c>
      <c r="H82" s="849">
        <v>0.625</v>
      </c>
      <c r="I82" s="849">
        <v>464</v>
      </c>
      <c r="J82" s="849">
        <v>8</v>
      </c>
      <c r="K82" s="849">
        <v>3712</v>
      </c>
      <c r="L82" s="849">
        <v>1</v>
      </c>
      <c r="M82" s="849">
        <v>464</v>
      </c>
      <c r="N82" s="849">
        <v>89</v>
      </c>
      <c r="O82" s="849">
        <v>41296</v>
      </c>
      <c r="P82" s="837">
        <v>11.125</v>
      </c>
      <c r="Q82" s="850">
        <v>464</v>
      </c>
    </row>
    <row r="83" spans="1:17" ht="14.4" customHeight="1" x14ac:dyDescent="0.3">
      <c r="A83" s="831" t="s">
        <v>5696</v>
      </c>
      <c r="B83" s="832" t="s">
        <v>5697</v>
      </c>
      <c r="C83" s="832" t="s">
        <v>4480</v>
      </c>
      <c r="D83" s="832" t="s">
        <v>5750</v>
      </c>
      <c r="E83" s="832" t="s">
        <v>5751</v>
      </c>
      <c r="F83" s="849">
        <v>41</v>
      </c>
      <c r="G83" s="849">
        <v>34973</v>
      </c>
      <c r="H83" s="849">
        <v>0.54666666666666663</v>
      </c>
      <c r="I83" s="849">
        <v>853</v>
      </c>
      <c r="J83" s="849">
        <v>75</v>
      </c>
      <c r="K83" s="849">
        <v>63975</v>
      </c>
      <c r="L83" s="849">
        <v>1</v>
      </c>
      <c r="M83" s="849">
        <v>853</v>
      </c>
      <c r="N83" s="849">
        <v>174</v>
      </c>
      <c r="O83" s="849">
        <v>148422</v>
      </c>
      <c r="P83" s="837">
        <v>2.3199999999999998</v>
      </c>
      <c r="Q83" s="850">
        <v>853</v>
      </c>
    </row>
    <row r="84" spans="1:17" ht="14.4" customHeight="1" x14ac:dyDescent="0.3">
      <c r="A84" s="831" t="s">
        <v>5696</v>
      </c>
      <c r="B84" s="832" t="s">
        <v>5697</v>
      </c>
      <c r="C84" s="832" t="s">
        <v>4480</v>
      </c>
      <c r="D84" s="832" t="s">
        <v>5752</v>
      </c>
      <c r="E84" s="832" t="s">
        <v>5753</v>
      </c>
      <c r="F84" s="849">
        <v>7</v>
      </c>
      <c r="G84" s="849">
        <v>1309</v>
      </c>
      <c r="H84" s="849">
        <v>0.3888888888888889</v>
      </c>
      <c r="I84" s="849">
        <v>187</v>
      </c>
      <c r="J84" s="849">
        <v>18</v>
      </c>
      <c r="K84" s="849">
        <v>3366</v>
      </c>
      <c r="L84" s="849">
        <v>1</v>
      </c>
      <c r="M84" s="849">
        <v>187</v>
      </c>
      <c r="N84" s="849">
        <v>13</v>
      </c>
      <c r="O84" s="849">
        <v>2431</v>
      </c>
      <c r="P84" s="837">
        <v>0.72222222222222221</v>
      </c>
      <c r="Q84" s="850">
        <v>187</v>
      </c>
    </row>
    <row r="85" spans="1:17" ht="14.4" customHeight="1" x14ac:dyDescent="0.3">
      <c r="A85" s="831" t="s">
        <v>5696</v>
      </c>
      <c r="B85" s="832" t="s">
        <v>5697</v>
      </c>
      <c r="C85" s="832" t="s">
        <v>4480</v>
      </c>
      <c r="D85" s="832" t="s">
        <v>5754</v>
      </c>
      <c r="E85" s="832" t="s">
        <v>5755</v>
      </c>
      <c r="F85" s="849"/>
      <c r="G85" s="849"/>
      <c r="H85" s="849"/>
      <c r="I85" s="849"/>
      <c r="J85" s="849">
        <v>1</v>
      </c>
      <c r="K85" s="849">
        <v>310</v>
      </c>
      <c r="L85" s="849">
        <v>1</v>
      </c>
      <c r="M85" s="849">
        <v>310</v>
      </c>
      <c r="N85" s="849">
        <v>1</v>
      </c>
      <c r="O85" s="849">
        <v>310</v>
      </c>
      <c r="P85" s="837">
        <v>1</v>
      </c>
      <c r="Q85" s="850">
        <v>310</v>
      </c>
    </row>
    <row r="86" spans="1:17" ht="14.4" customHeight="1" x14ac:dyDescent="0.3">
      <c r="A86" s="831" t="s">
        <v>5696</v>
      </c>
      <c r="B86" s="832" t="s">
        <v>5697</v>
      </c>
      <c r="C86" s="832" t="s">
        <v>4480</v>
      </c>
      <c r="D86" s="832" t="s">
        <v>5756</v>
      </c>
      <c r="E86" s="832" t="s">
        <v>5757</v>
      </c>
      <c r="F86" s="849"/>
      <c r="G86" s="849"/>
      <c r="H86" s="849"/>
      <c r="I86" s="849"/>
      <c r="J86" s="849">
        <v>1</v>
      </c>
      <c r="K86" s="849">
        <v>352</v>
      </c>
      <c r="L86" s="849">
        <v>1</v>
      </c>
      <c r="M86" s="849">
        <v>352</v>
      </c>
      <c r="N86" s="849"/>
      <c r="O86" s="849"/>
      <c r="P86" s="837"/>
      <c r="Q86" s="850"/>
    </row>
    <row r="87" spans="1:17" ht="14.4" customHeight="1" x14ac:dyDescent="0.3">
      <c r="A87" s="831" t="s">
        <v>5696</v>
      </c>
      <c r="B87" s="832" t="s">
        <v>5697</v>
      </c>
      <c r="C87" s="832" t="s">
        <v>4480</v>
      </c>
      <c r="D87" s="832" t="s">
        <v>5758</v>
      </c>
      <c r="E87" s="832" t="s">
        <v>5759</v>
      </c>
      <c r="F87" s="849"/>
      <c r="G87" s="849"/>
      <c r="H87" s="849"/>
      <c r="I87" s="849"/>
      <c r="J87" s="849">
        <v>1</v>
      </c>
      <c r="K87" s="849">
        <v>352</v>
      </c>
      <c r="L87" s="849">
        <v>1</v>
      </c>
      <c r="M87" s="849">
        <v>352</v>
      </c>
      <c r="N87" s="849"/>
      <c r="O87" s="849"/>
      <c r="P87" s="837"/>
      <c r="Q87" s="850"/>
    </row>
    <row r="88" spans="1:17" ht="14.4" customHeight="1" x14ac:dyDescent="0.3">
      <c r="A88" s="831" t="s">
        <v>5696</v>
      </c>
      <c r="B88" s="832" t="s">
        <v>5697</v>
      </c>
      <c r="C88" s="832" t="s">
        <v>4480</v>
      </c>
      <c r="D88" s="832" t="s">
        <v>5760</v>
      </c>
      <c r="E88" s="832" t="s">
        <v>5761</v>
      </c>
      <c r="F88" s="849"/>
      <c r="G88" s="849"/>
      <c r="H88" s="849"/>
      <c r="I88" s="849"/>
      <c r="J88" s="849">
        <v>3</v>
      </c>
      <c r="K88" s="849">
        <v>3666</v>
      </c>
      <c r="L88" s="849">
        <v>1</v>
      </c>
      <c r="M88" s="849">
        <v>1222</v>
      </c>
      <c r="N88" s="849">
        <v>2</v>
      </c>
      <c r="O88" s="849">
        <v>2446</v>
      </c>
      <c r="P88" s="837">
        <v>0.66721222040370975</v>
      </c>
      <c r="Q88" s="850">
        <v>1223</v>
      </c>
    </row>
    <row r="89" spans="1:17" ht="14.4" customHeight="1" x14ac:dyDescent="0.3">
      <c r="A89" s="831" t="s">
        <v>5696</v>
      </c>
      <c r="B89" s="832" t="s">
        <v>5697</v>
      </c>
      <c r="C89" s="832" t="s">
        <v>4480</v>
      </c>
      <c r="D89" s="832" t="s">
        <v>5762</v>
      </c>
      <c r="E89" s="832" t="s">
        <v>5763</v>
      </c>
      <c r="F89" s="849">
        <v>339</v>
      </c>
      <c r="G89" s="849">
        <v>266793</v>
      </c>
      <c r="H89" s="849">
        <v>0.91258705378521487</v>
      </c>
      <c r="I89" s="849">
        <v>787</v>
      </c>
      <c r="J89" s="849">
        <v>371</v>
      </c>
      <c r="K89" s="849">
        <v>292348</v>
      </c>
      <c r="L89" s="849">
        <v>1</v>
      </c>
      <c r="M89" s="849">
        <v>788</v>
      </c>
      <c r="N89" s="849">
        <v>564</v>
      </c>
      <c r="O89" s="849">
        <v>444432</v>
      </c>
      <c r="P89" s="837">
        <v>1.5202156334231807</v>
      </c>
      <c r="Q89" s="850">
        <v>788</v>
      </c>
    </row>
    <row r="90" spans="1:17" ht="14.4" customHeight="1" x14ac:dyDescent="0.3">
      <c r="A90" s="831" t="s">
        <v>5696</v>
      </c>
      <c r="B90" s="832" t="s">
        <v>5697</v>
      </c>
      <c r="C90" s="832" t="s">
        <v>4480</v>
      </c>
      <c r="D90" s="832" t="s">
        <v>5762</v>
      </c>
      <c r="E90" s="832" t="s">
        <v>5764</v>
      </c>
      <c r="F90" s="849"/>
      <c r="G90" s="849"/>
      <c r="H90" s="849"/>
      <c r="I90" s="849"/>
      <c r="J90" s="849">
        <v>3</v>
      </c>
      <c r="K90" s="849">
        <v>2364</v>
      </c>
      <c r="L90" s="849">
        <v>1</v>
      </c>
      <c r="M90" s="849">
        <v>788</v>
      </c>
      <c r="N90" s="849"/>
      <c r="O90" s="849"/>
      <c r="P90" s="837"/>
      <c r="Q90" s="850"/>
    </row>
    <row r="91" spans="1:17" ht="14.4" customHeight="1" x14ac:dyDescent="0.3">
      <c r="A91" s="831" t="s">
        <v>5696</v>
      </c>
      <c r="B91" s="832" t="s">
        <v>5697</v>
      </c>
      <c r="C91" s="832" t="s">
        <v>4480</v>
      </c>
      <c r="D91" s="832" t="s">
        <v>5765</v>
      </c>
      <c r="E91" s="832" t="s">
        <v>5766</v>
      </c>
      <c r="F91" s="849">
        <v>4</v>
      </c>
      <c r="G91" s="849">
        <v>756</v>
      </c>
      <c r="H91" s="849">
        <v>2</v>
      </c>
      <c r="I91" s="849">
        <v>189</v>
      </c>
      <c r="J91" s="849">
        <v>2</v>
      </c>
      <c r="K91" s="849">
        <v>378</v>
      </c>
      <c r="L91" s="849">
        <v>1</v>
      </c>
      <c r="M91" s="849">
        <v>189</v>
      </c>
      <c r="N91" s="849"/>
      <c r="O91" s="849"/>
      <c r="P91" s="837"/>
      <c r="Q91" s="850"/>
    </row>
    <row r="92" spans="1:17" ht="14.4" customHeight="1" x14ac:dyDescent="0.3">
      <c r="A92" s="831" t="s">
        <v>5696</v>
      </c>
      <c r="B92" s="832" t="s">
        <v>5697</v>
      </c>
      <c r="C92" s="832" t="s">
        <v>4480</v>
      </c>
      <c r="D92" s="832" t="s">
        <v>5765</v>
      </c>
      <c r="E92" s="832" t="s">
        <v>5767</v>
      </c>
      <c r="F92" s="849"/>
      <c r="G92" s="849"/>
      <c r="H92" s="849"/>
      <c r="I92" s="849"/>
      <c r="J92" s="849">
        <v>1</v>
      </c>
      <c r="K92" s="849">
        <v>189</v>
      </c>
      <c r="L92" s="849">
        <v>1</v>
      </c>
      <c r="M92" s="849">
        <v>189</v>
      </c>
      <c r="N92" s="849"/>
      <c r="O92" s="849"/>
      <c r="P92" s="837"/>
      <c r="Q92" s="850"/>
    </row>
    <row r="93" spans="1:17" ht="14.4" customHeight="1" x14ac:dyDescent="0.3">
      <c r="A93" s="831" t="s">
        <v>5696</v>
      </c>
      <c r="B93" s="832" t="s">
        <v>5697</v>
      </c>
      <c r="C93" s="832" t="s">
        <v>4480</v>
      </c>
      <c r="D93" s="832" t="s">
        <v>5768</v>
      </c>
      <c r="E93" s="832" t="s">
        <v>5769</v>
      </c>
      <c r="F93" s="849"/>
      <c r="G93" s="849"/>
      <c r="H93" s="849"/>
      <c r="I93" s="849"/>
      <c r="J93" s="849">
        <v>1</v>
      </c>
      <c r="K93" s="849">
        <v>229</v>
      </c>
      <c r="L93" s="849">
        <v>1</v>
      </c>
      <c r="M93" s="849">
        <v>229</v>
      </c>
      <c r="N93" s="849"/>
      <c r="O93" s="849"/>
      <c r="P93" s="837"/>
      <c r="Q93" s="850"/>
    </row>
    <row r="94" spans="1:17" ht="14.4" customHeight="1" x14ac:dyDescent="0.3">
      <c r="A94" s="831" t="s">
        <v>5696</v>
      </c>
      <c r="B94" s="832" t="s">
        <v>5697</v>
      </c>
      <c r="C94" s="832" t="s">
        <v>4480</v>
      </c>
      <c r="D94" s="832" t="s">
        <v>5768</v>
      </c>
      <c r="E94" s="832" t="s">
        <v>5770</v>
      </c>
      <c r="F94" s="849"/>
      <c r="G94" s="849"/>
      <c r="H94" s="849"/>
      <c r="I94" s="849"/>
      <c r="J94" s="849">
        <v>3</v>
      </c>
      <c r="K94" s="849">
        <v>687</v>
      </c>
      <c r="L94" s="849">
        <v>1</v>
      </c>
      <c r="M94" s="849">
        <v>229</v>
      </c>
      <c r="N94" s="849"/>
      <c r="O94" s="849"/>
      <c r="P94" s="837"/>
      <c r="Q94" s="850"/>
    </row>
    <row r="95" spans="1:17" ht="14.4" customHeight="1" x14ac:dyDescent="0.3">
      <c r="A95" s="831" t="s">
        <v>5696</v>
      </c>
      <c r="B95" s="832" t="s">
        <v>5697</v>
      </c>
      <c r="C95" s="832" t="s">
        <v>4480</v>
      </c>
      <c r="D95" s="832" t="s">
        <v>5771</v>
      </c>
      <c r="E95" s="832" t="s">
        <v>5772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159</v>
      </c>
      <c r="P95" s="837"/>
      <c r="Q95" s="850">
        <v>159</v>
      </c>
    </row>
    <row r="96" spans="1:17" ht="14.4" customHeight="1" x14ac:dyDescent="0.3">
      <c r="A96" s="831" t="s">
        <v>5696</v>
      </c>
      <c r="B96" s="832" t="s">
        <v>5697</v>
      </c>
      <c r="C96" s="832" t="s">
        <v>4480</v>
      </c>
      <c r="D96" s="832" t="s">
        <v>5771</v>
      </c>
      <c r="E96" s="832" t="s">
        <v>5773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159</v>
      </c>
      <c r="P96" s="837"/>
      <c r="Q96" s="850">
        <v>159</v>
      </c>
    </row>
    <row r="97" spans="1:17" ht="14.4" customHeight="1" x14ac:dyDescent="0.3">
      <c r="A97" s="831" t="s">
        <v>5696</v>
      </c>
      <c r="B97" s="832" t="s">
        <v>5697</v>
      </c>
      <c r="C97" s="832" t="s">
        <v>4480</v>
      </c>
      <c r="D97" s="832" t="s">
        <v>5774</v>
      </c>
      <c r="E97" s="832" t="s">
        <v>5775</v>
      </c>
      <c r="F97" s="849"/>
      <c r="G97" s="849"/>
      <c r="H97" s="849"/>
      <c r="I97" s="849"/>
      <c r="J97" s="849">
        <v>1</v>
      </c>
      <c r="K97" s="849">
        <v>462</v>
      </c>
      <c r="L97" s="849">
        <v>1</v>
      </c>
      <c r="M97" s="849">
        <v>462</v>
      </c>
      <c r="N97" s="849">
        <v>1</v>
      </c>
      <c r="O97" s="849">
        <v>462</v>
      </c>
      <c r="P97" s="837">
        <v>1</v>
      </c>
      <c r="Q97" s="850">
        <v>462</v>
      </c>
    </row>
    <row r="98" spans="1:17" ht="14.4" customHeight="1" x14ac:dyDescent="0.3">
      <c r="A98" s="831" t="s">
        <v>5696</v>
      </c>
      <c r="B98" s="832" t="s">
        <v>5697</v>
      </c>
      <c r="C98" s="832" t="s">
        <v>4480</v>
      </c>
      <c r="D98" s="832" t="s">
        <v>5774</v>
      </c>
      <c r="E98" s="832" t="s">
        <v>5776</v>
      </c>
      <c r="F98" s="849">
        <v>2</v>
      </c>
      <c r="G98" s="849">
        <v>924</v>
      </c>
      <c r="H98" s="849">
        <v>0.66666666666666663</v>
      </c>
      <c r="I98" s="849">
        <v>462</v>
      </c>
      <c r="J98" s="849">
        <v>3</v>
      </c>
      <c r="K98" s="849">
        <v>1386</v>
      </c>
      <c r="L98" s="849">
        <v>1</v>
      </c>
      <c r="M98" s="849">
        <v>462</v>
      </c>
      <c r="N98" s="849">
        <v>25</v>
      </c>
      <c r="O98" s="849">
        <v>11550</v>
      </c>
      <c r="P98" s="837">
        <v>8.3333333333333339</v>
      </c>
      <c r="Q98" s="850">
        <v>462</v>
      </c>
    </row>
    <row r="99" spans="1:17" ht="14.4" customHeight="1" x14ac:dyDescent="0.3">
      <c r="A99" s="831" t="s">
        <v>5696</v>
      </c>
      <c r="B99" s="832" t="s">
        <v>5697</v>
      </c>
      <c r="C99" s="832" t="s">
        <v>4480</v>
      </c>
      <c r="D99" s="832" t="s">
        <v>5777</v>
      </c>
      <c r="E99" s="832" t="s">
        <v>5778</v>
      </c>
      <c r="F99" s="849"/>
      <c r="G99" s="849"/>
      <c r="H99" s="849"/>
      <c r="I99" s="849"/>
      <c r="J99" s="849">
        <v>1</v>
      </c>
      <c r="K99" s="849">
        <v>562</v>
      </c>
      <c r="L99" s="849">
        <v>1</v>
      </c>
      <c r="M99" s="849">
        <v>562</v>
      </c>
      <c r="N99" s="849">
        <v>2</v>
      </c>
      <c r="O99" s="849">
        <v>1124</v>
      </c>
      <c r="P99" s="837">
        <v>2</v>
      </c>
      <c r="Q99" s="850">
        <v>562</v>
      </c>
    </row>
    <row r="100" spans="1:17" ht="14.4" customHeight="1" x14ac:dyDescent="0.3">
      <c r="A100" s="831" t="s">
        <v>5696</v>
      </c>
      <c r="B100" s="832" t="s">
        <v>5697</v>
      </c>
      <c r="C100" s="832" t="s">
        <v>4480</v>
      </c>
      <c r="D100" s="832" t="s">
        <v>5779</v>
      </c>
      <c r="E100" s="832" t="s">
        <v>5780</v>
      </c>
      <c r="F100" s="849">
        <v>2</v>
      </c>
      <c r="G100" s="849">
        <v>344</v>
      </c>
      <c r="H100" s="849"/>
      <c r="I100" s="849">
        <v>172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5696</v>
      </c>
      <c r="B101" s="832" t="s">
        <v>5697</v>
      </c>
      <c r="C101" s="832" t="s">
        <v>4480</v>
      </c>
      <c r="D101" s="832" t="s">
        <v>5781</v>
      </c>
      <c r="E101" s="832" t="s">
        <v>5782</v>
      </c>
      <c r="F101" s="849"/>
      <c r="G101" s="849"/>
      <c r="H101" s="849"/>
      <c r="I101" s="849"/>
      <c r="J101" s="849">
        <v>1</v>
      </c>
      <c r="K101" s="849">
        <v>133</v>
      </c>
      <c r="L101" s="849">
        <v>1</v>
      </c>
      <c r="M101" s="849">
        <v>133</v>
      </c>
      <c r="N101" s="849">
        <v>4</v>
      </c>
      <c r="O101" s="849">
        <v>532</v>
      </c>
      <c r="P101" s="837">
        <v>4</v>
      </c>
      <c r="Q101" s="850">
        <v>133</v>
      </c>
    </row>
    <row r="102" spans="1:17" ht="14.4" customHeight="1" x14ac:dyDescent="0.3">
      <c r="A102" s="831" t="s">
        <v>5696</v>
      </c>
      <c r="B102" s="832" t="s">
        <v>5697</v>
      </c>
      <c r="C102" s="832" t="s">
        <v>4480</v>
      </c>
      <c r="D102" s="832" t="s">
        <v>5781</v>
      </c>
      <c r="E102" s="832" t="s">
        <v>5783</v>
      </c>
      <c r="F102" s="849">
        <v>1</v>
      </c>
      <c r="G102" s="849">
        <v>133</v>
      </c>
      <c r="H102" s="849">
        <v>0.5</v>
      </c>
      <c r="I102" s="849">
        <v>133</v>
      </c>
      <c r="J102" s="849">
        <v>2</v>
      </c>
      <c r="K102" s="849">
        <v>266</v>
      </c>
      <c r="L102" s="849">
        <v>1</v>
      </c>
      <c r="M102" s="849">
        <v>133</v>
      </c>
      <c r="N102" s="849"/>
      <c r="O102" s="849"/>
      <c r="P102" s="837"/>
      <c r="Q102" s="850"/>
    </row>
    <row r="103" spans="1:17" ht="14.4" customHeight="1" x14ac:dyDescent="0.3">
      <c r="A103" s="831" t="s">
        <v>5696</v>
      </c>
      <c r="B103" s="832" t="s">
        <v>5697</v>
      </c>
      <c r="C103" s="832" t="s">
        <v>4480</v>
      </c>
      <c r="D103" s="832" t="s">
        <v>5784</v>
      </c>
      <c r="E103" s="832" t="s">
        <v>5785</v>
      </c>
      <c r="F103" s="849"/>
      <c r="G103" s="849"/>
      <c r="H103" s="849"/>
      <c r="I103" s="849"/>
      <c r="J103" s="849">
        <v>1</v>
      </c>
      <c r="K103" s="849">
        <v>414</v>
      </c>
      <c r="L103" s="849">
        <v>1</v>
      </c>
      <c r="M103" s="849">
        <v>414</v>
      </c>
      <c r="N103" s="849"/>
      <c r="O103" s="849"/>
      <c r="P103" s="837"/>
      <c r="Q103" s="850"/>
    </row>
    <row r="104" spans="1:17" ht="14.4" customHeight="1" x14ac:dyDescent="0.3">
      <c r="A104" s="831" t="s">
        <v>5696</v>
      </c>
      <c r="B104" s="832" t="s">
        <v>5697</v>
      </c>
      <c r="C104" s="832" t="s">
        <v>4480</v>
      </c>
      <c r="D104" s="832" t="s">
        <v>5786</v>
      </c>
      <c r="E104" s="832" t="s">
        <v>5787</v>
      </c>
      <c r="F104" s="849"/>
      <c r="G104" s="849"/>
      <c r="H104" s="849"/>
      <c r="I104" s="849"/>
      <c r="J104" s="849"/>
      <c r="K104" s="849"/>
      <c r="L104" s="849"/>
      <c r="M104" s="849"/>
      <c r="N104" s="849">
        <v>2</v>
      </c>
      <c r="O104" s="849">
        <v>178</v>
      </c>
      <c r="P104" s="837"/>
      <c r="Q104" s="850">
        <v>89</v>
      </c>
    </row>
    <row r="105" spans="1:17" ht="14.4" customHeight="1" x14ac:dyDescent="0.3">
      <c r="A105" s="831" t="s">
        <v>5696</v>
      </c>
      <c r="B105" s="832" t="s">
        <v>5697</v>
      </c>
      <c r="C105" s="832" t="s">
        <v>4480</v>
      </c>
      <c r="D105" s="832" t="s">
        <v>5786</v>
      </c>
      <c r="E105" s="832" t="s">
        <v>5788</v>
      </c>
      <c r="F105" s="849">
        <v>10</v>
      </c>
      <c r="G105" s="849">
        <v>890</v>
      </c>
      <c r="H105" s="849">
        <v>0.52631578947368418</v>
      </c>
      <c r="I105" s="849">
        <v>89</v>
      </c>
      <c r="J105" s="849">
        <v>19</v>
      </c>
      <c r="K105" s="849">
        <v>1691</v>
      </c>
      <c r="L105" s="849">
        <v>1</v>
      </c>
      <c r="M105" s="849">
        <v>89</v>
      </c>
      <c r="N105" s="849">
        <v>13</v>
      </c>
      <c r="O105" s="849">
        <v>1157</v>
      </c>
      <c r="P105" s="837">
        <v>0.68421052631578949</v>
      </c>
      <c r="Q105" s="850">
        <v>89</v>
      </c>
    </row>
    <row r="106" spans="1:17" ht="14.4" customHeight="1" x14ac:dyDescent="0.3">
      <c r="A106" s="831" t="s">
        <v>5696</v>
      </c>
      <c r="B106" s="832" t="s">
        <v>5697</v>
      </c>
      <c r="C106" s="832" t="s">
        <v>4480</v>
      </c>
      <c r="D106" s="832" t="s">
        <v>5789</v>
      </c>
      <c r="E106" s="832" t="s">
        <v>5790</v>
      </c>
      <c r="F106" s="849">
        <v>7542</v>
      </c>
      <c r="G106" s="849">
        <v>226260</v>
      </c>
      <c r="H106" s="849">
        <v>0.93899402390438247</v>
      </c>
      <c r="I106" s="849">
        <v>30</v>
      </c>
      <c r="J106" s="849">
        <v>8032</v>
      </c>
      <c r="K106" s="849">
        <v>240960</v>
      </c>
      <c r="L106" s="849">
        <v>1</v>
      </c>
      <c r="M106" s="849">
        <v>30</v>
      </c>
      <c r="N106" s="849">
        <v>7915</v>
      </c>
      <c r="O106" s="849">
        <v>237450</v>
      </c>
      <c r="P106" s="837">
        <v>0.98543326693227096</v>
      </c>
      <c r="Q106" s="850">
        <v>30</v>
      </c>
    </row>
    <row r="107" spans="1:17" ht="14.4" customHeight="1" x14ac:dyDescent="0.3">
      <c r="A107" s="831" t="s">
        <v>5696</v>
      </c>
      <c r="B107" s="832" t="s">
        <v>5697</v>
      </c>
      <c r="C107" s="832" t="s">
        <v>4480</v>
      </c>
      <c r="D107" s="832" t="s">
        <v>5791</v>
      </c>
      <c r="E107" s="832" t="s">
        <v>5792</v>
      </c>
      <c r="F107" s="849">
        <v>5</v>
      </c>
      <c r="G107" s="849">
        <v>250</v>
      </c>
      <c r="H107" s="849">
        <v>5</v>
      </c>
      <c r="I107" s="849">
        <v>50</v>
      </c>
      <c r="J107" s="849">
        <v>1</v>
      </c>
      <c r="K107" s="849">
        <v>50</v>
      </c>
      <c r="L107" s="849">
        <v>1</v>
      </c>
      <c r="M107" s="849">
        <v>50</v>
      </c>
      <c r="N107" s="849"/>
      <c r="O107" s="849"/>
      <c r="P107" s="837"/>
      <c r="Q107" s="850"/>
    </row>
    <row r="108" spans="1:17" ht="14.4" customHeight="1" x14ac:dyDescent="0.3">
      <c r="A108" s="831" t="s">
        <v>5696</v>
      </c>
      <c r="B108" s="832" t="s">
        <v>5697</v>
      </c>
      <c r="C108" s="832" t="s">
        <v>4480</v>
      </c>
      <c r="D108" s="832" t="s">
        <v>5791</v>
      </c>
      <c r="E108" s="832" t="s">
        <v>5793</v>
      </c>
      <c r="F108" s="849">
        <v>2</v>
      </c>
      <c r="G108" s="849">
        <v>100</v>
      </c>
      <c r="H108" s="849">
        <v>0.4</v>
      </c>
      <c r="I108" s="849">
        <v>50</v>
      </c>
      <c r="J108" s="849">
        <v>5</v>
      </c>
      <c r="K108" s="849">
        <v>250</v>
      </c>
      <c r="L108" s="849">
        <v>1</v>
      </c>
      <c r="M108" s="849">
        <v>50</v>
      </c>
      <c r="N108" s="849">
        <v>6</v>
      </c>
      <c r="O108" s="849">
        <v>300</v>
      </c>
      <c r="P108" s="837">
        <v>1.2</v>
      </c>
      <c r="Q108" s="850">
        <v>50</v>
      </c>
    </row>
    <row r="109" spans="1:17" ht="14.4" customHeight="1" x14ac:dyDescent="0.3">
      <c r="A109" s="831" t="s">
        <v>5696</v>
      </c>
      <c r="B109" s="832" t="s">
        <v>5697</v>
      </c>
      <c r="C109" s="832" t="s">
        <v>4480</v>
      </c>
      <c r="D109" s="832" t="s">
        <v>5794</v>
      </c>
      <c r="E109" s="832" t="s">
        <v>5795</v>
      </c>
      <c r="F109" s="849">
        <v>1412</v>
      </c>
      <c r="G109" s="849">
        <v>16944</v>
      </c>
      <c r="H109" s="849">
        <v>1.0239303843364758</v>
      </c>
      <c r="I109" s="849">
        <v>12</v>
      </c>
      <c r="J109" s="849">
        <v>1379</v>
      </c>
      <c r="K109" s="849">
        <v>16548</v>
      </c>
      <c r="L109" s="849">
        <v>1</v>
      </c>
      <c r="M109" s="849">
        <v>12</v>
      </c>
      <c r="N109" s="849">
        <v>1357</v>
      </c>
      <c r="O109" s="849">
        <v>16284</v>
      </c>
      <c r="P109" s="837">
        <v>0.98404641044234953</v>
      </c>
      <c r="Q109" s="850">
        <v>12</v>
      </c>
    </row>
    <row r="110" spans="1:17" ht="14.4" customHeight="1" x14ac:dyDescent="0.3">
      <c r="A110" s="831" t="s">
        <v>5696</v>
      </c>
      <c r="B110" s="832" t="s">
        <v>5697</v>
      </c>
      <c r="C110" s="832" t="s">
        <v>4480</v>
      </c>
      <c r="D110" s="832" t="s">
        <v>5796</v>
      </c>
      <c r="E110" s="832" t="s">
        <v>5797</v>
      </c>
      <c r="F110" s="849">
        <v>9</v>
      </c>
      <c r="G110" s="849">
        <v>1647</v>
      </c>
      <c r="H110" s="849">
        <v>0.47368421052631576</v>
      </c>
      <c r="I110" s="849">
        <v>183</v>
      </c>
      <c r="J110" s="849">
        <v>19</v>
      </c>
      <c r="K110" s="849">
        <v>3477</v>
      </c>
      <c r="L110" s="849">
        <v>1</v>
      </c>
      <c r="M110" s="849">
        <v>183</v>
      </c>
      <c r="N110" s="849">
        <v>10</v>
      </c>
      <c r="O110" s="849">
        <v>1830</v>
      </c>
      <c r="P110" s="837">
        <v>0.52631578947368418</v>
      </c>
      <c r="Q110" s="850">
        <v>183</v>
      </c>
    </row>
    <row r="111" spans="1:17" ht="14.4" customHeight="1" x14ac:dyDescent="0.3">
      <c r="A111" s="831" t="s">
        <v>5696</v>
      </c>
      <c r="B111" s="832" t="s">
        <v>5697</v>
      </c>
      <c r="C111" s="832" t="s">
        <v>4480</v>
      </c>
      <c r="D111" s="832" t="s">
        <v>5796</v>
      </c>
      <c r="E111" s="832" t="s">
        <v>5798</v>
      </c>
      <c r="F111" s="849">
        <v>2</v>
      </c>
      <c r="G111" s="849">
        <v>366</v>
      </c>
      <c r="H111" s="849">
        <v>1</v>
      </c>
      <c r="I111" s="849">
        <v>183</v>
      </c>
      <c r="J111" s="849">
        <v>2</v>
      </c>
      <c r="K111" s="849">
        <v>366</v>
      </c>
      <c r="L111" s="849">
        <v>1</v>
      </c>
      <c r="M111" s="849">
        <v>183</v>
      </c>
      <c r="N111" s="849"/>
      <c r="O111" s="849"/>
      <c r="P111" s="837"/>
      <c r="Q111" s="850"/>
    </row>
    <row r="112" spans="1:17" ht="14.4" customHeight="1" x14ac:dyDescent="0.3">
      <c r="A112" s="831" t="s">
        <v>5696</v>
      </c>
      <c r="B112" s="832" t="s">
        <v>5697</v>
      </c>
      <c r="C112" s="832" t="s">
        <v>4480</v>
      </c>
      <c r="D112" s="832" t="s">
        <v>5799</v>
      </c>
      <c r="E112" s="832" t="s">
        <v>5800</v>
      </c>
      <c r="F112" s="849">
        <v>5</v>
      </c>
      <c r="G112" s="849">
        <v>365</v>
      </c>
      <c r="H112" s="849"/>
      <c r="I112" s="849">
        <v>73</v>
      </c>
      <c r="J112" s="849"/>
      <c r="K112" s="849"/>
      <c r="L112" s="849"/>
      <c r="M112" s="849"/>
      <c r="N112" s="849">
        <v>1</v>
      </c>
      <c r="O112" s="849">
        <v>73</v>
      </c>
      <c r="P112" s="837"/>
      <c r="Q112" s="850">
        <v>73</v>
      </c>
    </row>
    <row r="113" spans="1:17" ht="14.4" customHeight="1" x14ac:dyDescent="0.3">
      <c r="A113" s="831" t="s">
        <v>5696</v>
      </c>
      <c r="B113" s="832" t="s">
        <v>5697</v>
      </c>
      <c r="C113" s="832" t="s">
        <v>4480</v>
      </c>
      <c r="D113" s="832" t="s">
        <v>5799</v>
      </c>
      <c r="E113" s="832" t="s">
        <v>5801</v>
      </c>
      <c r="F113" s="849">
        <v>23</v>
      </c>
      <c r="G113" s="849">
        <v>1679</v>
      </c>
      <c r="H113" s="849">
        <v>0.43396226415094341</v>
      </c>
      <c r="I113" s="849">
        <v>73</v>
      </c>
      <c r="J113" s="849">
        <v>53</v>
      </c>
      <c r="K113" s="849">
        <v>3869</v>
      </c>
      <c r="L113" s="849">
        <v>1</v>
      </c>
      <c r="M113" s="849">
        <v>73</v>
      </c>
      <c r="N113" s="849">
        <v>71</v>
      </c>
      <c r="O113" s="849">
        <v>5183</v>
      </c>
      <c r="P113" s="837">
        <v>1.3396226415094339</v>
      </c>
      <c r="Q113" s="850">
        <v>73</v>
      </c>
    </row>
    <row r="114" spans="1:17" ht="14.4" customHeight="1" x14ac:dyDescent="0.3">
      <c r="A114" s="831" t="s">
        <v>5696</v>
      </c>
      <c r="B114" s="832" t="s">
        <v>5697</v>
      </c>
      <c r="C114" s="832" t="s">
        <v>4480</v>
      </c>
      <c r="D114" s="832" t="s">
        <v>5802</v>
      </c>
      <c r="E114" s="832" t="s">
        <v>5803</v>
      </c>
      <c r="F114" s="849">
        <v>2</v>
      </c>
      <c r="G114" s="849">
        <v>368</v>
      </c>
      <c r="H114" s="849">
        <v>1</v>
      </c>
      <c r="I114" s="849">
        <v>184</v>
      </c>
      <c r="J114" s="849">
        <v>2</v>
      </c>
      <c r="K114" s="849">
        <v>368</v>
      </c>
      <c r="L114" s="849">
        <v>1</v>
      </c>
      <c r="M114" s="849">
        <v>184</v>
      </c>
      <c r="N114" s="849">
        <v>1</v>
      </c>
      <c r="O114" s="849">
        <v>184</v>
      </c>
      <c r="P114" s="837">
        <v>0.5</v>
      </c>
      <c r="Q114" s="850">
        <v>184</v>
      </c>
    </row>
    <row r="115" spans="1:17" ht="14.4" customHeight="1" x14ac:dyDescent="0.3">
      <c r="A115" s="831" t="s">
        <v>5696</v>
      </c>
      <c r="B115" s="832" t="s">
        <v>5697</v>
      </c>
      <c r="C115" s="832" t="s">
        <v>4480</v>
      </c>
      <c r="D115" s="832" t="s">
        <v>5802</v>
      </c>
      <c r="E115" s="832" t="s">
        <v>5804</v>
      </c>
      <c r="F115" s="849">
        <v>7</v>
      </c>
      <c r="G115" s="849">
        <v>1288</v>
      </c>
      <c r="H115" s="849">
        <v>0.3888888888888889</v>
      </c>
      <c r="I115" s="849">
        <v>184</v>
      </c>
      <c r="J115" s="849">
        <v>18</v>
      </c>
      <c r="K115" s="849">
        <v>3312</v>
      </c>
      <c r="L115" s="849">
        <v>1</v>
      </c>
      <c r="M115" s="849">
        <v>184</v>
      </c>
      <c r="N115" s="849">
        <v>7</v>
      </c>
      <c r="O115" s="849">
        <v>1288</v>
      </c>
      <c r="P115" s="837">
        <v>0.3888888888888889</v>
      </c>
      <c r="Q115" s="850">
        <v>184</v>
      </c>
    </row>
    <row r="116" spans="1:17" ht="14.4" customHeight="1" x14ac:dyDescent="0.3">
      <c r="A116" s="831" t="s">
        <v>5696</v>
      </c>
      <c r="B116" s="832" t="s">
        <v>5697</v>
      </c>
      <c r="C116" s="832" t="s">
        <v>4480</v>
      </c>
      <c r="D116" s="832" t="s">
        <v>5628</v>
      </c>
      <c r="E116" s="832" t="s">
        <v>5629</v>
      </c>
      <c r="F116" s="849">
        <v>10</v>
      </c>
      <c r="G116" s="849">
        <v>12830</v>
      </c>
      <c r="H116" s="849">
        <v>3.3281452658884567</v>
      </c>
      <c r="I116" s="849">
        <v>1283</v>
      </c>
      <c r="J116" s="849">
        <v>3</v>
      </c>
      <c r="K116" s="849">
        <v>3855</v>
      </c>
      <c r="L116" s="849">
        <v>1</v>
      </c>
      <c r="M116" s="849">
        <v>1285</v>
      </c>
      <c r="N116" s="849"/>
      <c r="O116" s="849"/>
      <c r="P116" s="837"/>
      <c r="Q116" s="850"/>
    </row>
    <row r="117" spans="1:17" ht="14.4" customHeight="1" x14ac:dyDescent="0.3">
      <c r="A117" s="831" t="s">
        <v>5696</v>
      </c>
      <c r="B117" s="832" t="s">
        <v>5697</v>
      </c>
      <c r="C117" s="832" t="s">
        <v>4480</v>
      </c>
      <c r="D117" s="832" t="s">
        <v>5805</v>
      </c>
      <c r="E117" s="832" t="s">
        <v>5806</v>
      </c>
      <c r="F117" s="849">
        <v>1294</v>
      </c>
      <c r="G117" s="849">
        <v>192806</v>
      </c>
      <c r="H117" s="849">
        <v>0.99385560675883255</v>
      </c>
      <c r="I117" s="849">
        <v>149</v>
      </c>
      <c r="J117" s="849">
        <v>1302</v>
      </c>
      <c r="K117" s="849">
        <v>193998</v>
      </c>
      <c r="L117" s="849">
        <v>1</v>
      </c>
      <c r="M117" s="849">
        <v>149</v>
      </c>
      <c r="N117" s="849">
        <v>1346</v>
      </c>
      <c r="O117" s="849">
        <v>200554</v>
      </c>
      <c r="P117" s="837">
        <v>1.0337941628264209</v>
      </c>
      <c r="Q117" s="850">
        <v>149</v>
      </c>
    </row>
    <row r="118" spans="1:17" ht="14.4" customHeight="1" x14ac:dyDescent="0.3">
      <c r="A118" s="831" t="s">
        <v>5696</v>
      </c>
      <c r="B118" s="832" t="s">
        <v>5697</v>
      </c>
      <c r="C118" s="832" t="s">
        <v>4480</v>
      </c>
      <c r="D118" s="832" t="s">
        <v>5807</v>
      </c>
      <c r="E118" s="832" t="s">
        <v>5808</v>
      </c>
      <c r="F118" s="849">
        <v>7610</v>
      </c>
      <c r="G118" s="849">
        <v>228300</v>
      </c>
      <c r="H118" s="849">
        <v>0.97140668879244318</v>
      </c>
      <c r="I118" s="849">
        <v>30</v>
      </c>
      <c r="J118" s="849">
        <v>7834</v>
      </c>
      <c r="K118" s="849">
        <v>235020</v>
      </c>
      <c r="L118" s="849">
        <v>1</v>
      </c>
      <c r="M118" s="849">
        <v>30</v>
      </c>
      <c r="N118" s="849">
        <v>7605</v>
      </c>
      <c r="O118" s="849">
        <v>228150</v>
      </c>
      <c r="P118" s="837">
        <v>0.97076844523870309</v>
      </c>
      <c r="Q118" s="850">
        <v>30</v>
      </c>
    </row>
    <row r="119" spans="1:17" ht="14.4" customHeight="1" x14ac:dyDescent="0.3">
      <c r="A119" s="831" t="s">
        <v>5696</v>
      </c>
      <c r="B119" s="832" t="s">
        <v>5697</v>
      </c>
      <c r="C119" s="832" t="s">
        <v>4480</v>
      </c>
      <c r="D119" s="832" t="s">
        <v>5809</v>
      </c>
      <c r="E119" s="832" t="s">
        <v>5810</v>
      </c>
      <c r="F119" s="849">
        <v>215</v>
      </c>
      <c r="G119" s="849">
        <v>6665</v>
      </c>
      <c r="H119" s="849">
        <v>0.91101694915254239</v>
      </c>
      <c r="I119" s="849">
        <v>31</v>
      </c>
      <c r="J119" s="849">
        <v>236</v>
      </c>
      <c r="K119" s="849">
        <v>7316</v>
      </c>
      <c r="L119" s="849">
        <v>1</v>
      </c>
      <c r="M119" s="849">
        <v>31</v>
      </c>
      <c r="N119" s="849">
        <v>242</v>
      </c>
      <c r="O119" s="849">
        <v>7502</v>
      </c>
      <c r="P119" s="837">
        <v>1.0254237288135593</v>
      </c>
      <c r="Q119" s="850">
        <v>31</v>
      </c>
    </row>
    <row r="120" spans="1:17" ht="14.4" customHeight="1" x14ac:dyDescent="0.3">
      <c r="A120" s="831" t="s">
        <v>5696</v>
      </c>
      <c r="B120" s="832" t="s">
        <v>5697</v>
      </c>
      <c r="C120" s="832" t="s">
        <v>4480</v>
      </c>
      <c r="D120" s="832" t="s">
        <v>5811</v>
      </c>
      <c r="E120" s="832" t="s">
        <v>5812</v>
      </c>
      <c r="F120" s="849">
        <v>282</v>
      </c>
      <c r="G120" s="849">
        <v>7614</v>
      </c>
      <c r="H120" s="849">
        <v>0.87577639751552794</v>
      </c>
      <c r="I120" s="849">
        <v>27</v>
      </c>
      <c r="J120" s="849">
        <v>322</v>
      </c>
      <c r="K120" s="849">
        <v>8694</v>
      </c>
      <c r="L120" s="849">
        <v>1</v>
      </c>
      <c r="M120" s="849">
        <v>27</v>
      </c>
      <c r="N120" s="849">
        <v>356</v>
      </c>
      <c r="O120" s="849">
        <v>9612</v>
      </c>
      <c r="P120" s="837">
        <v>1.1055900621118013</v>
      </c>
      <c r="Q120" s="850">
        <v>27</v>
      </c>
    </row>
    <row r="121" spans="1:17" ht="14.4" customHeight="1" x14ac:dyDescent="0.3">
      <c r="A121" s="831" t="s">
        <v>5696</v>
      </c>
      <c r="B121" s="832" t="s">
        <v>5697</v>
      </c>
      <c r="C121" s="832" t="s">
        <v>4480</v>
      </c>
      <c r="D121" s="832" t="s">
        <v>5813</v>
      </c>
      <c r="E121" s="832" t="s">
        <v>5814</v>
      </c>
      <c r="F121" s="849">
        <v>1</v>
      </c>
      <c r="G121" s="849">
        <v>22</v>
      </c>
      <c r="H121" s="849">
        <v>1</v>
      </c>
      <c r="I121" s="849">
        <v>22</v>
      </c>
      <c r="J121" s="849">
        <v>1</v>
      </c>
      <c r="K121" s="849">
        <v>22</v>
      </c>
      <c r="L121" s="849">
        <v>1</v>
      </c>
      <c r="M121" s="849">
        <v>22</v>
      </c>
      <c r="N121" s="849">
        <v>1</v>
      </c>
      <c r="O121" s="849">
        <v>22</v>
      </c>
      <c r="P121" s="837">
        <v>1</v>
      </c>
      <c r="Q121" s="850">
        <v>22</v>
      </c>
    </row>
    <row r="122" spans="1:17" ht="14.4" customHeight="1" x14ac:dyDescent="0.3">
      <c r="A122" s="831" t="s">
        <v>5696</v>
      </c>
      <c r="B122" s="832" t="s">
        <v>5697</v>
      </c>
      <c r="C122" s="832" t="s">
        <v>4480</v>
      </c>
      <c r="D122" s="832" t="s">
        <v>5813</v>
      </c>
      <c r="E122" s="832" t="s">
        <v>5815</v>
      </c>
      <c r="F122" s="849">
        <v>12</v>
      </c>
      <c r="G122" s="849">
        <v>264</v>
      </c>
      <c r="H122" s="849">
        <v>3</v>
      </c>
      <c r="I122" s="849">
        <v>22</v>
      </c>
      <c r="J122" s="849">
        <v>4</v>
      </c>
      <c r="K122" s="849">
        <v>88</v>
      </c>
      <c r="L122" s="849">
        <v>1</v>
      </c>
      <c r="M122" s="849">
        <v>22</v>
      </c>
      <c r="N122" s="849">
        <v>4</v>
      </c>
      <c r="O122" s="849">
        <v>88</v>
      </c>
      <c r="P122" s="837">
        <v>1</v>
      </c>
      <c r="Q122" s="850">
        <v>22</v>
      </c>
    </row>
    <row r="123" spans="1:17" ht="14.4" customHeight="1" x14ac:dyDescent="0.3">
      <c r="A123" s="831" t="s">
        <v>5696</v>
      </c>
      <c r="B123" s="832" t="s">
        <v>5697</v>
      </c>
      <c r="C123" s="832" t="s">
        <v>4480</v>
      </c>
      <c r="D123" s="832" t="s">
        <v>5816</v>
      </c>
      <c r="E123" s="832" t="s">
        <v>5817</v>
      </c>
      <c r="F123" s="849">
        <v>631</v>
      </c>
      <c r="G123" s="849">
        <v>15775</v>
      </c>
      <c r="H123" s="849">
        <v>1.0079872204472844</v>
      </c>
      <c r="I123" s="849">
        <v>25</v>
      </c>
      <c r="J123" s="849">
        <v>626</v>
      </c>
      <c r="K123" s="849">
        <v>15650</v>
      </c>
      <c r="L123" s="849">
        <v>1</v>
      </c>
      <c r="M123" s="849">
        <v>25</v>
      </c>
      <c r="N123" s="849">
        <v>611</v>
      </c>
      <c r="O123" s="849">
        <v>15275</v>
      </c>
      <c r="P123" s="837">
        <v>0.97603833865814693</v>
      </c>
      <c r="Q123" s="850">
        <v>25</v>
      </c>
    </row>
    <row r="124" spans="1:17" ht="14.4" customHeight="1" x14ac:dyDescent="0.3">
      <c r="A124" s="831" t="s">
        <v>5696</v>
      </c>
      <c r="B124" s="832" t="s">
        <v>5697</v>
      </c>
      <c r="C124" s="832" t="s">
        <v>4480</v>
      </c>
      <c r="D124" s="832" t="s">
        <v>5818</v>
      </c>
      <c r="E124" s="832" t="s">
        <v>5819</v>
      </c>
      <c r="F124" s="849">
        <v>19</v>
      </c>
      <c r="G124" s="849">
        <v>627</v>
      </c>
      <c r="H124" s="849">
        <v>0.86363636363636365</v>
      </c>
      <c r="I124" s="849">
        <v>33</v>
      </c>
      <c r="J124" s="849">
        <v>22</v>
      </c>
      <c r="K124" s="849">
        <v>726</v>
      </c>
      <c r="L124" s="849">
        <v>1</v>
      </c>
      <c r="M124" s="849">
        <v>33</v>
      </c>
      <c r="N124" s="849">
        <v>22</v>
      </c>
      <c r="O124" s="849">
        <v>726</v>
      </c>
      <c r="P124" s="837">
        <v>1</v>
      </c>
      <c r="Q124" s="850">
        <v>33</v>
      </c>
    </row>
    <row r="125" spans="1:17" ht="14.4" customHeight="1" x14ac:dyDescent="0.3">
      <c r="A125" s="831" t="s">
        <v>5696</v>
      </c>
      <c r="B125" s="832" t="s">
        <v>5697</v>
      </c>
      <c r="C125" s="832" t="s">
        <v>4480</v>
      </c>
      <c r="D125" s="832" t="s">
        <v>5818</v>
      </c>
      <c r="E125" s="832" t="s">
        <v>5820</v>
      </c>
      <c r="F125" s="849">
        <v>1</v>
      </c>
      <c r="G125" s="849">
        <v>33</v>
      </c>
      <c r="H125" s="849"/>
      <c r="I125" s="849">
        <v>33</v>
      </c>
      <c r="J125" s="849"/>
      <c r="K125" s="849"/>
      <c r="L125" s="849"/>
      <c r="M125" s="849"/>
      <c r="N125" s="849">
        <v>2</v>
      </c>
      <c r="O125" s="849">
        <v>66</v>
      </c>
      <c r="P125" s="837"/>
      <c r="Q125" s="850">
        <v>33</v>
      </c>
    </row>
    <row r="126" spans="1:17" ht="14.4" customHeight="1" x14ac:dyDescent="0.3">
      <c r="A126" s="831" t="s">
        <v>5696</v>
      </c>
      <c r="B126" s="832" t="s">
        <v>5697</v>
      </c>
      <c r="C126" s="832" t="s">
        <v>4480</v>
      </c>
      <c r="D126" s="832" t="s">
        <v>5821</v>
      </c>
      <c r="E126" s="832" t="s">
        <v>5822</v>
      </c>
      <c r="F126" s="849">
        <v>1</v>
      </c>
      <c r="G126" s="849">
        <v>30</v>
      </c>
      <c r="H126" s="849">
        <v>1</v>
      </c>
      <c r="I126" s="849">
        <v>30</v>
      </c>
      <c r="J126" s="849">
        <v>1</v>
      </c>
      <c r="K126" s="849">
        <v>30</v>
      </c>
      <c r="L126" s="849">
        <v>1</v>
      </c>
      <c r="M126" s="849">
        <v>30</v>
      </c>
      <c r="N126" s="849">
        <v>1</v>
      </c>
      <c r="O126" s="849">
        <v>30</v>
      </c>
      <c r="P126" s="837">
        <v>1</v>
      </c>
      <c r="Q126" s="850">
        <v>30</v>
      </c>
    </row>
    <row r="127" spans="1:17" ht="14.4" customHeight="1" x14ac:dyDescent="0.3">
      <c r="A127" s="831" t="s">
        <v>5696</v>
      </c>
      <c r="B127" s="832" t="s">
        <v>5697</v>
      </c>
      <c r="C127" s="832" t="s">
        <v>4480</v>
      </c>
      <c r="D127" s="832" t="s">
        <v>5821</v>
      </c>
      <c r="E127" s="832" t="s">
        <v>5823</v>
      </c>
      <c r="F127" s="849"/>
      <c r="G127" s="849"/>
      <c r="H127" s="849"/>
      <c r="I127" s="849"/>
      <c r="J127" s="849">
        <v>4</v>
      </c>
      <c r="K127" s="849">
        <v>120</v>
      </c>
      <c r="L127" s="849">
        <v>1</v>
      </c>
      <c r="M127" s="849">
        <v>30</v>
      </c>
      <c r="N127" s="849">
        <v>5</v>
      </c>
      <c r="O127" s="849">
        <v>150</v>
      </c>
      <c r="P127" s="837">
        <v>1.25</v>
      </c>
      <c r="Q127" s="850">
        <v>30</v>
      </c>
    </row>
    <row r="128" spans="1:17" ht="14.4" customHeight="1" x14ac:dyDescent="0.3">
      <c r="A128" s="831" t="s">
        <v>5696</v>
      </c>
      <c r="B128" s="832" t="s">
        <v>5697</v>
      </c>
      <c r="C128" s="832" t="s">
        <v>4480</v>
      </c>
      <c r="D128" s="832" t="s">
        <v>5824</v>
      </c>
      <c r="E128" s="832" t="s">
        <v>5825</v>
      </c>
      <c r="F128" s="849"/>
      <c r="G128" s="849"/>
      <c r="H128" s="849"/>
      <c r="I128" s="849"/>
      <c r="J128" s="849">
        <v>1</v>
      </c>
      <c r="K128" s="849">
        <v>205</v>
      </c>
      <c r="L128" s="849">
        <v>1</v>
      </c>
      <c r="M128" s="849">
        <v>205</v>
      </c>
      <c r="N128" s="849">
        <v>3</v>
      </c>
      <c r="O128" s="849">
        <v>615</v>
      </c>
      <c r="P128" s="837">
        <v>3</v>
      </c>
      <c r="Q128" s="850">
        <v>205</v>
      </c>
    </row>
    <row r="129" spans="1:17" ht="14.4" customHeight="1" x14ac:dyDescent="0.3">
      <c r="A129" s="831" t="s">
        <v>5696</v>
      </c>
      <c r="B129" s="832" t="s">
        <v>5697</v>
      </c>
      <c r="C129" s="832" t="s">
        <v>4480</v>
      </c>
      <c r="D129" s="832" t="s">
        <v>5824</v>
      </c>
      <c r="E129" s="832" t="s">
        <v>5826</v>
      </c>
      <c r="F129" s="849">
        <v>2</v>
      </c>
      <c r="G129" s="849">
        <v>410</v>
      </c>
      <c r="H129" s="849"/>
      <c r="I129" s="849">
        <v>205</v>
      </c>
      <c r="J129" s="849"/>
      <c r="K129" s="849"/>
      <c r="L129" s="849"/>
      <c r="M129" s="849"/>
      <c r="N129" s="849">
        <v>1</v>
      </c>
      <c r="O129" s="849">
        <v>205</v>
      </c>
      <c r="P129" s="837"/>
      <c r="Q129" s="850">
        <v>205</v>
      </c>
    </row>
    <row r="130" spans="1:17" ht="14.4" customHeight="1" x14ac:dyDescent="0.3">
      <c r="A130" s="831" t="s">
        <v>5696</v>
      </c>
      <c r="B130" s="832" t="s">
        <v>5697</v>
      </c>
      <c r="C130" s="832" t="s">
        <v>4480</v>
      </c>
      <c r="D130" s="832" t="s">
        <v>5827</v>
      </c>
      <c r="E130" s="832" t="s">
        <v>5828</v>
      </c>
      <c r="F130" s="849">
        <v>364</v>
      </c>
      <c r="G130" s="849">
        <v>9464</v>
      </c>
      <c r="H130" s="849">
        <v>0.94056847545219635</v>
      </c>
      <c r="I130" s="849">
        <v>26</v>
      </c>
      <c r="J130" s="849">
        <v>387</v>
      </c>
      <c r="K130" s="849">
        <v>10062</v>
      </c>
      <c r="L130" s="849">
        <v>1</v>
      </c>
      <c r="M130" s="849">
        <v>26</v>
      </c>
      <c r="N130" s="849">
        <v>379</v>
      </c>
      <c r="O130" s="849">
        <v>9854</v>
      </c>
      <c r="P130" s="837">
        <v>0.97932816537467704</v>
      </c>
      <c r="Q130" s="850">
        <v>26</v>
      </c>
    </row>
    <row r="131" spans="1:17" ht="14.4" customHeight="1" x14ac:dyDescent="0.3">
      <c r="A131" s="831" t="s">
        <v>5696</v>
      </c>
      <c r="B131" s="832" t="s">
        <v>5697</v>
      </c>
      <c r="C131" s="832" t="s">
        <v>4480</v>
      </c>
      <c r="D131" s="832" t="s">
        <v>5829</v>
      </c>
      <c r="E131" s="832" t="s">
        <v>5830</v>
      </c>
      <c r="F131" s="849">
        <v>1</v>
      </c>
      <c r="G131" s="849">
        <v>84</v>
      </c>
      <c r="H131" s="849">
        <v>0.33333333333333331</v>
      </c>
      <c r="I131" s="849">
        <v>84</v>
      </c>
      <c r="J131" s="849">
        <v>3</v>
      </c>
      <c r="K131" s="849">
        <v>252</v>
      </c>
      <c r="L131" s="849">
        <v>1</v>
      </c>
      <c r="M131" s="849">
        <v>84</v>
      </c>
      <c r="N131" s="849"/>
      <c r="O131" s="849"/>
      <c r="P131" s="837"/>
      <c r="Q131" s="850"/>
    </row>
    <row r="132" spans="1:17" ht="14.4" customHeight="1" x14ac:dyDescent="0.3">
      <c r="A132" s="831" t="s">
        <v>5696</v>
      </c>
      <c r="B132" s="832" t="s">
        <v>5697</v>
      </c>
      <c r="C132" s="832" t="s">
        <v>4480</v>
      </c>
      <c r="D132" s="832" t="s">
        <v>5829</v>
      </c>
      <c r="E132" s="832" t="s">
        <v>5831</v>
      </c>
      <c r="F132" s="849">
        <v>90</v>
      </c>
      <c r="G132" s="849">
        <v>7560</v>
      </c>
      <c r="H132" s="849">
        <v>1.3846153846153846</v>
      </c>
      <c r="I132" s="849">
        <v>84</v>
      </c>
      <c r="J132" s="849">
        <v>65</v>
      </c>
      <c r="K132" s="849">
        <v>5460</v>
      </c>
      <c r="L132" s="849">
        <v>1</v>
      </c>
      <c r="M132" s="849">
        <v>84</v>
      </c>
      <c r="N132" s="849">
        <v>83</v>
      </c>
      <c r="O132" s="849">
        <v>6972</v>
      </c>
      <c r="P132" s="837">
        <v>1.2769230769230768</v>
      </c>
      <c r="Q132" s="850">
        <v>84</v>
      </c>
    </row>
    <row r="133" spans="1:17" ht="14.4" customHeight="1" x14ac:dyDescent="0.3">
      <c r="A133" s="831" t="s">
        <v>5696</v>
      </c>
      <c r="B133" s="832" t="s">
        <v>5697</v>
      </c>
      <c r="C133" s="832" t="s">
        <v>4480</v>
      </c>
      <c r="D133" s="832" t="s">
        <v>5832</v>
      </c>
      <c r="E133" s="832" t="s">
        <v>5833</v>
      </c>
      <c r="F133" s="849">
        <v>2</v>
      </c>
      <c r="G133" s="849">
        <v>352</v>
      </c>
      <c r="H133" s="849">
        <v>0.66666666666666663</v>
      </c>
      <c r="I133" s="849">
        <v>176</v>
      </c>
      <c r="J133" s="849">
        <v>3</v>
      </c>
      <c r="K133" s="849">
        <v>528</v>
      </c>
      <c r="L133" s="849">
        <v>1</v>
      </c>
      <c r="M133" s="849">
        <v>176</v>
      </c>
      <c r="N133" s="849"/>
      <c r="O133" s="849"/>
      <c r="P133" s="837"/>
      <c r="Q133" s="850"/>
    </row>
    <row r="134" spans="1:17" ht="14.4" customHeight="1" x14ac:dyDescent="0.3">
      <c r="A134" s="831" t="s">
        <v>5696</v>
      </c>
      <c r="B134" s="832" t="s">
        <v>5697</v>
      </c>
      <c r="C134" s="832" t="s">
        <v>4480</v>
      </c>
      <c r="D134" s="832" t="s">
        <v>5832</v>
      </c>
      <c r="E134" s="832" t="s">
        <v>5834</v>
      </c>
      <c r="F134" s="849">
        <v>8</v>
      </c>
      <c r="G134" s="849">
        <v>1408</v>
      </c>
      <c r="H134" s="849">
        <v>0.36363636363636365</v>
      </c>
      <c r="I134" s="849">
        <v>176</v>
      </c>
      <c r="J134" s="849">
        <v>22</v>
      </c>
      <c r="K134" s="849">
        <v>3872</v>
      </c>
      <c r="L134" s="849">
        <v>1</v>
      </c>
      <c r="M134" s="849">
        <v>176</v>
      </c>
      <c r="N134" s="849">
        <v>18</v>
      </c>
      <c r="O134" s="849">
        <v>3168</v>
      </c>
      <c r="P134" s="837">
        <v>0.81818181818181823</v>
      </c>
      <c r="Q134" s="850">
        <v>176</v>
      </c>
    </row>
    <row r="135" spans="1:17" ht="14.4" customHeight="1" x14ac:dyDescent="0.3">
      <c r="A135" s="831" t="s">
        <v>5696</v>
      </c>
      <c r="B135" s="832" t="s">
        <v>5697</v>
      </c>
      <c r="C135" s="832" t="s">
        <v>4480</v>
      </c>
      <c r="D135" s="832" t="s">
        <v>5835</v>
      </c>
      <c r="E135" s="832" t="s">
        <v>5836</v>
      </c>
      <c r="F135" s="849"/>
      <c r="G135" s="849"/>
      <c r="H135" s="849"/>
      <c r="I135" s="849"/>
      <c r="J135" s="849">
        <v>2</v>
      </c>
      <c r="K135" s="849">
        <v>506</v>
      </c>
      <c r="L135" s="849">
        <v>1</v>
      </c>
      <c r="M135" s="849">
        <v>253</v>
      </c>
      <c r="N135" s="849"/>
      <c r="O135" s="849"/>
      <c r="P135" s="837"/>
      <c r="Q135" s="850"/>
    </row>
    <row r="136" spans="1:17" ht="14.4" customHeight="1" x14ac:dyDescent="0.3">
      <c r="A136" s="831" t="s">
        <v>5696</v>
      </c>
      <c r="B136" s="832" t="s">
        <v>5697</v>
      </c>
      <c r="C136" s="832" t="s">
        <v>4480</v>
      </c>
      <c r="D136" s="832" t="s">
        <v>5837</v>
      </c>
      <c r="E136" s="832" t="s">
        <v>5838</v>
      </c>
      <c r="F136" s="849">
        <v>320</v>
      </c>
      <c r="G136" s="849">
        <v>4800</v>
      </c>
      <c r="H136" s="849">
        <v>1.0457516339869282</v>
      </c>
      <c r="I136" s="849">
        <v>15</v>
      </c>
      <c r="J136" s="849">
        <v>306</v>
      </c>
      <c r="K136" s="849">
        <v>4590</v>
      </c>
      <c r="L136" s="849">
        <v>1</v>
      </c>
      <c r="M136" s="849">
        <v>15</v>
      </c>
      <c r="N136" s="849">
        <v>301</v>
      </c>
      <c r="O136" s="849">
        <v>4515</v>
      </c>
      <c r="P136" s="837">
        <v>0.9836601307189542</v>
      </c>
      <c r="Q136" s="850">
        <v>15</v>
      </c>
    </row>
    <row r="137" spans="1:17" ht="14.4" customHeight="1" x14ac:dyDescent="0.3">
      <c r="A137" s="831" t="s">
        <v>5696</v>
      </c>
      <c r="B137" s="832" t="s">
        <v>5697</v>
      </c>
      <c r="C137" s="832" t="s">
        <v>4480</v>
      </c>
      <c r="D137" s="832" t="s">
        <v>5837</v>
      </c>
      <c r="E137" s="832" t="s">
        <v>5839</v>
      </c>
      <c r="F137" s="849"/>
      <c r="G137" s="849"/>
      <c r="H137" s="849"/>
      <c r="I137" s="849"/>
      <c r="J137" s="849">
        <v>2</v>
      </c>
      <c r="K137" s="849">
        <v>30</v>
      </c>
      <c r="L137" s="849">
        <v>1</v>
      </c>
      <c r="M137" s="849">
        <v>15</v>
      </c>
      <c r="N137" s="849"/>
      <c r="O137" s="849"/>
      <c r="P137" s="837"/>
      <c r="Q137" s="850"/>
    </row>
    <row r="138" spans="1:17" ht="14.4" customHeight="1" x14ac:dyDescent="0.3">
      <c r="A138" s="831" t="s">
        <v>5696</v>
      </c>
      <c r="B138" s="832" t="s">
        <v>5697</v>
      </c>
      <c r="C138" s="832" t="s">
        <v>4480</v>
      </c>
      <c r="D138" s="832" t="s">
        <v>5840</v>
      </c>
      <c r="E138" s="832" t="s">
        <v>5841</v>
      </c>
      <c r="F138" s="849">
        <v>155</v>
      </c>
      <c r="G138" s="849">
        <v>3565</v>
      </c>
      <c r="H138" s="849">
        <v>0.93939393939393945</v>
      </c>
      <c r="I138" s="849">
        <v>23</v>
      </c>
      <c r="J138" s="849">
        <v>165</v>
      </c>
      <c r="K138" s="849">
        <v>3795</v>
      </c>
      <c r="L138" s="849">
        <v>1</v>
      </c>
      <c r="M138" s="849">
        <v>23</v>
      </c>
      <c r="N138" s="849">
        <v>147</v>
      </c>
      <c r="O138" s="849">
        <v>3381</v>
      </c>
      <c r="P138" s="837">
        <v>0.89090909090909087</v>
      </c>
      <c r="Q138" s="850">
        <v>23</v>
      </c>
    </row>
    <row r="139" spans="1:17" ht="14.4" customHeight="1" x14ac:dyDescent="0.3">
      <c r="A139" s="831" t="s">
        <v>5696</v>
      </c>
      <c r="B139" s="832" t="s">
        <v>5697</v>
      </c>
      <c r="C139" s="832" t="s">
        <v>4480</v>
      </c>
      <c r="D139" s="832" t="s">
        <v>5840</v>
      </c>
      <c r="E139" s="832" t="s">
        <v>5842</v>
      </c>
      <c r="F139" s="849">
        <v>3</v>
      </c>
      <c r="G139" s="849">
        <v>69</v>
      </c>
      <c r="H139" s="849"/>
      <c r="I139" s="849">
        <v>23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5696</v>
      </c>
      <c r="B140" s="832" t="s">
        <v>5697</v>
      </c>
      <c r="C140" s="832" t="s">
        <v>4480</v>
      </c>
      <c r="D140" s="832" t="s">
        <v>5843</v>
      </c>
      <c r="E140" s="832" t="s">
        <v>5844</v>
      </c>
      <c r="F140" s="849"/>
      <c r="G140" s="849"/>
      <c r="H140" s="849"/>
      <c r="I140" s="849"/>
      <c r="J140" s="849">
        <v>3</v>
      </c>
      <c r="K140" s="849">
        <v>756</v>
      </c>
      <c r="L140" s="849">
        <v>1</v>
      </c>
      <c r="M140" s="849">
        <v>252</v>
      </c>
      <c r="N140" s="849"/>
      <c r="O140" s="849"/>
      <c r="P140" s="837"/>
      <c r="Q140" s="850"/>
    </row>
    <row r="141" spans="1:17" ht="14.4" customHeight="1" x14ac:dyDescent="0.3">
      <c r="A141" s="831" t="s">
        <v>5696</v>
      </c>
      <c r="B141" s="832" t="s">
        <v>5697</v>
      </c>
      <c r="C141" s="832" t="s">
        <v>4480</v>
      </c>
      <c r="D141" s="832" t="s">
        <v>5845</v>
      </c>
      <c r="E141" s="832" t="s">
        <v>5846</v>
      </c>
      <c r="F141" s="849">
        <v>183</v>
      </c>
      <c r="G141" s="849">
        <v>6771</v>
      </c>
      <c r="H141" s="849">
        <v>1.1296296296296295</v>
      </c>
      <c r="I141" s="849">
        <v>37</v>
      </c>
      <c r="J141" s="849">
        <v>162</v>
      </c>
      <c r="K141" s="849">
        <v>5994</v>
      </c>
      <c r="L141" s="849">
        <v>1</v>
      </c>
      <c r="M141" s="849">
        <v>37</v>
      </c>
      <c r="N141" s="849">
        <v>195</v>
      </c>
      <c r="O141" s="849">
        <v>7215</v>
      </c>
      <c r="P141" s="837">
        <v>1.2037037037037037</v>
      </c>
      <c r="Q141" s="850">
        <v>37</v>
      </c>
    </row>
    <row r="142" spans="1:17" ht="14.4" customHeight="1" x14ac:dyDescent="0.3">
      <c r="A142" s="831" t="s">
        <v>5696</v>
      </c>
      <c r="B142" s="832" t="s">
        <v>5697</v>
      </c>
      <c r="C142" s="832" t="s">
        <v>4480</v>
      </c>
      <c r="D142" s="832" t="s">
        <v>5845</v>
      </c>
      <c r="E142" s="832" t="s">
        <v>5847</v>
      </c>
      <c r="F142" s="849"/>
      <c r="G142" s="849"/>
      <c r="H142" s="849"/>
      <c r="I142" s="849"/>
      <c r="J142" s="849">
        <v>7</v>
      </c>
      <c r="K142" s="849">
        <v>259</v>
      </c>
      <c r="L142" s="849">
        <v>1</v>
      </c>
      <c r="M142" s="849">
        <v>37</v>
      </c>
      <c r="N142" s="849"/>
      <c r="O142" s="849"/>
      <c r="P142" s="837"/>
      <c r="Q142" s="850"/>
    </row>
    <row r="143" spans="1:17" ht="14.4" customHeight="1" x14ac:dyDescent="0.3">
      <c r="A143" s="831" t="s">
        <v>5696</v>
      </c>
      <c r="B143" s="832" t="s">
        <v>5697</v>
      </c>
      <c r="C143" s="832" t="s">
        <v>4480</v>
      </c>
      <c r="D143" s="832" t="s">
        <v>5848</v>
      </c>
      <c r="E143" s="832" t="s">
        <v>5849</v>
      </c>
      <c r="F143" s="849">
        <v>7406</v>
      </c>
      <c r="G143" s="849">
        <v>170338</v>
      </c>
      <c r="H143" s="849">
        <v>0.9616932865861576</v>
      </c>
      <c r="I143" s="849">
        <v>23</v>
      </c>
      <c r="J143" s="849">
        <v>7701</v>
      </c>
      <c r="K143" s="849">
        <v>177123</v>
      </c>
      <c r="L143" s="849">
        <v>1</v>
      </c>
      <c r="M143" s="849">
        <v>23</v>
      </c>
      <c r="N143" s="849">
        <v>7447</v>
      </c>
      <c r="O143" s="849">
        <v>171281</v>
      </c>
      <c r="P143" s="837">
        <v>0.96701727048435271</v>
      </c>
      <c r="Q143" s="850">
        <v>23</v>
      </c>
    </row>
    <row r="144" spans="1:17" ht="14.4" customHeight="1" x14ac:dyDescent="0.3">
      <c r="A144" s="831" t="s">
        <v>5696</v>
      </c>
      <c r="B144" s="832" t="s">
        <v>5697</v>
      </c>
      <c r="C144" s="832" t="s">
        <v>4480</v>
      </c>
      <c r="D144" s="832" t="s">
        <v>5850</v>
      </c>
      <c r="E144" s="832" t="s">
        <v>5851</v>
      </c>
      <c r="F144" s="849">
        <v>1</v>
      </c>
      <c r="G144" s="849">
        <v>400</v>
      </c>
      <c r="H144" s="849"/>
      <c r="I144" s="849">
        <v>400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5696</v>
      </c>
      <c r="B145" s="832" t="s">
        <v>5697</v>
      </c>
      <c r="C145" s="832" t="s">
        <v>4480</v>
      </c>
      <c r="D145" s="832" t="s">
        <v>5852</v>
      </c>
      <c r="E145" s="832" t="s">
        <v>5853</v>
      </c>
      <c r="F145" s="849"/>
      <c r="G145" s="849"/>
      <c r="H145" s="849"/>
      <c r="I145" s="849"/>
      <c r="J145" s="849">
        <v>1</v>
      </c>
      <c r="K145" s="849">
        <v>171</v>
      </c>
      <c r="L145" s="849">
        <v>1</v>
      </c>
      <c r="M145" s="849">
        <v>171</v>
      </c>
      <c r="N145" s="849"/>
      <c r="O145" s="849"/>
      <c r="P145" s="837"/>
      <c r="Q145" s="850"/>
    </row>
    <row r="146" spans="1:17" ht="14.4" customHeight="1" x14ac:dyDescent="0.3">
      <c r="A146" s="831" t="s">
        <v>5696</v>
      </c>
      <c r="B146" s="832" t="s">
        <v>5697</v>
      </c>
      <c r="C146" s="832" t="s">
        <v>4480</v>
      </c>
      <c r="D146" s="832" t="s">
        <v>5852</v>
      </c>
      <c r="E146" s="832" t="s">
        <v>5854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171</v>
      </c>
      <c r="P146" s="837"/>
      <c r="Q146" s="850">
        <v>171</v>
      </c>
    </row>
    <row r="147" spans="1:17" ht="14.4" customHeight="1" x14ac:dyDescent="0.3">
      <c r="A147" s="831" t="s">
        <v>5696</v>
      </c>
      <c r="B147" s="832" t="s">
        <v>5697</v>
      </c>
      <c r="C147" s="832" t="s">
        <v>4480</v>
      </c>
      <c r="D147" s="832" t="s">
        <v>5855</v>
      </c>
      <c r="E147" s="832" t="s">
        <v>5856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588</v>
      </c>
      <c r="P147" s="837"/>
      <c r="Q147" s="850">
        <v>588</v>
      </c>
    </row>
    <row r="148" spans="1:17" ht="14.4" customHeight="1" x14ac:dyDescent="0.3">
      <c r="A148" s="831" t="s">
        <v>5696</v>
      </c>
      <c r="B148" s="832" t="s">
        <v>5697</v>
      </c>
      <c r="C148" s="832" t="s">
        <v>4480</v>
      </c>
      <c r="D148" s="832" t="s">
        <v>5857</v>
      </c>
      <c r="E148" s="832" t="s">
        <v>5858</v>
      </c>
      <c r="F148" s="849"/>
      <c r="G148" s="849"/>
      <c r="H148" s="849"/>
      <c r="I148" s="849"/>
      <c r="J148" s="849">
        <v>3</v>
      </c>
      <c r="K148" s="849">
        <v>993</v>
      </c>
      <c r="L148" s="849">
        <v>1</v>
      </c>
      <c r="M148" s="849">
        <v>331</v>
      </c>
      <c r="N148" s="849"/>
      <c r="O148" s="849"/>
      <c r="P148" s="837"/>
      <c r="Q148" s="850"/>
    </row>
    <row r="149" spans="1:17" ht="14.4" customHeight="1" x14ac:dyDescent="0.3">
      <c r="A149" s="831" t="s">
        <v>5696</v>
      </c>
      <c r="B149" s="832" t="s">
        <v>5697</v>
      </c>
      <c r="C149" s="832" t="s">
        <v>4480</v>
      </c>
      <c r="D149" s="832" t="s">
        <v>5859</v>
      </c>
      <c r="E149" s="832" t="s">
        <v>5860</v>
      </c>
      <c r="F149" s="849">
        <v>1</v>
      </c>
      <c r="G149" s="849">
        <v>277</v>
      </c>
      <c r="H149" s="849"/>
      <c r="I149" s="849">
        <v>277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5696</v>
      </c>
      <c r="B150" s="832" t="s">
        <v>5697</v>
      </c>
      <c r="C150" s="832" t="s">
        <v>4480</v>
      </c>
      <c r="D150" s="832" t="s">
        <v>5861</v>
      </c>
      <c r="E150" s="832" t="s">
        <v>5862</v>
      </c>
      <c r="F150" s="849">
        <v>325</v>
      </c>
      <c r="G150" s="849">
        <v>9425</v>
      </c>
      <c r="H150" s="849">
        <v>1.0030864197530864</v>
      </c>
      <c r="I150" s="849">
        <v>29</v>
      </c>
      <c r="J150" s="849">
        <v>324</v>
      </c>
      <c r="K150" s="849">
        <v>9396</v>
      </c>
      <c r="L150" s="849">
        <v>1</v>
      </c>
      <c r="M150" s="849">
        <v>29</v>
      </c>
      <c r="N150" s="849">
        <v>398</v>
      </c>
      <c r="O150" s="849">
        <v>11542</v>
      </c>
      <c r="P150" s="837">
        <v>1.228395061728395</v>
      </c>
      <c r="Q150" s="850">
        <v>29</v>
      </c>
    </row>
    <row r="151" spans="1:17" ht="14.4" customHeight="1" x14ac:dyDescent="0.3">
      <c r="A151" s="831" t="s">
        <v>5696</v>
      </c>
      <c r="B151" s="832" t="s">
        <v>5697</v>
      </c>
      <c r="C151" s="832" t="s">
        <v>4480</v>
      </c>
      <c r="D151" s="832" t="s">
        <v>5863</v>
      </c>
      <c r="E151" s="832" t="s">
        <v>5864</v>
      </c>
      <c r="F151" s="849"/>
      <c r="G151" s="849"/>
      <c r="H151" s="849"/>
      <c r="I151" s="849"/>
      <c r="J151" s="849">
        <v>2</v>
      </c>
      <c r="K151" s="849">
        <v>356</v>
      </c>
      <c r="L151" s="849">
        <v>1</v>
      </c>
      <c r="M151" s="849">
        <v>178</v>
      </c>
      <c r="N151" s="849">
        <v>3</v>
      </c>
      <c r="O151" s="849">
        <v>534</v>
      </c>
      <c r="P151" s="837">
        <v>1.5</v>
      </c>
      <c r="Q151" s="850">
        <v>178</v>
      </c>
    </row>
    <row r="152" spans="1:17" ht="14.4" customHeight="1" x14ac:dyDescent="0.3">
      <c r="A152" s="831" t="s">
        <v>5696</v>
      </c>
      <c r="B152" s="832" t="s">
        <v>5697</v>
      </c>
      <c r="C152" s="832" t="s">
        <v>4480</v>
      </c>
      <c r="D152" s="832" t="s">
        <v>5863</v>
      </c>
      <c r="E152" s="832" t="s">
        <v>5865</v>
      </c>
      <c r="F152" s="849">
        <v>92</v>
      </c>
      <c r="G152" s="849">
        <v>16376</v>
      </c>
      <c r="H152" s="849">
        <v>1.2432432432432432</v>
      </c>
      <c r="I152" s="849">
        <v>178</v>
      </c>
      <c r="J152" s="849">
        <v>74</v>
      </c>
      <c r="K152" s="849">
        <v>13172</v>
      </c>
      <c r="L152" s="849">
        <v>1</v>
      </c>
      <c r="M152" s="849">
        <v>178</v>
      </c>
      <c r="N152" s="849">
        <v>64</v>
      </c>
      <c r="O152" s="849">
        <v>11392</v>
      </c>
      <c r="P152" s="837">
        <v>0.86486486486486491</v>
      </c>
      <c r="Q152" s="850">
        <v>178</v>
      </c>
    </row>
    <row r="153" spans="1:17" ht="14.4" customHeight="1" x14ac:dyDescent="0.3">
      <c r="A153" s="831" t="s">
        <v>5696</v>
      </c>
      <c r="B153" s="832" t="s">
        <v>5697</v>
      </c>
      <c r="C153" s="832" t="s">
        <v>4480</v>
      </c>
      <c r="D153" s="832" t="s">
        <v>5866</v>
      </c>
      <c r="E153" s="832" t="s">
        <v>5867</v>
      </c>
      <c r="F153" s="849"/>
      <c r="G153" s="849"/>
      <c r="H153" s="849"/>
      <c r="I153" s="849"/>
      <c r="J153" s="849">
        <v>1</v>
      </c>
      <c r="K153" s="849">
        <v>199</v>
      </c>
      <c r="L153" s="849">
        <v>1</v>
      </c>
      <c r="M153" s="849">
        <v>199</v>
      </c>
      <c r="N153" s="849"/>
      <c r="O153" s="849"/>
      <c r="P153" s="837"/>
      <c r="Q153" s="850"/>
    </row>
    <row r="154" spans="1:17" ht="14.4" customHeight="1" x14ac:dyDescent="0.3">
      <c r="A154" s="831" t="s">
        <v>5696</v>
      </c>
      <c r="B154" s="832" t="s">
        <v>5697</v>
      </c>
      <c r="C154" s="832" t="s">
        <v>4480</v>
      </c>
      <c r="D154" s="832" t="s">
        <v>5868</v>
      </c>
      <c r="E154" s="832" t="s">
        <v>5869</v>
      </c>
      <c r="F154" s="849">
        <v>23</v>
      </c>
      <c r="G154" s="849">
        <v>345</v>
      </c>
      <c r="H154" s="849">
        <v>0.85185185185185186</v>
      </c>
      <c r="I154" s="849">
        <v>15</v>
      </c>
      <c r="J154" s="849">
        <v>27</v>
      </c>
      <c r="K154" s="849">
        <v>405</v>
      </c>
      <c r="L154" s="849">
        <v>1</v>
      </c>
      <c r="M154" s="849">
        <v>15</v>
      </c>
      <c r="N154" s="849">
        <v>12</v>
      </c>
      <c r="O154" s="849">
        <v>180</v>
      </c>
      <c r="P154" s="837">
        <v>0.44444444444444442</v>
      </c>
      <c r="Q154" s="850">
        <v>15</v>
      </c>
    </row>
    <row r="155" spans="1:17" ht="14.4" customHeight="1" x14ac:dyDescent="0.3">
      <c r="A155" s="831" t="s">
        <v>5696</v>
      </c>
      <c r="B155" s="832" t="s">
        <v>5697</v>
      </c>
      <c r="C155" s="832" t="s">
        <v>4480</v>
      </c>
      <c r="D155" s="832" t="s">
        <v>5868</v>
      </c>
      <c r="E155" s="832" t="s">
        <v>5870</v>
      </c>
      <c r="F155" s="849"/>
      <c r="G155" s="849"/>
      <c r="H155" s="849"/>
      <c r="I155" s="849"/>
      <c r="J155" s="849"/>
      <c r="K155" s="849"/>
      <c r="L155" s="849"/>
      <c r="M155" s="849"/>
      <c r="N155" s="849">
        <v>2</v>
      </c>
      <c r="O155" s="849">
        <v>30</v>
      </c>
      <c r="P155" s="837"/>
      <c r="Q155" s="850">
        <v>15</v>
      </c>
    </row>
    <row r="156" spans="1:17" ht="14.4" customHeight="1" x14ac:dyDescent="0.3">
      <c r="A156" s="831" t="s">
        <v>5696</v>
      </c>
      <c r="B156" s="832" t="s">
        <v>5697</v>
      </c>
      <c r="C156" s="832" t="s">
        <v>4480</v>
      </c>
      <c r="D156" s="832" t="s">
        <v>5871</v>
      </c>
      <c r="E156" s="832" t="s">
        <v>5872</v>
      </c>
      <c r="F156" s="849">
        <v>512</v>
      </c>
      <c r="G156" s="849">
        <v>9728</v>
      </c>
      <c r="H156" s="849">
        <v>1.0019569471624266</v>
      </c>
      <c r="I156" s="849">
        <v>19</v>
      </c>
      <c r="J156" s="849">
        <v>511</v>
      </c>
      <c r="K156" s="849">
        <v>9709</v>
      </c>
      <c r="L156" s="849">
        <v>1</v>
      </c>
      <c r="M156" s="849">
        <v>19</v>
      </c>
      <c r="N156" s="849">
        <v>621</v>
      </c>
      <c r="O156" s="849">
        <v>11799</v>
      </c>
      <c r="P156" s="837">
        <v>1.2152641878669277</v>
      </c>
      <c r="Q156" s="850">
        <v>19</v>
      </c>
    </row>
    <row r="157" spans="1:17" ht="14.4" customHeight="1" x14ac:dyDescent="0.3">
      <c r="A157" s="831" t="s">
        <v>5696</v>
      </c>
      <c r="B157" s="832" t="s">
        <v>5697</v>
      </c>
      <c r="C157" s="832" t="s">
        <v>4480</v>
      </c>
      <c r="D157" s="832" t="s">
        <v>5871</v>
      </c>
      <c r="E157" s="832" t="s">
        <v>5873</v>
      </c>
      <c r="F157" s="849"/>
      <c r="G157" s="849"/>
      <c r="H157" s="849"/>
      <c r="I157" s="849"/>
      <c r="J157" s="849">
        <v>5</v>
      </c>
      <c r="K157" s="849">
        <v>95</v>
      </c>
      <c r="L157" s="849">
        <v>1</v>
      </c>
      <c r="M157" s="849">
        <v>19</v>
      </c>
      <c r="N157" s="849"/>
      <c r="O157" s="849"/>
      <c r="P157" s="837"/>
      <c r="Q157" s="850"/>
    </row>
    <row r="158" spans="1:17" ht="14.4" customHeight="1" x14ac:dyDescent="0.3">
      <c r="A158" s="831" t="s">
        <v>5696</v>
      </c>
      <c r="B158" s="832" t="s">
        <v>5697</v>
      </c>
      <c r="C158" s="832" t="s">
        <v>4480</v>
      </c>
      <c r="D158" s="832" t="s">
        <v>5874</v>
      </c>
      <c r="E158" s="832" t="s">
        <v>5875</v>
      </c>
      <c r="F158" s="849">
        <v>1056</v>
      </c>
      <c r="G158" s="849">
        <v>21120</v>
      </c>
      <c r="H158" s="849">
        <v>1.0476190476190477</v>
      </c>
      <c r="I158" s="849">
        <v>20</v>
      </c>
      <c r="J158" s="849">
        <v>1008</v>
      </c>
      <c r="K158" s="849">
        <v>20160</v>
      </c>
      <c r="L158" s="849">
        <v>1</v>
      </c>
      <c r="M158" s="849">
        <v>20</v>
      </c>
      <c r="N158" s="849">
        <v>1012</v>
      </c>
      <c r="O158" s="849">
        <v>20240</v>
      </c>
      <c r="P158" s="837">
        <v>1.003968253968254</v>
      </c>
      <c r="Q158" s="850">
        <v>20</v>
      </c>
    </row>
    <row r="159" spans="1:17" ht="14.4" customHeight="1" x14ac:dyDescent="0.3">
      <c r="A159" s="831" t="s">
        <v>5696</v>
      </c>
      <c r="B159" s="832" t="s">
        <v>5697</v>
      </c>
      <c r="C159" s="832" t="s">
        <v>4480</v>
      </c>
      <c r="D159" s="832" t="s">
        <v>5876</v>
      </c>
      <c r="E159" s="832" t="s">
        <v>5877</v>
      </c>
      <c r="F159" s="849"/>
      <c r="G159" s="849"/>
      <c r="H159" s="849"/>
      <c r="I159" s="849"/>
      <c r="J159" s="849">
        <v>1</v>
      </c>
      <c r="K159" s="849">
        <v>186</v>
      </c>
      <c r="L159" s="849">
        <v>1</v>
      </c>
      <c r="M159" s="849">
        <v>186</v>
      </c>
      <c r="N159" s="849"/>
      <c r="O159" s="849"/>
      <c r="P159" s="837"/>
      <c r="Q159" s="850"/>
    </row>
    <row r="160" spans="1:17" ht="14.4" customHeight="1" x14ac:dyDescent="0.3">
      <c r="A160" s="831" t="s">
        <v>5696</v>
      </c>
      <c r="B160" s="832" t="s">
        <v>5697</v>
      </c>
      <c r="C160" s="832" t="s">
        <v>4480</v>
      </c>
      <c r="D160" s="832" t="s">
        <v>5878</v>
      </c>
      <c r="E160" s="832" t="s">
        <v>5879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189</v>
      </c>
      <c r="P160" s="837"/>
      <c r="Q160" s="850">
        <v>189</v>
      </c>
    </row>
    <row r="161" spans="1:17" ht="14.4" customHeight="1" x14ac:dyDescent="0.3">
      <c r="A161" s="831" t="s">
        <v>5696</v>
      </c>
      <c r="B161" s="832" t="s">
        <v>5697</v>
      </c>
      <c r="C161" s="832" t="s">
        <v>4480</v>
      </c>
      <c r="D161" s="832" t="s">
        <v>5880</v>
      </c>
      <c r="E161" s="832" t="s">
        <v>5881</v>
      </c>
      <c r="F161" s="849"/>
      <c r="G161" s="849"/>
      <c r="H161" s="849"/>
      <c r="I161" s="849"/>
      <c r="J161" s="849">
        <v>1</v>
      </c>
      <c r="K161" s="849">
        <v>174</v>
      </c>
      <c r="L161" s="849">
        <v>1</v>
      </c>
      <c r="M161" s="849">
        <v>174</v>
      </c>
      <c r="N161" s="849"/>
      <c r="O161" s="849"/>
      <c r="P161" s="837"/>
      <c r="Q161" s="850"/>
    </row>
    <row r="162" spans="1:17" ht="14.4" customHeight="1" x14ac:dyDescent="0.3">
      <c r="A162" s="831" t="s">
        <v>5696</v>
      </c>
      <c r="B162" s="832" t="s">
        <v>5697</v>
      </c>
      <c r="C162" s="832" t="s">
        <v>4480</v>
      </c>
      <c r="D162" s="832" t="s">
        <v>5882</v>
      </c>
      <c r="E162" s="832" t="s">
        <v>5883</v>
      </c>
      <c r="F162" s="849">
        <v>154</v>
      </c>
      <c r="G162" s="849">
        <v>12936</v>
      </c>
      <c r="H162" s="849">
        <v>1.4951456310679612</v>
      </c>
      <c r="I162" s="849">
        <v>84</v>
      </c>
      <c r="J162" s="849">
        <v>103</v>
      </c>
      <c r="K162" s="849">
        <v>8652</v>
      </c>
      <c r="L162" s="849">
        <v>1</v>
      </c>
      <c r="M162" s="849">
        <v>84</v>
      </c>
      <c r="N162" s="849">
        <v>140</v>
      </c>
      <c r="O162" s="849">
        <v>11760</v>
      </c>
      <c r="P162" s="837">
        <v>1.3592233009708738</v>
      </c>
      <c r="Q162" s="850">
        <v>84</v>
      </c>
    </row>
    <row r="163" spans="1:17" ht="14.4" customHeight="1" x14ac:dyDescent="0.3">
      <c r="A163" s="831" t="s">
        <v>5696</v>
      </c>
      <c r="B163" s="832" t="s">
        <v>5697</v>
      </c>
      <c r="C163" s="832" t="s">
        <v>4480</v>
      </c>
      <c r="D163" s="832" t="s">
        <v>5882</v>
      </c>
      <c r="E163" s="832" t="s">
        <v>5884</v>
      </c>
      <c r="F163" s="849"/>
      <c r="G163" s="849"/>
      <c r="H163" s="849"/>
      <c r="I163" s="849"/>
      <c r="J163" s="849">
        <v>12</v>
      </c>
      <c r="K163" s="849">
        <v>1008</v>
      </c>
      <c r="L163" s="849">
        <v>1</v>
      </c>
      <c r="M163" s="849">
        <v>84</v>
      </c>
      <c r="N163" s="849"/>
      <c r="O163" s="849"/>
      <c r="P163" s="837"/>
      <c r="Q163" s="850"/>
    </row>
    <row r="164" spans="1:17" ht="14.4" customHeight="1" x14ac:dyDescent="0.3">
      <c r="A164" s="831" t="s">
        <v>5696</v>
      </c>
      <c r="B164" s="832" t="s">
        <v>5697</v>
      </c>
      <c r="C164" s="832" t="s">
        <v>4480</v>
      </c>
      <c r="D164" s="832" t="s">
        <v>5885</v>
      </c>
      <c r="E164" s="832" t="s">
        <v>5886</v>
      </c>
      <c r="F164" s="849"/>
      <c r="G164" s="849"/>
      <c r="H164" s="849"/>
      <c r="I164" s="849"/>
      <c r="J164" s="849">
        <v>1</v>
      </c>
      <c r="K164" s="849">
        <v>265</v>
      </c>
      <c r="L164" s="849">
        <v>1</v>
      </c>
      <c r="M164" s="849">
        <v>265</v>
      </c>
      <c r="N164" s="849"/>
      <c r="O164" s="849"/>
      <c r="P164" s="837"/>
      <c r="Q164" s="850"/>
    </row>
    <row r="165" spans="1:17" ht="14.4" customHeight="1" x14ac:dyDescent="0.3">
      <c r="A165" s="831" t="s">
        <v>5696</v>
      </c>
      <c r="B165" s="832" t="s">
        <v>5697</v>
      </c>
      <c r="C165" s="832" t="s">
        <v>4480</v>
      </c>
      <c r="D165" s="832" t="s">
        <v>5887</v>
      </c>
      <c r="E165" s="832" t="s">
        <v>5888</v>
      </c>
      <c r="F165" s="849"/>
      <c r="G165" s="849"/>
      <c r="H165" s="849"/>
      <c r="I165" s="849"/>
      <c r="J165" s="849">
        <v>1</v>
      </c>
      <c r="K165" s="849">
        <v>78</v>
      </c>
      <c r="L165" s="849">
        <v>1</v>
      </c>
      <c r="M165" s="849">
        <v>78</v>
      </c>
      <c r="N165" s="849"/>
      <c r="O165" s="849"/>
      <c r="P165" s="837"/>
      <c r="Q165" s="850"/>
    </row>
    <row r="166" spans="1:17" ht="14.4" customHeight="1" x14ac:dyDescent="0.3">
      <c r="A166" s="831" t="s">
        <v>5696</v>
      </c>
      <c r="B166" s="832" t="s">
        <v>5697</v>
      </c>
      <c r="C166" s="832" t="s">
        <v>4480</v>
      </c>
      <c r="D166" s="832" t="s">
        <v>5889</v>
      </c>
      <c r="E166" s="832" t="s">
        <v>5890</v>
      </c>
      <c r="F166" s="849"/>
      <c r="G166" s="849"/>
      <c r="H166" s="849"/>
      <c r="I166" s="849"/>
      <c r="J166" s="849">
        <v>2</v>
      </c>
      <c r="K166" s="849">
        <v>602</v>
      </c>
      <c r="L166" s="849">
        <v>1</v>
      </c>
      <c r="M166" s="849">
        <v>301</v>
      </c>
      <c r="N166" s="849">
        <v>1</v>
      </c>
      <c r="O166" s="849">
        <v>301</v>
      </c>
      <c r="P166" s="837">
        <v>0.5</v>
      </c>
      <c r="Q166" s="850">
        <v>301</v>
      </c>
    </row>
    <row r="167" spans="1:17" ht="14.4" customHeight="1" x14ac:dyDescent="0.3">
      <c r="A167" s="831" t="s">
        <v>5696</v>
      </c>
      <c r="B167" s="832" t="s">
        <v>5697</v>
      </c>
      <c r="C167" s="832" t="s">
        <v>4480</v>
      </c>
      <c r="D167" s="832" t="s">
        <v>5889</v>
      </c>
      <c r="E167" s="832" t="s">
        <v>5891</v>
      </c>
      <c r="F167" s="849">
        <v>1</v>
      </c>
      <c r="G167" s="849">
        <v>301</v>
      </c>
      <c r="H167" s="849"/>
      <c r="I167" s="849">
        <v>301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5696</v>
      </c>
      <c r="B168" s="832" t="s">
        <v>5697</v>
      </c>
      <c r="C168" s="832" t="s">
        <v>4480</v>
      </c>
      <c r="D168" s="832" t="s">
        <v>5892</v>
      </c>
      <c r="E168" s="832" t="s">
        <v>5893</v>
      </c>
      <c r="F168" s="849">
        <v>4</v>
      </c>
      <c r="G168" s="849">
        <v>84</v>
      </c>
      <c r="H168" s="849">
        <v>1.3333333333333333</v>
      </c>
      <c r="I168" s="849">
        <v>21</v>
      </c>
      <c r="J168" s="849">
        <v>3</v>
      </c>
      <c r="K168" s="849">
        <v>63</v>
      </c>
      <c r="L168" s="849">
        <v>1</v>
      </c>
      <c r="M168" s="849">
        <v>21</v>
      </c>
      <c r="N168" s="849">
        <v>1</v>
      </c>
      <c r="O168" s="849">
        <v>21</v>
      </c>
      <c r="P168" s="837">
        <v>0.33333333333333331</v>
      </c>
      <c r="Q168" s="850">
        <v>21</v>
      </c>
    </row>
    <row r="169" spans="1:17" ht="14.4" customHeight="1" x14ac:dyDescent="0.3">
      <c r="A169" s="831" t="s">
        <v>5696</v>
      </c>
      <c r="B169" s="832" t="s">
        <v>5697</v>
      </c>
      <c r="C169" s="832" t="s">
        <v>4480</v>
      </c>
      <c r="D169" s="832" t="s">
        <v>5894</v>
      </c>
      <c r="E169" s="832" t="s">
        <v>5895</v>
      </c>
      <c r="F169" s="849">
        <v>93</v>
      </c>
      <c r="G169" s="849">
        <v>2046</v>
      </c>
      <c r="H169" s="849">
        <v>0.94897959183673475</v>
      </c>
      <c r="I169" s="849">
        <v>22</v>
      </c>
      <c r="J169" s="849">
        <v>98</v>
      </c>
      <c r="K169" s="849">
        <v>2156</v>
      </c>
      <c r="L169" s="849">
        <v>1</v>
      </c>
      <c r="M169" s="849">
        <v>22</v>
      </c>
      <c r="N169" s="849">
        <v>105</v>
      </c>
      <c r="O169" s="849">
        <v>2310</v>
      </c>
      <c r="P169" s="837">
        <v>1.0714285714285714</v>
      </c>
      <c r="Q169" s="850">
        <v>22</v>
      </c>
    </row>
    <row r="170" spans="1:17" ht="14.4" customHeight="1" x14ac:dyDescent="0.3">
      <c r="A170" s="831" t="s">
        <v>5696</v>
      </c>
      <c r="B170" s="832" t="s">
        <v>5697</v>
      </c>
      <c r="C170" s="832" t="s">
        <v>4480</v>
      </c>
      <c r="D170" s="832" t="s">
        <v>5894</v>
      </c>
      <c r="E170" s="832" t="s">
        <v>5896</v>
      </c>
      <c r="F170" s="849">
        <v>3</v>
      </c>
      <c r="G170" s="849">
        <v>66</v>
      </c>
      <c r="H170" s="849"/>
      <c r="I170" s="849">
        <v>22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5696</v>
      </c>
      <c r="B171" s="832" t="s">
        <v>5697</v>
      </c>
      <c r="C171" s="832" t="s">
        <v>4480</v>
      </c>
      <c r="D171" s="832" t="s">
        <v>5897</v>
      </c>
      <c r="E171" s="832" t="s">
        <v>5898</v>
      </c>
      <c r="F171" s="849"/>
      <c r="G171" s="849"/>
      <c r="H171" s="849"/>
      <c r="I171" s="849"/>
      <c r="J171" s="849">
        <v>8</v>
      </c>
      <c r="K171" s="849">
        <v>3960</v>
      </c>
      <c r="L171" s="849">
        <v>1</v>
      </c>
      <c r="M171" s="849">
        <v>495</v>
      </c>
      <c r="N171" s="849"/>
      <c r="O171" s="849"/>
      <c r="P171" s="837"/>
      <c r="Q171" s="850"/>
    </row>
    <row r="172" spans="1:17" ht="14.4" customHeight="1" x14ac:dyDescent="0.3">
      <c r="A172" s="831" t="s">
        <v>5696</v>
      </c>
      <c r="B172" s="832" t="s">
        <v>5697</v>
      </c>
      <c r="C172" s="832" t="s">
        <v>4480</v>
      </c>
      <c r="D172" s="832" t="s">
        <v>5899</v>
      </c>
      <c r="E172" s="832" t="s">
        <v>5900</v>
      </c>
      <c r="F172" s="849">
        <v>6</v>
      </c>
      <c r="G172" s="849">
        <v>3474</v>
      </c>
      <c r="H172" s="849">
        <v>0.2857142857142857</v>
      </c>
      <c r="I172" s="849">
        <v>579</v>
      </c>
      <c r="J172" s="849">
        <v>21</v>
      </c>
      <c r="K172" s="849">
        <v>12159</v>
      </c>
      <c r="L172" s="849">
        <v>1</v>
      </c>
      <c r="M172" s="849">
        <v>579</v>
      </c>
      <c r="N172" s="849"/>
      <c r="O172" s="849"/>
      <c r="P172" s="837"/>
      <c r="Q172" s="850"/>
    </row>
    <row r="173" spans="1:17" ht="14.4" customHeight="1" x14ac:dyDescent="0.3">
      <c r="A173" s="831" t="s">
        <v>5696</v>
      </c>
      <c r="B173" s="832" t="s">
        <v>5697</v>
      </c>
      <c r="C173" s="832" t="s">
        <v>4480</v>
      </c>
      <c r="D173" s="832" t="s">
        <v>5899</v>
      </c>
      <c r="E173" s="832" t="s">
        <v>5901</v>
      </c>
      <c r="F173" s="849">
        <v>60</v>
      </c>
      <c r="G173" s="849">
        <v>34740</v>
      </c>
      <c r="H173" s="849">
        <v>5.4545454545454541</v>
      </c>
      <c r="I173" s="849">
        <v>579</v>
      </c>
      <c r="J173" s="849">
        <v>11</v>
      </c>
      <c r="K173" s="849">
        <v>6369</v>
      </c>
      <c r="L173" s="849">
        <v>1</v>
      </c>
      <c r="M173" s="849">
        <v>579</v>
      </c>
      <c r="N173" s="849"/>
      <c r="O173" s="849"/>
      <c r="P173" s="837"/>
      <c r="Q173" s="850"/>
    </row>
    <row r="174" spans="1:17" ht="14.4" customHeight="1" x14ac:dyDescent="0.3">
      <c r="A174" s="831" t="s">
        <v>5696</v>
      </c>
      <c r="B174" s="832" t="s">
        <v>5697</v>
      </c>
      <c r="C174" s="832" t="s">
        <v>4480</v>
      </c>
      <c r="D174" s="832" t="s">
        <v>5630</v>
      </c>
      <c r="E174" s="832" t="s">
        <v>5631</v>
      </c>
      <c r="F174" s="849">
        <v>54</v>
      </c>
      <c r="G174" s="849">
        <v>54594</v>
      </c>
      <c r="H174" s="849">
        <v>3.5964426877470355</v>
      </c>
      <c r="I174" s="849">
        <v>1011</v>
      </c>
      <c r="J174" s="849">
        <v>15</v>
      </c>
      <c r="K174" s="849">
        <v>15180</v>
      </c>
      <c r="L174" s="849">
        <v>1</v>
      </c>
      <c r="M174" s="849">
        <v>1012</v>
      </c>
      <c r="N174" s="849"/>
      <c r="O174" s="849"/>
      <c r="P174" s="837"/>
      <c r="Q174" s="850"/>
    </row>
    <row r="175" spans="1:17" ht="14.4" customHeight="1" x14ac:dyDescent="0.3">
      <c r="A175" s="831" t="s">
        <v>5696</v>
      </c>
      <c r="B175" s="832" t="s">
        <v>5697</v>
      </c>
      <c r="C175" s="832" t="s">
        <v>4480</v>
      </c>
      <c r="D175" s="832" t="s">
        <v>5902</v>
      </c>
      <c r="E175" s="832" t="s">
        <v>5903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192</v>
      </c>
      <c r="P175" s="837"/>
      <c r="Q175" s="850">
        <v>192</v>
      </c>
    </row>
    <row r="176" spans="1:17" ht="14.4" customHeight="1" x14ac:dyDescent="0.3">
      <c r="A176" s="831" t="s">
        <v>5696</v>
      </c>
      <c r="B176" s="832" t="s">
        <v>5697</v>
      </c>
      <c r="C176" s="832" t="s">
        <v>4480</v>
      </c>
      <c r="D176" s="832" t="s">
        <v>5904</v>
      </c>
      <c r="E176" s="832" t="s">
        <v>5905</v>
      </c>
      <c r="F176" s="849"/>
      <c r="G176" s="849"/>
      <c r="H176" s="849"/>
      <c r="I176" s="849"/>
      <c r="J176" s="849"/>
      <c r="K176" s="849"/>
      <c r="L176" s="849"/>
      <c r="M176" s="849"/>
      <c r="N176" s="849">
        <v>3</v>
      </c>
      <c r="O176" s="849">
        <v>615</v>
      </c>
      <c r="P176" s="837"/>
      <c r="Q176" s="850">
        <v>205</v>
      </c>
    </row>
    <row r="177" spans="1:17" ht="14.4" customHeight="1" x14ac:dyDescent="0.3">
      <c r="A177" s="831" t="s">
        <v>5696</v>
      </c>
      <c r="B177" s="832" t="s">
        <v>5697</v>
      </c>
      <c r="C177" s="832" t="s">
        <v>4480</v>
      </c>
      <c r="D177" s="832" t="s">
        <v>5904</v>
      </c>
      <c r="E177" s="832" t="s">
        <v>5906</v>
      </c>
      <c r="F177" s="849"/>
      <c r="G177" s="849"/>
      <c r="H177" s="849"/>
      <c r="I177" s="849"/>
      <c r="J177" s="849">
        <v>1</v>
      </c>
      <c r="K177" s="849">
        <v>205</v>
      </c>
      <c r="L177" s="849">
        <v>1</v>
      </c>
      <c r="M177" s="849">
        <v>205</v>
      </c>
      <c r="N177" s="849">
        <v>2</v>
      </c>
      <c r="O177" s="849">
        <v>410</v>
      </c>
      <c r="P177" s="837">
        <v>2</v>
      </c>
      <c r="Q177" s="850">
        <v>205</v>
      </c>
    </row>
    <row r="178" spans="1:17" ht="14.4" customHeight="1" x14ac:dyDescent="0.3">
      <c r="A178" s="831" t="s">
        <v>5696</v>
      </c>
      <c r="B178" s="832" t="s">
        <v>5697</v>
      </c>
      <c r="C178" s="832" t="s">
        <v>4480</v>
      </c>
      <c r="D178" s="832" t="s">
        <v>5907</v>
      </c>
      <c r="E178" s="832" t="s">
        <v>5908</v>
      </c>
      <c r="F178" s="849">
        <v>4</v>
      </c>
      <c r="G178" s="849">
        <v>672</v>
      </c>
      <c r="H178" s="849">
        <v>2</v>
      </c>
      <c r="I178" s="849">
        <v>168</v>
      </c>
      <c r="J178" s="849">
        <v>2</v>
      </c>
      <c r="K178" s="849">
        <v>336</v>
      </c>
      <c r="L178" s="849">
        <v>1</v>
      </c>
      <c r="M178" s="849">
        <v>168</v>
      </c>
      <c r="N178" s="849">
        <v>12</v>
      </c>
      <c r="O178" s="849">
        <v>2016</v>
      </c>
      <c r="P178" s="837">
        <v>6</v>
      </c>
      <c r="Q178" s="850">
        <v>168</v>
      </c>
    </row>
    <row r="179" spans="1:17" ht="14.4" customHeight="1" x14ac:dyDescent="0.3">
      <c r="A179" s="831" t="s">
        <v>5696</v>
      </c>
      <c r="B179" s="832" t="s">
        <v>5697</v>
      </c>
      <c r="C179" s="832" t="s">
        <v>4480</v>
      </c>
      <c r="D179" s="832" t="s">
        <v>5909</v>
      </c>
      <c r="E179" s="832" t="s">
        <v>5910</v>
      </c>
      <c r="F179" s="849"/>
      <c r="G179" s="849"/>
      <c r="H179" s="849"/>
      <c r="I179" s="849"/>
      <c r="J179" s="849">
        <v>1</v>
      </c>
      <c r="K179" s="849">
        <v>265</v>
      </c>
      <c r="L179" s="849">
        <v>1</v>
      </c>
      <c r="M179" s="849">
        <v>265</v>
      </c>
      <c r="N179" s="849"/>
      <c r="O179" s="849"/>
      <c r="P179" s="837"/>
      <c r="Q179" s="850"/>
    </row>
    <row r="180" spans="1:17" ht="14.4" customHeight="1" x14ac:dyDescent="0.3">
      <c r="A180" s="831" t="s">
        <v>5696</v>
      </c>
      <c r="B180" s="832" t="s">
        <v>5697</v>
      </c>
      <c r="C180" s="832" t="s">
        <v>4480</v>
      </c>
      <c r="D180" s="832" t="s">
        <v>5911</v>
      </c>
      <c r="E180" s="832" t="s">
        <v>5912</v>
      </c>
      <c r="F180" s="849">
        <v>2</v>
      </c>
      <c r="G180" s="849">
        <v>254</v>
      </c>
      <c r="H180" s="849"/>
      <c r="I180" s="849">
        <v>127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5696</v>
      </c>
      <c r="B181" s="832" t="s">
        <v>5697</v>
      </c>
      <c r="C181" s="832" t="s">
        <v>4480</v>
      </c>
      <c r="D181" s="832" t="s">
        <v>5913</v>
      </c>
      <c r="E181" s="832" t="s">
        <v>5914</v>
      </c>
      <c r="F181" s="849">
        <v>1</v>
      </c>
      <c r="G181" s="849">
        <v>23</v>
      </c>
      <c r="H181" s="849"/>
      <c r="I181" s="849">
        <v>23</v>
      </c>
      <c r="J181" s="849"/>
      <c r="K181" s="849"/>
      <c r="L181" s="849"/>
      <c r="M181" s="849"/>
      <c r="N181" s="849">
        <v>4</v>
      </c>
      <c r="O181" s="849">
        <v>92</v>
      </c>
      <c r="P181" s="837"/>
      <c r="Q181" s="850">
        <v>23</v>
      </c>
    </row>
    <row r="182" spans="1:17" ht="14.4" customHeight="1" x14ac:dyDescent="0.3">
      <c r="A182" s="831" t="s">
        <v>5696</v>
      </c>
      <c r="B182" s="832" t="s">
        <v>5697</v>
      </c>
      <c r="C182" s="832" t="s">
        <v>4480</v>
      </c>
      <c r="D182" s="832" t="s">
        <v>5913</v>
      </c>
      <c r="E182" s="832" t="s">
        <v>5915</v>
      </c>
      <c r="F182" s="849">
        <v>13</v>
      </c>
      <c r="G182" s="849">
        <v>299</v>
      </c>
      <c r="H182" s="849">
        <v>0.68421052631578949</v>
      </c>
      <c r="I182" s="849">
        <v>23</v>
      </c>
      <c r="J182" s="849">
        <v>19</v>
      </c>
      <c r="K182" s="849">
        <v>437</v>
      </c>
      <c r="L182" s="849">
        <v>1</v>
      </c>
      <c r="M182" s="849">
        <v>23</v>
      </c>
      <c r="N182" s="849">
        <v>7</v>
      </c>
      <c r="O182" s="849">
        <v>161</v>
      </c>
      <c r="P182" s="837">
        <v>0.36842105263157893</v>
      </c>
      <c r="Q182" s="850">
        <v>23</v>
      </c>
    </row>
    <row r="183" spans="1:17" ht="14.4" customHeight="1" x14ac:dyDescent="0.3">
      <c r="A183" s="831" t="s">
        <v>5696</v>
      </c>
      <c r="B183" s="832" t="s">
        <v>5697</v>
      </c>
      <c r="C183" s="832" t="s">
        <v>4480</v>
      </c>
      <c r="D183" s="832" t="s">
        <v>5916</v>
      </c>
      <c r="E183" s="832" t="s">
        <v>5917</v>
      </c>
      <c r="F183" s="849">
        <v>31</v>
      </c>
      <c r="G183" s="849">
        <v>527</v>
      </c>
      <c r="H183" s="849">
        <v>2.3846153846153846</v>
      </c>
      <c r="I183" s="849">
        <v>17</v>
      </c>
      <c r="J183" s="849">
        <v>13</v>
      </c>
      <c r="K183" s="849">
        <v>221</v>
      </c>
      <c r="L183" s="849">
        <v>1</v>
      </c>
      <c r="M183" s="849">
        <v>17</v>
      </c>
      <c r="N183" s="849">
        <v>29</v>
      </c>
      <c r="O183" s="849">
        <v>493</v>
      </c>
      <c r="P183" s="837">
        <v>2.2307692307692308</v>
      </c>
      <c r="Q183" s="850">
        <v>17</v>
      </c>
    </row>
    <row r="184" spans="1:17" ht="14.4" customHeight="1" x14ac:dyDescent="0.3">
      <c r="A184" s="831" t="s">
        <v>5696</v>
      </c>
      <c r="B184" s="832" t="s">
        <v>5697</v>
      </c>
      <c r="C184" s="832" t="s">
        <v>4480</v>
      </c>
      <c r="D184" s="832" t="s">
        <v>5916</v>
      </c>
      <c r="E184" s="832" t="s">
        <v>5918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17</v>
      </c>
      <c r="P184" s="837"/>
      <c r="Q184" s="850">
        <v>17</v>
      </c>
    </row>
    <row r="185" spans="1:17" ht="14.4" customHeight="1" x14ac:dyDescent="0.3">
      <c r="A185" s="831" t="s">
        <v>5696</v>
      </c>
      <c r="B185" s="832" t="s">
        <v>5697</v>
      </c>
      <c r="C185" s="832" t="s">
        <v>4480</v>
      </c>
      <c r="D185" s="832" t="s">
        <v>5919</v>
      </c>
      <c r="E185" s="832" t="s">
        <v>5920</v>
      </c>
      <c r="F185" s="849"/>
      <c r="G185" s="849"/>
      <c r="H185" s="849"/>
      <c r="I185" s="849"/>
      <c r="J185" s="849">
        <v>2</v>
      </c>
      <c r="K185" s="849">
        <v>266</v>
      </c>
      <c r="L185" s="849">
        <v>1</v>
      </c>
      <c r="M185" s="849">
        <v>133</v>
      </c>
      <c r="N185" s="849">
        <v>3</v>
      </c>
      <c r="O185" s="849">
        <v>399</v>
      </c>
      <c r="P185" s="837">
        <v>1.5</v>
      </c>
      <c r="Q185" s="850">
        <v>133</v>
      </c>
    </row>
    <row r="186" spans="1:17" ht="14.4" customHeight="1" x14ac:dyDescent="0.3">
      <c r="A186" s="831" t="s">
        <v>5696</v>
      </c>
      <c r="B186" s="832" t="s">
        <v>5697</v>
      </c>
      <c r="C186" s="832" t="s">
        <v>4480</v>
      </c>
      <c r="D186" s="832" t="s">
        <v>5919</v>
      </c>
      <c r="E186" s="832" t="s">
        <v>5921</v>
      </c>
      <c r="F186" s="849">
        <v>1</v>
      </c>
      <c r="G186" s="849">
        <v>133</v>
      </c>
      <c r="H186" s="849">
        <v>0.5</v>
      </c>
      <c r="I186" s="849">
        <v>133</v>
      </c>
      <c r="J186" s="849">
        <v>2</v>
      </c>
      <c r="K186" s="849">
        <v>266</v>
      </c>
      <c r="L186" s="849">
        <v>1</v>
      </c>
      <c r="M186" s="849">
        <v>133</v>
      </c>
      <c r="N186" s="849"/>
      <c r="O186" s="849"/>
      <c r="P186" s="837"/>
      <c r="Q186" s="850"/>
    </row>
    <row r="187" spans="1:17" ht="14.4" customHeight="1" x14ac:dyDescent="0.3">
      <c r="A187" s="831" t="s">
        <v>5696</v>
      </c>
      <c r="B187" s="832" t="s">
        <v>5697</v>
      </c>
      <c r="C187" s="832" t="s">
        <v>4480</v>
      </c>
      <c r="D187" s="832" t="s">
        <v>5922</v>
      </c>
      <c r="E187" s="832" t="s">
        <v>5923</v>
      </c>
      <c r="F187" s="849">
        <v>275</v>
      </c>
      <c r="G187" s="849">
        <v>80850</v>
      </c>
      <c r="H187" s="849">
        <v>0.76388888888888884</v>
      </c>
      <c r="I187" s="849">
        <v>294</v>
      </c>
      <c r="J187" s="849">
        <v>360</v>
      </c>
      <c r="K187" s="849">
        <v>105840</v>
      </c>
      <c r="L187" s="849">
        <v>1</v>
      </c>
      <c r="M187" s="849">
        <v>294</v>
      </c>
      <c r="N187" s="849">
        <v>280</v>
      </c>
      <c r="O187" s="849">
        <v>82600</v>
      </c>
      <c r="P187" s="837">
        <v>0.78042328042328046</v>
      </c>
      <c r="Q187" s="850">
        <v>295</v>
      </c>
    </row>
    <row r="188" spans="1:17" ht="14.4" customHeight="1" x14ac:dyDescent="0.3">
      <c r="A188" s="831" t="s">
        <v>5696</v>
      </c>
      <c r="B188" s="832" t="s">
        <v>5697</v>
      </c>
      <c r="C188" s="832" t="s">
        <v>4480</v>
      </c>
      <c r="D188" s="832" t="s">
        <v>5922</v>
      </c>
      <c r="E188" s="832" t="s">
        <v>5924</v>
      </c>
      <c r="F188" s="849">
        <v>4</v>
      </c>
      <c r="G188" s="849">
        <v>1176</v>
      </c>
      <c r="H188" s="849"/>
      <c r="I188" s="849">
        <v>294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5696</v>
      </c>
      <c r="B189" s="832" t="s">
        <v>5697</v>
      </c>
      <c r="C189" s="832" t="s">
        <v>4480</v>
      </c>
      <c r="D189" s="832" t="s">
        <v>5925</v>
      </c>
      <c r="E189" s="832" t="s">
        <v>5926</v>
      </c>
      <c r="F189" s="849"/>
      <c r="G189" s="849"/>
      <c r="H189" s="849"/>
      <c r="I189" s="849"/>
      <c r="J189" s="849">
        <v>1</v>
      </c>
      <c r="K189" s="849">
        <v>28</v>
      </c>
      <c r="L189" s="849">
        <v>1</v>
      </c>
      <c r="M189" s="849">
        <v>28</v>
      </c>
      <c r="N189" s="849"/>
      <c r="O189" s="849"/>
      <c r="P189" s="837"/>
      <c r="Q189" s="850"/>
    </row>
    <row r="190" spans="1:17" ht="14.4" customHeight="1" x14ac:dyDescent="0.3">
      <c r="A190" s="831" t="s">
        <v>5696</v>
      </c>
      <c r="B190" s="832" t="s">
        <v>5697</v>
      </c>
      <c r="C190" s="832" t="s">
        <v>4480</v>
      </c>
      <c r="D190" s="832" t="s">
        <v>5925</v>
      </c>
      <c r="E190" s="832" t="s">
        <v>5927</v>
      </c>
      <c r="F190" s="849"/>
      <c r="G190" s="849"/>
      <c r="H190" s="849"/>
      <c r="I190" s="849"/>
      <c r="J190" s="849">
        <v>1</v>
      </c>
      <c r="K190" s="849">
        <v>28</v>
      </c>
      <c r="L190" s="849">
        <v>1</v>
      </c>
      <c r="M190" s="849">
        <v>28</v>
      </c>
      <c r="N190" s="849"/>
      <c r="O190" s="849"/>
      <c r="P190" s="837"/>
      <c r="Q190" s="850"/>
    </row>
    <row r="191" spans="1:17" ht="14.4" customHeight="1" x14ac:dyDescent="0.3">
      <c r="A191" s="831" t="s">
        <v>5696</v>
      </c>
      <c r="B191" s="832" t="s">
        <v>5697</v>
      </c>
      <c r="C191" s="832" t="s">
        <v>4480</v>
      </c>
      <c r="D191" s="832" t="s">
        <v>5634</v>
      </c>
      <c r="E191" s="832" t="s">
        <v>5635</v>
      </c>
      <c r="F191" s="849">
        <v>1</v>
      </c>
      <c r="G191" s="849">
        <v>373</v>
      </c>
      <c r="H191" s="849"/>
      <c r="I191" s="849">
        <v>373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5696</v>
      </c>
      <c r="B192" s="832" t="s">
        <v>5697</v>
      </c>
      <c r="C192" s="832" t="s">
        <v>4480</v>
      </c>
      <c r="D192" s="832" t="s">
        <v>5928</v>
      </c>
      <c r="E192" s="832" t="s">
        <v>5929</v>
      </c>
      <c r="F192" s="849">
        <v>9</v>
      </c>
      <c r="G192" s="849">
        <v>405</v>
      </c>
      <c r="H192" s="849">
        <v>0.81818181818181823</v>
      </c>
      <c r="I192" s="849">
        <v>45</v>
      </c>
      <c r="J192" s="849">
        <v>11</v>
      </c>
      <c r="K192" s="849">
        <v>495</v>
      </c>
      <c r="L192" s="849">
        <v>1</v>
      </c>
      <c r="M192" s="849">
        <v>45</v>
      </c>
      <c r="N192" s="849">
        <v>11</v>
      </c>
      <c r="O192" s="849">
        <v>495</v>
      </c>
      <c r="P192" s="837">
        <v>1</v>
      </c>
      <c r="Q192" s="850">
        <v>45</v>
      </c>
    </row>
    <row r="193" spans="1:17" ht="14.4" customHeight="1" x14ac:dyDescent="0.3">
      <c r="A193" s="831" t="s">
        <v>5696</v>
      </c>
      <c r="B193" s="832" t="s">
        <v>5697</v>
      </c>
      <c r="C193" s="832" t="s">
        <v>4480</v>
      </c>
      <c r="D193" s="832" t="s">
        <v>5928</v>
      </c>
      <c r="E193" s="832" t="s">
        <v>5930</v>
      </c>
      <c r="F193" s="849">
        <v>3</v>
      </c>
      <c r="G193" s="849">
        <v>135</v>
      </c>
      <c r="H193" s="849"/>
      <c r="I193" s="849">
        <v>45</v>
      </c>
      <c r="J193" s="849"/>
      <c r="K193" s="849"/>
      <c r="L193" s="849"/>
      <c r="M193" s="849"/>
      <c r="N193" s="849">
        <v>1</v>
      </c>
      <c r="O193" s="849">
        <v>45</v>
      </c>
      <c r="P193" s="837"/>
      <c r="Q193" s="850">
        <v>45</v>
      </c>
    </row>
    <row r="194" spans="1:17" ht="14.4" customHeight="1" x14ac:dyDescent="0.3">
      <c r="A194" s="831" t="s">
        <v>5696</v>
      </c>
      <c r="B194" s="832" t="s">
        <v>5697</v>
      </c>
      <c r="C194" s="832" t="s">
        <v>4480</v>
      </c>
      <c r="D194" s="832" t="s">
        <v>5931</v>
      </c>
      <c r="E194" s="832" t="s">
        <v>5932</v>
      </c>
      <c r="F194" s="849">
        <v>2</v>
      </c>
      <c r="G194" s="849">
        <v>2208</v>
      </c>
      <c r="H194" s="849"/>
      <c r="I194" s="849">
        <v>1104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5696</v>
      </c>
      <c r="B195" s="832" t="s">
        <v>5697</v>
      </c>
      <c r="C195" s="832" t="s">
        <v>4480</v>
      </c>
      <c r="D195" s="832" t="s">
        <v>5933</v>
      </c>
      <c r="E195" s="832" t="s">
        <v>5934</v>
      </c>
      <c r="F195" s="849">
        <v>12</v>
      </c>
      <c r="G195" s="849">
        <v>552</v>
      </c>
      <c r="H195" s="849">
        <v>0.63157894736842102</v>
      </c>
      <c r="I195" s="849">
        <v>46</v>
      </c>
      <c r="J195" s="849">
        <v>19</v>
      </c>
      <c r="K195" s="849">
        <v>874</v>
      </c>
      <c r="L195" s="849">
        <v>1</v>
      </c>
      <c r="M195" s="849">
        <v>46</v>
      </c>
      <c r="N195" s="849">
        <v>20</v>
      </c>
      <c r="O195" s="849">
        <v>920</v>
      </c>
      <c r="P195" s="837">
        <v>1.0526315789473684</v>
      </c>
      <c r="Q195" s="850">
        <v>46</v>
      </c>
    </row>
    <row r="196" spans="1:17" ht="14.4" customHeight="1" x14ac:dyDescent="0.3">
      <c r="A196" s="831" t="s">
        <v>5696</v>
      </c>
      <c r="B196" s="832" t="s">
        <v>5697</v>
      </c>
      <c r="C196" s="832" t="s">
        <v>4480</v>
      </c>
      <c r="D196" s="832" t="s">
        <v>5933</v>
      </c>
      <c r="E196" s="832" t="s">
        <v>5935</v>
      </c>
      <c r="F196" s="849">
        <v>3</v>
      </c>
      <c r="G196" s="849">
        <v>138</v>
      </c>
      <c r="H196" s="849"/>
      <c r="I196" s="849">
        <v>46</v>
      </c>
      <c r="J196" s="849"/>
      <c r="K196" s="849"/>
      <c r="L196" s="849"/>
      <c r="M196" s="849"/>
      <c r="N196" s="849">
        <v>3</v>
      </c>
      <c r="O196" s="849">
        <v>138</v>
      </c>
      <c r="P196" s="837"/>
      <c r="Q196" s="850">
        <v>46</v>
      </c>
    </row>
    <row r="197" spans="1:17" ht="14.4" customHeight="1" x14ac:dyDescent="0.3">
      <c r="A197" s="831" t="s">
        <v>5696</v>
      </c>
      <c r="B197" s="832" t="s">
        <v>5697</v>
      </c>
      <c r="C197" s="832" t="s">
        <v>4480</v>
      </c>
      <c r="D197" s="832" t="s">
        <v>5936</v>
      </c>
      <c r="E197" s="832" t="s">
        <v>5937</v>
      </c>
      <c r="F197" s="849"/>
      <c r="G197" s="849"/>
      <c r="H197" s="849"/>
      <c r="I197" s="849"/>
      <c r="J197" s="849">
        <v>1</v>
      </c>
      <c r="K197" s="849">
        <v>310</v>
      </c>
      <c r="L197" s="849">
        <v>1</v>
      </c>
      <c r="M197" s="849">
        <v>310</v>
      </c>
      <c r="N197" s="849">
        <v>1</v>
      </c>
      <c r="O197" s="849">
        <v>310</v>
      </c>
      <c r="P197" s="837">
        <v>1</v>
      </c>
      <c r="Q197" s="850">
        <v>310</v>
      </c>
    </row>
    <row r="198" spans="1:17" ht="14.4" customHeight="1" x14ac:dyDescent="0.3">
      <c r="A198" s="831" t="s">
        <v>5696</v>
      </c>
      <c r="B198" s="832" t="s">
        <v>5697</v>
      </c>
      <c r="C198" s="832" t="s">
        <v>4480</v>
      </c>
      <c r="D198" s="832" t="s">
        <v>5938</v>
      </c>
      <c r="E198" s="832" t="s">
        <v>5939</v>
      </c>
      <c r="F198" s="849">
        <v>1</v>
      </c>
      <c r="G198" s="849">
        <v>31</v>
      </c>
      <c r="H198" s="849">
        <v>0.33333333333333331</v>
      </c>
      <c r="I198" s="849">
        <v>31</v>
      </c>
      <c r="J198" s="849">
        <v>3</v>
      </c>
      <c r="K198" s="849">
        <v>93</v>
      </c>
      <c r="L198" s="849">
        <v>1</v>
      </c>
      <c r="M198" s="849">
        <v>31</v>
      </c>
      <c r="N198" s="849">
        <v>2</v>
      </c>
      <c r="O198" s="849">
        <v>62</v>
      </c>
      <c r="P198" s="837">
        <v>0.66666666666666663</v>
      </c>
      <c r="Q198" s="850">
        <v>31</v>
      </c>
    </row>
    <row r="199" spans="1:17" ht="14.4" customHeight="1" x14ac:dyDescent="0.3">
      <c r="A199" s="831" t="s">
        <v>5696</v>
      </c>
      <c r="B199" s="832" t="s">
        <v>5697</v>
      </c>
      <c r="C199" s="832" t="s">
        <v>4480</v>
      </c>
      <c r="D199" s="832" t="s">
        <v>5940</v>
      </c>
      <c r="E199" s="832" t="s">
        <v>5941</v>
      </c>
      <c r="F199" s="849">
        <v>4</v>
      </c>
      <c r="G199" s="849">
        <v>104</v>
      </c>
      <c r="H199" s="849"/>
      <c r="I199" s="849">
        <v>26</v>
      </c>
      <c r="J199" s="849"/>
      <c r="K199" s="849"/>
      <c r="L199" s="849"/>
      <c r="M199" s="849"/>
      <c r="N199" s="849">
        <v>4</v>
      </c>
      <c r="O199" s="849">
        <v>104</v>
      </c>
      <c r="P199" s="837"/>
      <c r="Q199" s="850">
        <v>26</v>
      </c>
    </row>
    <row r="200" spans="1:17" ht="14.4" customHeight="1" x14ac:dyDescent="0.3">
      <c r="A200" s="831" t="s">
        <v>5696</v>
      </c>
      <c r="B200" s="832" t="s">
        <v>5697</v>
      </c>
      <c r="C200" s="832" t="s">
        <v>4480</v>
      </c>
      <c r="D200" s="832" t="s">
        <v>5940</v>
      </c>
      <c r="E200" s="832" t="s">
        <v>5942</v>
      </c>
      <c r="F200" s="849">
        <v>6</v>
      </c>
      <c r="G200" s="849">
        <v>156</v>
      </c>
      <c r="H200" s="849">
        <v>2</v>
      </c>
      <c r="I200" s="849">
        <v>26</v>
      </c>
      <c r="J200" s="849">
        <v>3</v>
      </c>
      <c r="K200" s="849">
        <v>78</v>
      </c>
      <c r="L200" s="849">
        <v>1</v>
      </c>
      <c r="M200" s="849">
        <v>26</v>
      </c>
      <c r="N200" s="849"/>
      <c r="O200" s="849"/>
      <c r="P200" s="837"/>
      <c r="Q200" s="850"/>
    </row>
    <row r="201" spans="1:17" ht="14.4" customHeight="1" x14ac:dyDescent="0.3">
      <c r="A201" s="831" t="s">
        <v>5696</v>
      </c>
      <c r="B201" s="832" t="s">
        <v>5697</v>
      </c>
      <c r="C201" s="832" t="s">
        <v>4480</v>
      </c>
      <c r="D201" s="832" t="s">
        <v>5943</v>
      </c>
      <c r="E201" s="832" t="s">
        <v>5944</v>
      </c>
      <c r="F201" s="849"/>
      <c r="G201" s="849"/>
      <c r="H201" s="849"/>
      <c r="I201" s="849"/>
      <c r="J201" s="849">
        <v>1</v>
      </c>
      <c r="K201" s="849">
        <v>135</v>
      </c>
      <c r="L201" s="849">
        <v>1</v>
      </c>
      <c r="M201" s="849">
        <v>135</v>
      </c>
      <c r="N201" s="849"/>
      <c r="O201" s="849"/>
      <c r="P201" s="837"/>
      <c r="Q201" s="850"/>
    </row>
    <row r="202" spans="1:17" ht="14.4" customHeight="1" x14ac:dyDescent="0.3">
      <c r="A202" s="831" t="s">
        <v>5696</v>
      </c>
      <c r="B202" s="832" t="s">
        <v>5697</v>
      </c>
      <c r="C202" s="832" t="s">
        <v>4480</v>
      </c>
      <c r="D202" s="832" t="s">
        <v>5945</v>
      </c>
      <c r="E202" s="832" t="s">
        <v>5946</v>
      </c>
      <c r="F202" s="849">
        <v>1</v>
      </c>
      <c r="G202" s="849">
        <v>407</v>
      </c>
      <c r="H202" s="849">
        <v>1</v>
      </c>
      <c r="I202" s="849">
        <v>407</v>
      </c>
      <c r="J202" s="849">
        <v>1</v>
      </c>
      <c r="K202" s="849">
        <v>407</v>
      </c>
      <c r="L202" s="849">
        <v>1</v>
      </c>
      <c r="M202" s="849">
        <v>407</v>
      </c>
      <c r="N202" s="849"/>
      <c r="O202" s="849"/>
      <c r="P202" s="837"/>
      <c r="Q202" s="850"/>
    </row>
    <row r="203" spans="1:17" ht="14.4" customHeight="1" x14ac:dyDescent="0.3">
      <c r="A203" s="831" t="s">
        <v>5696</v>
      </c>
      <c r="B203" s="832" t="s">
        <v>5697</v>
      </c>
      <c r="C203" s="832" t="s">
        <v>4480</v>
      </c>
      <c r="D203" s="832" t="s">
        <v>5947</v>
      </c>
      <c r="E203" s="832" t="s">
        <v>5948</v>
      </c>
      <c r="F203" s="849">
        <v>11</v>
      </c>
      <c r="G203" s="849">
        <v>1463</v>
      </c>
      <c r="H203" s="849">
        <v>0.55000000000000004</v>
      </c>
      <c r="I203" s="849">
        <v>133</v>
      </c>
      <c r="J203" s="849">
        <v>20</v>
      </c>
      <c r="K203" s="849">
        <v>2660</v>
      </c>
      <c r="L203" s="849">
        <v>1</v>
      </c>
      <c r="M203" s="849">
        <v>133</v>
      </c>
      <c r="N203" s="849">
        <v>20</v>
      </c>
      <c r="O203" s="849">
        <v>2660</v>
      </c>
      <c r="P203" s="837">
        <v>1</v>
      </c>
      <c r="Q203" s="850">
        <v>133</v>
      </c>
    </row>
    <row r="204" spans="1:17" ht="14.4" customHeight="1" x14ac:dyDescent="0.3">
      <c r="A204" s="831" t="s">
        <v>5696</v>
      </c>
      <c r="B204" s="832" t="s">
        <v>5697</v>
      </c>
      <c r="C204" s="832" t="s">
        <v>4480</v>
      </c>
      <c r="D204" s="832" t="s">
        <v>5947</v>
      </c>
      <c r="E204" s="832" t="s">
        <v>5949</v>
      </c>
      <c r="F204" s="849">
        <v>3</v>
      </c>
      <c r="G204" s="849">
        <v>399</v>
      </c>
      <c r="H204" s="849"/>
      <c r="I204" s="849">
        <v>133</v>
      </c>
      <c r="J204" s="849"/>
      <c r="K204" s="849"/>
      <c r="L204" s="849"/>
      <c r="M204" s="849"/>
      <c r="N204" s="849">
        <v>5</v>
      </c>
      <c r="O204" s="849">
        <v>665</v>
      </c>
      <c r="P204" s="837"/>
      <c r="Q204" s="850">
        <v>133</v>
      </c>
    </row>
    <row r="205" spans="1:17" ht="14.4" customHeight="1" x14ac:dyDescent="0.3">
      <c r="A205" s="831" t="s">
        <v>5696</v>
      </c>
      <c r="B205" s="832" t="s">
        <v>5697</v>
      </c>
      <c r="C205" s="832" t="s">
        <v>4480</v>
      </c>
      <c r="D205" s="832" t="s">
        <v>5950</v>
      </c>
      <c r="E205" s="832" t="s">
        <v>5951</v>
      </c>
      <c r="F205" s="849">
        <v>477</v>
      </c>
      <c r="G205" s="849">
        <v>17649</v>
      </c>
      <c r="H205" s="849">
        <v>0.88007380073800734</v>
      </c>
      <c r="I205" s="849">
        <v>37</v>
      </c>
      <c r="J205" s="849">
        <v>542</v>
      </c>
      <c r="K205" s="849">
        <v>20054</v>
      </c>
      <c r="L205" s="849">
        <v>1</v>
      </c>
      <c r="M205" s="849">
        <v>37</v>
      </c>
      <c r="N205" s="849">
        <v>539</v>
      </c>
      <c r="O205" s="849">
        <v>19943</v>
      </c>
      <c r="P205" s="837">
        <v>0.99446494464944646</v>
      </c>
      <c r="Q205" s="850">
        <v>37</v>
      </c>
    </row>
    <row r="206" spans="1:17" ht="14.4" customHeight="1" x14ac:dyDescent="0.3">
      <c r="A206" s="831" t="s">
        <v>5696</v>
      </c>
      <c r="B206" s="832" t="s">
        <v>5697</v>
      </c>
      <c r="C206" s="832" t="s">
        <v>4480</v>
      </c>
      <c r="D206" s="832" t="s">
        <v>5952</v>
      </c>
      <c r="E206" s="832" t="s">
        <v>5953</v>
      </c>
      <c r="F206" s="849"/>
      <c r="G206" s="849"/>
      <c r="H206" s="849"/>
      <c r="I206" s="849"/>
      <c r="J206" s="849">
        <v>1</v>
      </c>
      <c r="K206" s="849">
        <v>171</v>
      </c>
      <c r="L206" s="849">
        <v>1</v>
      </c>
      <c r="M206" s="849">
        <v>171</v>
      </c>
      <c r="N206" s="849"/>
      <c r="O206" s="849"/>
      <c r="P206" s="837"/>
      <c r="Q206" s="850"/>
    </row>
    <row r="207" spans="1:17" ht="14.4" customHeight="1" x14ac:dyDescent="0.3">
      <c r="A207" s="831" t="s">
        <v>5696</v>
      </c>
      <c r="B207" s="832" t="s">
        <v>5697</v>
      </c>
      <c r="C207" s="832" t="s">
        <v>4480</v>
      </c>
      <c r="D207" s="832" t="s">
        <v>5954</v>
      </c>
      <c r="E207" s="832" t="s">
        <v>5955</v>
      </c>
      <c r="F207" s="849"/>
      <c r="G207" s="849"/>
      <c r="H207" s="849"/>
      <c r="I207" s="849"/>
      <c r="J207" s="849">
        <v>18</v>
      </c>
      <c r="K207" s="849">
        <v>1674</v>
      </c>
      <c r="L207" s="849">
        <v>1</v>
      </c>
      <c r="M207" s="849">
        <v>93</v>
      </c>
      <c r="N207" s="849">
        <v>13</v>
      </c>
      <c r="O207" s="849">
        <v>1209</v>
      </c>
      <c r="P207" s="837">
        <v>0.72222222222222221</v>
      </c>
      <c r="Q207" s="850">
        <v>93</v>
      </c>
    </row>
    <row r="208" spans="1:17" ht="14.4" customHeight="1" x14ac:dyDescent="0.3">
      <c r="A208" s="831" t="s">
        <v>5696</v>
      </c>
      <c r="B208" s="832" t="s">
        <v>5956</v>
      </c>
      <c r="C208" s="832" t="s">
        <v>4480</v>
      </c>
      <c r="D208" s="832" t="s">
        <v>5957</v>
      </c>
      <c r="E208" s="832" t="s">
        <v>5958</v>
      </c>
      <c r="F208" s="849"/>
      <c r="G208" s="849"/>
      <c r="H208" s="849"/>
      <c r="I208" s="849"/>
      <c r="J208" s="849">
        <v>1</v>
      </c>
      <c r="K208" s="849">
        <v>1038</v>
      </c>
      <c r="L208" s="849">
        <v>1</v>
      </c>
      <c r="M208" s="849">
        <v>1038</v>
      </c>
      <c r="N208" s="849">
        <v>63</v>
      </c>
      <c r="O208" s="849">
        <v>65394</v>
      </c>
      <c r="P208" s="837">
        <v>63</v>
      </c>
      <c r="Q208" s="850">
        <v>1038</v>
      </c>
    </row>
    <row r="209" spans="1:17" ht="14.4" customHeight="1" x14ac:dyDescent="0.3">
      <c r="A209" s="831" t="s">
        <v>5696</v>
      </c>
      <c r="B209" s="832" t="s">
        <v>5956</v>
      </c>
      <c r="C209" s="832" t="s">
        <v>4480</v>
      </c>
      <c r="D209" s="832" t="s">
        <v>5957</v>
      </c>
      <c r="E209" s="832" t="s">
        <v>5959</v>
      </c>
      <c r="F209" s="849"/>
      <c r="G209" s="849"/>
      <c r="H209" s="849"/>
      <c r="I209" s="849"/>
      <c r="J209" s="849">
        <v>1</v>
      </c>
      <c r="K209" s="849">
        <v>1038</v>
      </c>
      <c r="L209" s="849">
        <v>1</v>
      </c>
      <c r="M209" s="849">
        <v>1038</v>
      </c>
      <c r="N209" s="849">
        <v>4</v>
      </c>
      <c r="O209" s="849">
        <v>4152</v>
      </c>
      <c r="P209" s="837">
        <v>4</v>
      </c>
      <c r="Q209" s="850">
        <v>1038</v>
      </c>
    </row>
    <row r="210" spans="1:17" ht="14.4" customHeight="1" x14ac:dyDescent="0.3">
      <c r="A210" s="831" t="s">
        <v>5960</v>
      </c>
      <c r="B210" s="832" t="s">
        <v>5961</v>
      </c>
      <c r="C210" s="832" t="s">
        <v>4485</v>
      </c>
      <c r="D210" s="832" t="s">
        <v>5962</v>
      </c>
      <c r="E210" s="832" t="s">
        <v>5963</v>
      </c>
      <c r="F210" s="849"/>
      <c r="G210" s="849"/>
      <c r="H210" s="849"/>
      <c r="I210" s="849"/>
      <c r="J210" s="849">
        <v>0.34</v>
      </c>
      <c r="K210" s="849">
        <v>920.73</v>
      </c>
      <c r="L210" s="849">
        <v>1</v>
      </c>
      <c r="M210" s="849">
        <v>2708.0294117647059</v>
      </c>
      <c r="N210" s="849"/>
      <c r="O210" s="849"/>
      <c r="P210" s="837"/>
      <c r="Q210" s="850"/>
    </row>
    <row r="211" spans="1:17" ht="14.4" customHeight="1" x14ac:dyDescent="0.3">
      <c r="A211" s="831" t="s">
        <v>5960</v>
      </c>
      <c r="B211" s="832" t="s">
        <v>5961</v>
      </c>
      <c r="C211" s="832" t="s">
        <v>4485</v>
      </c>
      <c r="D211" s="832" t="s">
        <v>5964</v>
      </c>
      <c r="E211" s="832" t="s">
        <v>5965</v>
      </c>
      <c r="F211" s="849">
        <v>0.22</v>
      </c>
      <c r="G211" s="849">
        <v>1087.6500000000001</v>
      </c>
      <c r="H211" s="849">
        <v>0.57894372644622827</v>
      </c>
      <c r="I211" s="849">
        <v>4943.8636363636369</v>
      </c>
      <c r="J211" s="849">
        <v>0.38</v>
      </c>
      <c r="K211" s="849">
        <v>1878.6799999999998</v>
      </c>
      <c r="L211" s="849">
        <v>1</v>
      </c>
      <c r="M211" s="849">
        <v>4943.894736842105</v>
      </c>
      <c r="N211" s="849">
        <v>0.15</v>
      </c>
      <c r="O211" s="849">
        <v>716.87</v>
      </c>
      <c r="P211" s="837">
        <v>0.38158174888751678</v>
      </c>
      <c r="Q211" s="850">
        <v>4779.1333333333332</v>
      </c>
    </row>
    <row r="212" spans="1:17" ht="14.4" customHeight="1" x14ac:dyDescent="0.3">
      <c r="A212" s="831" t="s">
        <v>5960</v>
      </c>
      <c r="B212" s="832" t="s">
        <v>5961</v>
      </c>
      <c r="C212" s="832" t="s">
        <v>4485</v>
      </c>
      <c r="D212" s="832" t="s">
        <v>5966</v>
      </c>
      <c r="E212" s="832" t="s">
        <v>5967</v>
      </c>
      <c r="F212" s="849">
        <v>4.05</v>
      </c>
      <c r="G212" s="849">
        <v>4069.54</v>
      </c>
      <c r="H212" s="849">
        <v>0.72973065053785624</v>
      </c>
      <c r="I212" s="849">
        <v>1004.8246913580248</v>
      </c>
      <c r="J212" s="849">
        <v>5.5500000000000007</v>
      </c>
      <c r="K212" s="849">
        <v>5576.7699999999995</v>
      </c>
      <c r="L212" s="849">
        <v>1</v>
      </c>
      <c r="M212" s="849">
        <v>1004.8234234234233</v>
      </c>
      <c r="N212" s="849"/>
      <c r="O212" s="849"/>
      <c r="P212" s="837"/>
      <c r="Q212" s="850"/>
    </row>
    <row r="213" spans="1:17" ht="14.4" customHeight="1" x14ac:dyDescent="0.3">
      <c r="A213" s="831" t="s">
        <v>5960</v>
      </c>
      <c r="B213" s="832" t="s">
        <v>5961</v>
      </c>
      <c r="C213" s="832" t="s">
        <v>4485</v>
      </c>
      <c r="D213" s="832" t="s">
        <v>5968</v>
      </c>
      <c r="E213" s="832" t="s">
        <v>5965</v>
      </c>
      <c r="F213" s="849">
        <v>2.3200000000000003</v>
      </c>
      <c r="G213" s="849">
        <v>22939.86</v>
      </c>
      <c r="H213" s="849">
        <v>2.0351008241587638</v>
      </c>
      <c r="I213" s="849">
        <v>9887.8706896551721</v>
      </c>
      <c r="J213" s="849">
        <v>1.1400000000000001</v>
      </c>
      <c r="K213" s="849">
        <v>11272.1</v>
      </c>
      <c r="L213" s="849">
        <v>1</v>
      </c>
      <c r="M213" s="849">
        <v>9887.8070175438588</v>
      </c>
      <c r="N213" s="849">
        <v>1.33</v>
      </c>
      <c r="O213" s="849">
        <v>12661.190000000002</v>
      </c>
      <c r="P213" s="837">
        <v>1.1232325831034149</v>
      </c>
      <c r="Q213" s="850">
        <v>9519.6917293233091</v>
      </c>
    </row>
    <row r="214" spans="1:17" ht="14.4" customHeight="1" x14ac:dyDescent="0.3">
      <c r="A214" s="831" t="s">
        <v>5960</v>
      </c>
      <c r="B214" s="832" t="s">
        <v>5961</v>
      </c>
      <c r="C214" s="832" t="s">
        <v>4485</v>
      </c>
      <c r="D214" s="832" t="s">
        <v>5969</v>
      </c>
      <c r="E214" s="832" t="s">
        <v>5054</v>
      </c>
      <c r="F214" s="849"/>
      <c r="G214" s="849"/>
      <c r="H214" s="849"/>
      <c r="I214" s="849"/>
      <c r="J214" s="849">
        <v>1</v>
      </c>
      <c r="K214" s="849">
        <v>843.46</v>
      </c>
      <c r="L214" s="849">
        <v>1</v>
      </c>
      <c r="M214" s="849">
        <v>843.46</v>
      </c>
      <c r="N214" s="849"/>
      <c r="O214" s="849"/>
      <c r="P214" s="837"/>
      <c r="Q214" s="850"/>
    </row>
    <row r="215" spans="1:17" ht="14.4" customHeight="1" x14ac:dyDescent="0.3">
      <c r="A215" s="831" t="s">
        <v>5960</v>
      </c>
      <c r="B215" s="832" t="s">
        <v>5961</v>
      </c>
      <c r="C215" s="832" t="s">
        <v>4485</v>
      </c>
      <c r="D215" s="832" t="s">
        <v>5288</v>
      </c>
      <c r="E215" s="832" t="s">
        <v>5970</v>
      </c>
      <c r="F215" s="849">
        <v>0.38</v>
      </c>
      <c r="G215" s="849">
        <v>1682.26</v>
      </c>
      <c r="H215" s="849">
        <v>3.0826996023528976</v>
      </c>
      <c r="I215" s="849">
        <v>4427</v>
      </c>
      <c r="J215" s="849">
        <v>0.12000000000000001</v>
      </c>
      <c r="K215" s="849">
        <v>545.71</v>
      </c>
      <c r="L215" s="849">
        <v>1</v>
      </c>
      <c r="M215" s="849">
        <v>4547.583333333333</v>
      </c>
      <c r="N215" s="849">
        <v>0.82000000000000006</v>
      </c>
      <c r="O215" s="849">
        <v>1925.98</v>
      </c>
      <c r="P215" s="837">
        <v>3.5293104396107822</v>
      </c>
      <c r="Q215" s="850">
        <v>2348.7560975609754</v>
      </c>
    </row>
    <row r="216" spans="1:17" ht="14.4" customHeight="1" x14ac:dyDescent="0.3">
      <c r="A216" s="831" t="s">
        <v>5960</v>
      </c>
      <c r="B216" s="832" t="s">
        <v>5961</v>
      </c>
      <c r="C216" s="832" t="s">
        <v>4485</v>
      </c>
      <c r="D216" s="832" t="s">
        <v>5971</v>
      </c>
      <c r="E216" s="832" t="s">
        <v>5970</v>
      </c>
      <c r="F216" s="849">
        <v>0.45000000000000007</v>
      </c>
      <c r="G216" s="849">
        <v>4015.65</v>
      </c>
      <c r="H216" s="849">
        <v>1.8396446830734272</v>
      </c>
      <c r="I216" s="849">
        <v>8923.6666666666661</v>
      </c>
      <c r="J216" s="849">
        <v>0.24000000000000002</v>
      </c>
      <c r="K216" s="849">
        <v>2182.84</v>
      </c>
      <c r="L216" s="849">
        <v>1</v>
      </c>
      <c r="M216" s="849">
        <v>9095.1666666666661</v>
      </c>
      <c r="N216" s="849">
        <v>0.1</v>
      </c>
      <c r="O216" s="849">
        <v>909.52</v>
      </c>
      <c r="P216" s="837">
        <v>0.41666819372927011</v>
      </c>
      <c r="Q216" s="850">
        <v>9095.1999999999989</v>
      </c>
    </row>
    <row r="217" spans="1:17" ht="14.4" customHeight="1" x14ac:dyDescent="0.3">
      <c r="A217" s="831" t="s">
        <v>5960</v>
      </c>
      <c r="B217" s="832" t="s">
        <v>5961</v>
      </c>
      <c r="C217" s="832" t="s">
        <v>4485</v>
      </c>
      <c r="D217" s="832" t="s">
        <v>5972</v>
      </c>
      <c r="E217" s="832" t="s">
        <v>5973</v>
      </c>
      <c r="F217" s="849">
        <v>1.3000000000000003</v>
      </c>
      <c r="G217" s="849">
        <v>2534.09</v>
      </c>
      <c r="H217" s="849">
        <v>4.3333333333333339</v>
      </c>
      <c r="I217" s="849">
        <v>1949.2999999999997</v>
      </c>
      <c r="J217" s="849">
        <v>0.30000000000000004</v>
      </c>
      <c r="K217" s="849">
        <v>584.79</v>
      </c>
      <c r="L217" s="849">
        <v>1</v>
      </c>
      <c r="M217" s="849">
        <v>1949.2999999999995</v>
      </c>
      <c r="N217" s="849">
        <v>0.4</v>
      </c>
      <c r="O217" s="849">
        <v>638.02</v>
      </c>
      <c r="P217" s="837">
        <v>1.0910241283195679</v>
      </c>
      <c r="Q217" s="850">
        <v>1595.05</v>
      </c>
    </row>
    <row r="218" spans="1:17" ht="14.4" customHeight="1" x14ac:dyDescent="0.3">
      <c r="A218" s="831" t="s">
        <v>5960</v>
      </c>
      <c r="B218" s="832" t="s">
        <v>5961</v>
      </c>
      <c r="C218" s="832" t="s">
        <v>4485</v>
      </c>
      <c r="D218" s="832" t="s">
        <v>5974</v>
      </c>
      <c r="E218" s="832" t="s">
        <v>5970</v>
      </c>
      <c r="F218" s="849">
        <v>9.94</v>
      </c>
      <c r="G218" s="849">
        <v>17717.52</v>
      </c>
      <c r="H218" s="849">
        <v>0.91455932408115748</v>
      </c>
      <c r="I218" s="849">
        <v>1782.446680080483</v>
      </c>
      <c r="J218" s="849">
        <v>10.65</v>
      </c>
      <c r="K218" s="849">
        <v>19372.739999999998</v>
      </c>
      <c r="L218" s="849">
        <v>1</v>
      </c>
      <c r="M218" s="849">
        <v>1819.0366197183096</v>
      </c>
      <c r="N218" s="849">
        <v>14.209999999999999</v>
      </c>
      <c r="O218" s="849">
        <v>20016.03</v>
      </c>
      <c r="P218" s="837">
        <v>1.0332059378281029</v>
      </c>
      <c r="Q218" s="850">
        <v>1408.5876143560872</v>
      </c>
    </row>
    <row r="219" spans="1:17" ht="14.4" customHeight="1" x14ac:dyDescent="0.3">
      <c r="A219" s="831" t="s">
        <v>5960</v>
      </c>
      <c r="B219" s="832" t="s">
        <v>5961</v>
      </c>
      <c r="C219" s="832" t="s">
        <v>4485</v>
      </c>
      <c r="D219" s="832" t="s">
        <v>5975</v>
      </c>
      <c r="E219" s="832" t="s">
        <v>5976</v>
      </c>
      <c r="F219" s="849"/>
      <c r="G219" s="849"/>
      <c r="H219" s="849"/>
      <c r="I219" s="849"/>
      <c r="J219" s="849"/>
      <c r="K219" s="849"/>
      <c r="L219" s="849"/>
      <c r="M219" s="849"/>
      <c r="N219" s="849">
        <v>0.15</v>
      </c>
      <c r="O219" s="849">
        <v>77.64</v>
      </c>
      <c r="P219" s="837"/>
      <c r="Q219" s="850">
        <v>517.6</v>
      </c>
    </row>
    <row r="220" spans="1:17" ht="14.4" customHeight="1" x14ac:dyDescent="0.3">
      <c r="A220" s="831" t="s">
        <v>5960</v>
      </c>
      <c r="B220" s="832" t="s">
        <v>5961</v>
      </c>
      <c r="C220" s="832" t="s">
        <v>4485</v>
      </c>
      <c r="D220" s="832" t="s">
        <v>5977</v>
      </c>
      <c r="E220" s="832" t="s">
        <v>5978</v>
      </c>
      <c r="F220" s="849"/>
      <c r="G220" s="849"/>
      <c r="H220" s="849"/>
      <c r="I220" s="849"/>
      <c r="J220" s="849">
        <v>0.05</v>
      </c>
      <c r="K220" s="849">
        <v>46.989999999999995</v>
      </c>
      <c r="L220" s="849">
        <v>1</v>
      </c>
      <c r="M220" s="849">
        <v>939.79999999999984</v>
      </c>
      <c r="N220" s="849"/>
      <c r="O220" s="849"/>
      <c r="P220" s="837"/>
      <c r="Q220" s="850"/>
    </row>
    <row r="221" spans="1:17" ht="14.4" customHeight="1" x14ac:dyDescent="0.3">
      <c r="A221" s="831" t="s">
        <v>5960</v>
      </c>
      <c r="B221" s="832" t="s">
        <v>5961</v>
      </c>
      <c r="C221" s="832" t="s">
        <v>4485</v>
      </c>
      <c r="D221" s="832" t="s">
        <v>5979</v>
      </c>
      <c r="E221" s="832" t="s">
        <v>5970</v>
      </c>
      <c r="F221" s="849">
        <v>0.32000000000000006</v>
      </c>
      <c r="G221" s="849">
        <v>10763.449999999999</v>
      </c>
      <c r="H221" s="849">
        <v>0.97002187256952666</v>
      </c>
      <c r="I221" s="849">
        <v>33635.781249999993</v>
      </c>
      <c r="J221" s="849">
        <v>0.32</v>
      </c>
      <c r="K221" s="849">
        <v>11096.09</v>
      </c>
      <c r="L221" s="849">
        <v>1</v>
      </c>
      <c r="M221" s="849">
        <v>34675.28125</v>
      </c>
      <c r="N221" s="849">
        <v>0.35000000000000003</v>
      </c>
      <c r="O221" s="849">
        <v>10629.77</v>
      </c>
      <c r="P221" s="837">
        <v>0.95797438557185466</v>
      </c>
      <c r="Q221" s="850">
        <v>30370.771428571428</v>
      </c>
    </row>
    <row r="222" spans="1:17" ht="14.4" customHeight="1" x14ac:dyDescent="0.3">
      <c r="A222" s="831" t="s">
        <v>5960</v>
      </c>
      <c r="B222" s="832" t="s">
        <v>5961</v>
      </c>
      <c r="C222" s="832" t="s">
        <v>4509</v>
      </c>
      <c r="D222" s="832" t="s">
        <v>5980</v>
      </c>
      <c r="E222" s="832" t="s">
        <v>5981</v>
      </c>
      <c r="F222" s="849"/>
      <c r="G222" s="849"/>
      <c r="H222" s="849"/>
      <c r="I222" s="849"/>
      <c r="J222" s="849">
        <v>1</v>
      </c>
      <c r="K222" s="849">
        <v>589.59</v>
      </c>
      <c r="L222" s="849">
        <v>1</v>
      </c>
      <c r="M222" s="849">
        <v>589.59</v>
      </c>
      <c r="N222" s="849"/>
      <c r="O222" s="849"/>
      <c r="P222" s="837"/>
      <c r="Q222" s="850"/>
    </row>
    <row r="223" spans="1:17" ht="14.4" customHeight="1" x14ac:dyDescent="0.3">
      <c r="A223" s="831" t="s">
        <v>5960</v>
      </c>
      <c r="B223" s="832" t="s">
        <v>5961</v>
      </c>
      <c r="C223" s="832" t="s">
        <v>4509</v>
      </c>
      <c r="D223" s="832" t="s">
        <v>5982</v>
      </c>
      <c r="E223" s="832" t="s">
        <v>5218</v>
      </c>
      <c r="F223" s="849">
        <v>2</v>
      </c>
      <c r="G223" s="849">
        <v>1944.64</v>
      </c>
      <c r="H223" s="849"/>
      <c r="I223" s="849">
        <v>972.32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5960</v>
      </c>
      <c r="B224" s="832" t="s">
        <v>5961</v>
      </c>
      <c r="C224" s="832" t="s">
        <v>4509</v>
      </c>
      <c r="D224" s="832" t="s">
        <v>5217</v>
      </c>
      <c r="E224" s="832" t="s">
        <v>5218</v>
      </c>
      <c r="F224" s="849">
        <v>5</v>
      </c>
      <c r="G224" s="849">
        <v>8536.5499999999993</v>
      </c>
      <c r="H224" s="849">
        <v>1.6666666666666665</v>
      </c>
      <c r="I224" s="849">
        <v>1707.31</v>
      </c>
      <c r="J224" s="849">
        <v>3</v>
      </c>
      <c r="K224" s="849">
        <v>5121.93</v>
      </c>
      <c r="L224" s="849">
        <v>1</v>
      </c>
      <c r="M224" s="849">
        <v>1707.3100000000002</v>
      </c>
      <c r="N224" s="849">
        <v>2</v>
      </c>
      <c r="O224" s="849">
        <v>3203.9</v>
      </c>
      <c r="P224" s="837">
        <v>0.62552592479787894</v>
      </c>
      <c r="Q224" s="850">
        <v>1601.95</v>
      </c>
    </row>
    <row r="225" spans="1:17" ht="14.4" customHeight="1" x14ac:dyDescent="0.3">
      <c r="A225" s="831" t="s">
        <v>5960</v>
      </c>
      <c r="B225" s="832" t="s">
        <v>5961</v>
      </c>
      <c r="C225" s="832" t="s">
        <v>4509</v>
      </c>
      <c r="D225" s="832" t="s">
        <v>5983</v>
      </c>
      <c r="E225" s="832" t="s">
        <v>5218</v>
      </c>
      <c r="F225" s="849">
        <v>2</v>
      </c>
      <c r="G225" s="849">
        <v>4132.6000000000004</v>
      </c>
      <c r="H225" s="849"/>
      <c r="I225" s="849">
        <v>2066.3000000000002</v>
      </c>
      <c r="J225" s="849"/>
      <c r="K225" s="849"/>
      <c r="L225" s="849"/>
      <c r="M225" s="849"/>
      <c r="N225" s="849">
        <v>3</v>
      </c>
      <c r="O225" s="849">
        <v>5858.1</v>
      </c>
      <c r="P225" s="837"/>
      <c r="Q225" s="850">
        <v>1952.7</v>
      </c>
    </row>
    <row r="226" spans="1:17" ht="14.4" customHeight="1" x14ac:dyDescent="0.3">
      <c r="A226" s="831" t="s">
        <v>5960</v>
      </c>
      <c r="B226" s="832" t="s">
        <v>5961</v>
      </c>
      <c r="C226" s="832" t="s">
        <v>4509</v>
      </c>
      <c r="D226" s="832" t="s">
        <v>5984</v>
      </c>
      <c r="E226" s="832" t="s">
        <v>5985</v>
      </c>
      <c r="F226" s="849">
        <v>1</v>
      </c>
      <c r="G226" s="849">
        <v>1932.09</v>
      </c>
      <c r="H226" s="849"/>
      <c r="I226" s="849">
        <v>1932.09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5960</v>
      </c>
      <c r="B227" s="832" t="s">
        <v>5961</v>
      </c>
      <c r="C227" s="832" t="s">
        <v>4509</v>
      </c>
      <c r="D227" s="832" t="s">
        <v>5986</v>
      </c>
      <c r="E227" s="832" t="s">
        <v>5987</v>
      </c>
      <c r="F227" s="849">
        <v>3</v>
      </c>
      <c r="G227" s="849">
        <v>3083.28</v>
      </c>
      <c r="H227" s="849">
        <v>3</v>
      </c>
      <c r="I227" s="849">
        <v>1027.76</v>
      </c>
      <c r="J227" s="849">
        <v>1</v>
      </c>
      <c r="K227" s="849">
        <v>1027.76</v>
      </c>
      <c r="L227" s="849">
        <v>1</v>
      </c>
      <c r="M227" s="849">
        <v>1027.76</v>
      </c>
      <c r="N227" s="849">
        <v>3</v>
      </c>
      <c r="O227" s="849">
        <v>2817.42</v>
      </c>
      <c r="P227" s="837">
        <v>2.7413209309566438</v>
      </c>
      <c r="Q227" s="850">
        <v>939.14</v>
      </c>
    </row>
    <row r="228" spans="1:17" ht="14.4" customHeight="1" x14ac:dyDescent="0.3">
      <c r="A228" s="831" t="s">
        <v>5960</v>
      </c>
      <c r="B228" s="832" t="s">
        <v>5961</v>
      </c>
      <c r="C228" s="832" t="s">
        <v>4509</v>
      </c>
      <c r="D228" s="832" t="s">
        <v>5988</v>
      </c>
      <c r="E228" s="832" t="s">
        <v>5987</v>
      </c>
      <c r="F228" s="849">
        <v>2</v>
      </c>
      <c r="G228" s="849">
        <v>4283.7</v>
      </c>
      <c r="H228" s="849"/>
      <c r="I228" s="849">
        <v>2141.85</v>
      </c>
      <c r="J228" s="849"/>
      <c r="K228" s="849"/>
      <c r="L228" s="849"/>
      <c r="M228" s="849"/>
      <c r="N228" s="849">
        <v>2</v>
      </c>
      <c r="O228" s="849">
        <v>4062.4</v>
      </c>
      <c r="P228" s="837"/>
      <c r="Q228" s="850">
        <v>2031.2</v>
      </c>
    </row>
    <row r="229" spans="1:17" ht="14.4" customHeight="1" x14ac:dyDescent="0.3">
      <c r="A229" s="831" t="s">
        <v>5960</v>
      </c>
      <c r="B229" s="832" t="s">
        <v>5961</v>
      </c>
      <c r="C229" s="832" t="s">
        <v>4509</v>
      </c>
      <c r="D229" s="832" t="s">
        <v>5989</v>
      </c>
      <c r="E229" s="832" t="s">
        <v>5990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31270.74</v>
      </c>
      <c r="P229" s="837"/>
      <c r="Q229" s="850">
        <v>15635.37</v>
      </c>
    </row>
    <row r="230" spans="1:17" ht="14.4" customHeight="1" x14ac:dyDescent="0.3">
      <c r="A230" s="831" t="s">
        <v>5960</v>
      </c>
      <c r="B230" s="832" t="s">
        <v>5961</v>
      </c>
      <c r="C230" s="832" t="s">
        <v>4509</v>
      </c>
      <c r="D230" s="832" t="s">
        <v>5991</v>
      </c>
      <c r="E230" s="832" t="s">
        <v>5992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11000.14</v>
      </c>
      <c r="P230" s="837"/>
      <c r="Q230" s="850">
        <v>11000.14</v>
      </c>
    </row>
    <row r="231" spans="1:17" ht="14.4" customHeight="1" x14ac:dyDescent="0.3">
      <c r="A231" s="831" t="s">
        <v>5960</v>
      </c>
      <c r="B231" s="832" t="s">
        <v>5961</v>
      </c>
      <c r="C231" s="832" t="s">
        <v>4509</v>
      </c>
      <c r="D231" s="832" t="s">
        <v>5993</v>
      </c>
      <c r="E231" s="832" t="s">
        <v>5994</v>
      </c>
      <c r="F231" s="849">
        <v>1</v>
      </c>
      <c r="G231" s="849">
        <v>3003.38</v>
      </c>
      <c r="H231" s="849">
        <v>1</v>
      </c>
      <c r="I231" s="849">
        <v>3003.38</v>
      </c>
      <c r="J231" s="849">
        <v>1</v>
      </c>
      <c r="K231" s="849">
        <v>3003.38</v>
      </c>
      <c r="L231" s="849">
        <v>1</v>
      </c>
      <c r="M231" s="849">
        <v>3003.38</v>
      </c>
      <c r="N231" s="849"/>
      <c r="O231" s="849"/>
      <c r="P231" s="837"/>
      <c r="Q231" s="850"/>
    </row>
    <row r="232" spans="1:17" ht="14.4" customHeight="1" x14ac:dyDescent="0.3">
      <c r="A232" s="831" t="s">
        <v>5960</v>
      </c>
      <c r="B232" s="832" t="s">
        <v>5961</v>
      </c>
      <c r="C232" s="832" t="s">
        <v>4509</v>
      </c>
      <c r="D232" s="832" t="s">
        <v>5995</v>
      </c>
      <c r="E232" s="832" t="s">
        <v>5996</v>
      </c>
      <c r="F232" s="849">
        <v>1</v>
      </c>
      <c r="G232" s="849">
        <v>166546.75</v>
      </c>
      <c r="H232" s="849"/>
      <c r="I232" s="849">
        <v>166546.75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5960</v>
      </c>
      <c r="B233" s="832" t="s">
        <v>5961</v>
      </c>
      <c r="C233" s="832" t="s">
        <v>4509</v>
      </c>
      <c r="D233" s="832" t="s">
        <v>5997</v>
      </c>
      <c r="E233" s="832" t="s">
        <v>5998</v>
      </c>
      <c r="F233" s="849">
        <v>4</v>
      </c>
      <c r="G233" s="849">
        <v>27563.119999999999</v>
      </c>
      <c r="H233" s="849"/>
      <c r="I233" s="849">
        <v>6890.78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5960</v>
      </c>
      <c r="B234" s="832" t="s">
        <v>5961</v>
      </c>
      <c r="C234" s="832" t="s">
        <v>4509</v>
      </c>
      <c r="D234" s="832" t="s">
        <v>5999</v>
      </c>
      <c r="E234" s="832" t="s">
        <v>6000</v>
      </c>
      <c r="F234" s="849">
        <v>2</v>
      </c>
      <c r="G234" s="849">
        <v>8275.7800000000007</v>
      </c>
      <c r="H234" s="849">
        <v>2</v>
      </c>
      <c r="I234" s="849">
        <v>4137.8900000000003</v>
      </c>
      <c r="J234" s="849">
        <v>1</v>
      </c>
      <c r="K234" s="849">
        <v>4137.8900000000003</v>
      </c>
      <c r="L234" s="849">
        <v>1</v>
      </c>
      <c r="M234" s="849">
        <v>4137.8900000000003</v>
      </c>
      <c r="N234" s="849"/>
      <c r="O234" s="849"/>
      <c r="P234" s="837"/>
      <c r="Q234" s="850"/>
    </row>
    <row r="235" spans="1:17" ht="14.4" customHeight="1" x14ac:dyDescent="0.3">
      <c r="A235" s="831" t="s">
        <v>5960</v>
      </c>
      <c r="B235" s="832" t="s">
        <v>5961</v>
      </c>
      <c r="C235" s="832" t="s">
        <v>4509</v>
      </c>
      <c r="D235" s="832" t="s">
        <v>6001</v>
      </c>
      <c r="E235" s="832" t="s">
        <v>6002</v>
      </c>
      <c r="F235" s="849">
        <v>1</v>
      </c>
      <c r="G235" s="849">
        <v>1123.73</v>
      </c>
      <c r="H235" s="849"/>
      <c r="I235" s="849">
        <v>1123.73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5960</v>
      </c>
      <c r="B236" s="832" t="s">
        <v>5961</v>
      </c>
      <c r="C236" s="832" t="s">
        <v>4509</v>
      </c>
      <c r="D236" s="832" t="s">
        <v>6003</v>
      </c>
      <c r="E236" s="832" t="s">
        <v>6004</v>
      </c>
      <c r="F236" s="849">
        <v>4</v>
      </c>
      <c r="G236" s="849">
        <v>4011.2</v>
      </c>
      <c r="H236" s="849">
        <v>4</v>
      </c>
      <c r="I236" s="849">
        <v>1002.8</v>
      </c>
      <c r="J236" s="849">
        <v>1</v>
      </c>
      <c r="K236" s="849">
        <v>1002.8</v>
      </c>
      <c r="L236" s="849">
        <v>1</v>
      </c>
      <c r="M236" s="849">
        <v>1002.8</v>
      </c>
      <c r="N236" s="849">
        <v>2</v>
      </c>
      <c r="O236" s="849">
        <v>1886.5</v>
      </c>
      <c r="P236" s="837">
        <v>1.8812325488631831</v>
      </c>
      <c r="Q236" s="850">
        <v>943.25</v>
      </c>
    </row>
    <row r="237" spans="1:17" ht="14.4" customHeight="1" x14ac:dyDescent="0.3">
      <c r="A237" s="831" t="s">
        <v>5960</v>
      </c>
      <c r="B237" s="832" t="s">
        <v>5961</v>
      </c>
      <c r="C237" s="832" t="s">
        <v>4509</v>
      </c>
      <c r="D237" s="832" t="s">
        <v>6005</v>
      </c>
      <c r="E237" s="832" t="s">
        <v>6006</v>
      </c>
      <c r="F237" s="849">
        <v>1</v>
      </c>
      <c r="G237" s="849">
        <v>2170.9699999999998</v>
      </c>
      <c r="H237" s="849">
        <v>1</v>
      </c>
      <c r="I237" s="849">
        <v>2170.9699999999998</v>
      </c>
      <c r="J237" s="849">
        <v>1</v>
      </c>
      <c r="K237" s="849">
        <v>2170.9699999999998</v>
      </c>
      <c r="L237" s="849">
        <v>1</v>
      </c>
      <c r="M237" s="849">
        <v>2170.9699999999998</v>
      </c>
      <c r="N237" s="849"/>
      <c r="O237" s="849"/>
      <c r="P237" s="837"/>
      <c r="Q237" s="850"/>
    </row>
    <row r="238" spans="1:17" ht="14.4" customHeight="1" x14ac:dyDescent="0.3">
      <c r="A238" s="831" t="s">
        <v>5960</v>
      </c>
      <c r="B238" s="832" t="s">
        <v>5961</v>
      </c>
      <c r="C238" s="832" t="s">
        <v>4509</v>
      </c>
      <c r="D238" s="832" t="s">
        <v>6007</v>
      </c>
      <c r="E238" s="832" t="s">
        <v>6008</v>
      </c>
      <c r="F238" s="849">
        <v>1</v>
      </c>
      <c r="G238" s="849">
        <v>3360</v>
      </c>
      <c r="H238" s="849"/>
      <c r="I238" s="849">
        <v>3360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5960</v>
      </c>
      <c r="B239" s="832" t="s">
        <v>5961</v>
      </c>
      <c r="C239" s="832" t="s">
        <v>4509</v>
      </c>
      <c r="D239" s="832" t="s">
        <v>6009</v>
      </c>
      <c r="E239" s="832" t="s">
        <v>6010</v>
      </c>
      <c r="F239" s="849">
        <v>3</v>
      </c>
      <c r="G239" s="849">
        <v>15777.689999999999</v>
      </c>
      <c r="H239" s="849"/>
      <c r="I239" s="849">
        <v>5259.23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5960</v>
      </c>
      <c r="B240" s="832" t="s">
        <v>5961</v>
      </c>
      <c r="C240" s="832" t="s">
        <v>4509</v>
      </c>
      <c r="D240" s="832" t="s">
        <v>6011</v>
      </c>
      <c r="E240" s="832" t="s">
        <v>6012</v>
      </c>
      <c r="F240" s="849">
        <v>1</v>
      </c>
      <c r="G240" s="849">
        <v>1497.44</v>
      </c>
      <c r="H240" s="849"/>
      <c r="I240" s="849">
        <v>1497.44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5960</v>
      </c>
      <c r="B241" s="832" t="s">
        <v>5961</v>
      </c>
      <c r="C241" s="832" t="s">
        <v>4509</v>
      </c>
      <c r="D241" s="832" t="s">
        <v>6013</v>
      </c>
      <c r="E241" s="832" t="s">
        <v>6014</v>
      </c>
      <c r="F241" s="849"/>
      <c r="G241" s="849"/>
      <c r="H241" s="849"/>
      <c r="I241" s="849"/>
      <c r="J241" s="849">
        <v>2</v>
      </c>
      <c r="K241" s="849">
        <v>1211.3</v>
      </c>
      <c r="L241" s="849">
        <v>1</v>
      </c>
      <c r="M241" s="849">
        <v>605.65</v>
      </c>
      <c r="N241" s="849">
        <v>1</v>
      </c>
      <c r="O241" s="849">
        <v>550.72</v>
      </c>
      <c r="P241" s="837">
        <v>0.45465202674812188</v>
      </c>
      <c r="Q241" s="850">
        <v>550.72</v>
      </c>
    </row>
    <row r="242" spans="1:17" ht="14.4" customHeight="1" x14ac:dyDescent="0.3">
      <c r="A242" s="831" t="s">
        <v>5960</v>
      </c>
      <c r="B242" s="832" t="s">
        <v>5961</v>
      </c>
      <c r="C242" s="832" t="s">
        <v>4509</v>
      </c>
      <c r="D242" s="832" t="s">
        <v>6015</v>
      </c>
      <c r="E242" s="832" t="s">
        <v>6016</v>
      </c>
      <c r="F242" s="849">
        <v>7</v>
      </c>
      <c r="G242" s="849">
        <v>5818.12</v>
      </c>
      <c r="H242" s="849">
        <v>3.5</v>
      </c>
      <c r="I242" s="849">
        <v>831.16</v>
      </c>
      <c r="J242" s="849">
        <v>2</v>
      </c>
      <c r="K242" s="849">
        <v>1662.32</v>
      </c>
      <c r="L242" s="849">
        <v>1</v>
      </c>
      <c r="M242" s="849">
        <v>831.16</v>
      </c>
      <c r="N242" s="849">
        <v>2</v>
      </c>
      <c r="O242" s="849">
        <v>1662.32</v>
      </c>
      <c r="P242" s="837">
        <v>1</v>
      </c>
      <c r="Q242" s="850">
        <v>831.16</v>
      </c>
    </row>
    <row r="243" spans="1:17" ht="14.4" customHeight="1" x14ac:dyDescent="0.3">
      <c r="A243" s="831" t="s">
        <v>5960</v>
      </c>
      <c r="B243" s="832" t="s">
        <v>5961</v>
      </c>
      <c r="C243" s="832" t="s">
        <v>4509</v>
      </c>
      <c r="D243" s="832" t="s">
        <v>6017</v>
      </c>
      <c r="E243" s="832" t="s">
        <v>6016</v>
      </c>
      <c r="F243" s="849">
        <v>5</v>
      </c>
      <c r="G243" s="849">
        <v>4440.2999999999993</v>
      </c>
      <c r="H243" s="849"/>
      <c r="I243" s="849">
        <v>888.05999999999983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5960</v>
      </c>
      <c r="B244" s="832" t="s">
        <v>5961</v>
      </c>
      <c r="C244" s="832" t="s">
        <v>4509</v>
      </c>
      <c r="D244" s="832" t="s">
        <v>6018</v>
      </c>
      <c r="E244" s="832" t="s">
        <v>6019</v>
      </c>
      <c r="F244" s="849"/>
      <c r="G244" s="849"/>
      <c r="H244" s="849"/>
      <c r="I244" s="849"/>
      <c r="J244" s="849"/>
      <c r="K244" s="849"/>
      <c r="L244" s="849"/>
      <c r="M244" s="849"/>
      <c r="N244" s="849">
        <v>4</v>
      </c>
      <c r="O244" s="849">
        <v>80995.679999999993</v>
      </c>
      <c r="P244" s="837"/>
      <c r="Q244" s="850">
        <v>20248.919999999998</v>
      </c>
    </row>
    <row r="245" spans="1:17" ht="14.4" customHeight="1" x14ac:dyDescent="0.3">
      <c r="A245" s="831" t="s">
        <v>5960</v>
      </c>
      <c r="B245" s="832" t="s">
        <v>5961</v>
      </c>
      <c r="C245" s="832" t="s">
        <v>4509</v>
      </c>
      <c r="D245" s="832" t="s">
        <v>6020</v>
      </c>
      <c r="E245" s="832" t="s">
        <v>6021</v>
      </c>
      <c r="F245" s="849">
        <v>2</v>
      </c>
      <c r="G245" s="849">
        <v>2624.28</v>
      </c>
      <c r="H245" s="849"/>
      <c r="I245" s="849">
        <v>1312.14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5960</v>
      </c>
      <c r="B246" s="832" t="s">
        <v>5961</v>
      </c>
      <c r="C246" s="832" t="s">
        <v>4509</v>
      </c>
      <c r="D246" s="832" t="s">
        <v>6022</v>
      </c>
      <c r="E246" s="832" t="s">
        <v>6023</v>
      </c>
      <c r="F246" s="849">
        <v>13</v>
      </c>
      <c r="G246" s="849">
        <v>47379.54</v>
      </c>
      <c r="H246" s="849"/>
      <c r="I246" s="849">
        <v>3644.58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5960</v>
      </c>
      <c r="B247" s="832" t="s">
        <v>5961</v>
      </c>
      <c r="C247" s="832" t="s">
        <v>4509</v>
      </c>
      <c r="D247" s="832" t="s">
        <v>6024</v>
      </c>
      <c r="E247" s="832" t="s">
        <v>6025</v>
      </c>
      <c r="F247" s="849">
        <v>3</v>
      </c>
      <c r="G247" s="849">
        <v>3438.99</v>
      </c>
      <c r="H247" s="849"/>
      <c r="I247" s="849">
        <v>1146.33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5960</v>
      </c>
      <c r="B248" s="832" t="s">
        <v>5961</v>
      </c>
      <c r="C248" s="832" t="s">
        <v>4509</v>
      </c>
      <c r="D248" s="832" t="s">
        <v>6026</v>
      </c>
      <c r="E248" s="832" t="s">
        <v>6027</v>
      </c>
      <c r="F248" s="849"/>
      <c r="G248" s="849"/>
      <c r="H248" s="849"/>
      <c r="I248" s="849"/>
      <c r="J248" s="849"/>
      <c r="K248" s="849"/>
      <c r="L248" s="849"/>
      <c r="M248" s="849"/>
      <c r="N248" s="849">
        <v>2</v>
      </c>
      <c r="O248" s="849">
        <v>45158.720000000001</v>
      </c>
      <c r="P248" s="837"/>
      <c r="Q248" s="850">
        <v>22579.360000000001</v>
      </c>
    </row>
    <row r="249" spans="1:17" ht="14.4" customHeight="1" x14ac:dyDescent="0.3">
      <c r="A249" s="831" t="s">
        <v>5960</v>
      </c>
      <c r="B249" s="832" t="s">
        <v>5961</v>
      </c>
      <c r="C249" s="832" t="s">
        <v>4509</v>
      </c>
      <c r="D249" s="832" t="s">
        <v>6028</v>
      </c>
      <c r="E249" s="832" t="s">
        <v>6029</v>
      </c>
      <c r="F249" s="849">
        <v>3</v>
      </c>
      <c r="G249" s="849">
        <v>1077.3000000000002</v>
      </c>
      <c r="H249" s="849">
        <v>3.0000000000000004</v>
      </c>
      <c r="I249" s="849">
        <v>359.10000000000008</v>
      </c>
      <c r="J249" s="849">
        <v>1</v>
      </c>
      <c r="K249" s="849">
        <v>359.1</v>
      </c>
      <c r="L249" s="849">
        <v>1</v>
      </c>
      <c r="M249" s="849">
        <v>359.1</v>
      </c>
      <c r="N249" s="849">
        <v>1</v>
      </c>
      <c r="O249" s="849">
        <v>359.1</v>
      </c>
      <c r="P249" s="837">
        <v>1</v>
      </c>
      <c r="Q249" s="850">
        <v>359.1</v>
      </c>
    </row>
    <row r="250" spans="1:17" ht="14.4" customHeight="1" x14ac:dyDescent="0.3">
      <c r="A250" s="831" t="s">
        <v>5960</v>
      </c>
      <c r="B250" s="832" t="s">
        <v>5961</v>
      </c>
      <c r="C250" s="832" t="s">
        <v>4509</v>
      </c>
      <c r="D250" s="832" t="s">
        <v>6030</v>
      </c>
      <c r="E250" s="832" t="s">
        <v>6031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12294.26</v>
      </c>
      <c r="P250" s="837"/>
      <c r="Q250" s="850">
        <v>12294.26</v>
      </c>
    </row>
    <row r="251" spans="1:17" ht="14.4" customHeight="1" x14ac:dyDescent="0.3">
      <c r="A251" s="831" t="s">
        <v>5960</v>
      </c>
      <c r="B251" s="832" t="s">
        <v>5961</v>
      </c>
      <c r="C251" s="832" t="s">
        <v>4509</v>
      </c>
      <c r="D251" s="832" t="s">
        <v>6032</v>
      </c>
      <c r="E251" s="832" t="s">
        <v>6033</v>
      </c>
      <c r="F251" s="849">
        <v>3</v>
      </c>
      <c r="G251" s="849">
        <v>50495.069999999992</v>
      </c>
      <c r="H251" s="849">
        <v>3</v>
      </c>
      <c r="I251" s="849">
        <v>16831.689999999999</v>
      </c>
      <c r="J251" s="849">
        <v>1</v>
      </c>
      <c r="K251" s="849">
        <v>16831.689999999999</v>
      </c>
      <c r="L251" s="849">
        <v>1</v>
      </c>
      <c r="M251" s="849">
        <v>16831.689999999999</v>
      </c>
      <c r="N251" s="849"/>
      <c r="O251" s="849"/>
      <c r="P251" s="837"/>
      <c r="Q251" s="850"/>
    </row>
    <row r="252" spans="1:17" ht="14.4" customHeight="1" x14ac:dyDescent="0.3">
      <c r="A252" s="831" t="s">
        <v>5960</v>
      </c>
      <c r="B252" s="832" t="s">
        <v>5961</v>
      </c>
      <c r="C252" s="832" t="s">
        <v>4509</v>
      </c>
      <c r="D252" s="832" t="s">
        <v>6034</v>
      </c>
      <c r="E252" s="832" t="s">
        <v>6035</v>
      </c>
      <c r="F252" s="849">
        <v>1</v>
      </c>
      <c r="G252" s="849">
        <v>10645.01</v>
      </c>
      <c r="H252" s="849">
        <v>1</v>
      </c>
      <c r="I252" s="849">
        <v>10645.01</v>
      </c>
      <c r="J252" s="849">
        <v>1</v>
      </c>
      <c r="K252" s="849">
        <v>10645.01</v>
      </c>
      <c r="L252" s="849">
        <v>1</v>
      </c>
      <c r="M252" s="849">
        <v>10645.01</v>
      </c>
      <c r="N252" s="849"/>
      <c r="O252" s="849"/>
      <c r="P252" s="837"/>
      <c r="Q252" s="850"/>
    </row>
    <row r="253" spans="1:17" ht="14.4" customHeight="1" x14ac:dyDescent="0.3">
      <c r="A253" s="831" t="s">
        <v>5960</v>
      </c>
      <c r="B253" s="832" t="s">
        <v>5961</v>
      </c>
      <c r="C253" s="832" t="s">
        <v>4509</v>
      </c>
      <c r="D253" s="832" t="s">
        <v>6036</v>
      </c>
      <c r="E253" s="832" t="s">
        <v>6037</v>
      </c>
      <c r="F253" s="849">
        <v>6</v>
      </c>
      <c r="G253" s="849">
        <v>39522.78</v>
      </c>
      <c r="H253" s="849">
        <v>3</v>
      </c>
      <c r="I253" s="849">
        <v>6587.13</v>
      </c>
      <c r="J253" s="849">
        <v>2</v>
      </c>
      <c r="K253" s="849">
        <v>13174.26</v>
      </c>
      <c r="L253" s="849">
        <v>1</v>
      </c>
      <c r="M253" s="849">
        <v>6587.13</v>
      </c>
      <c r="N253" s="849">
        <v>2</v>
      </c>
      <c r="O253" s="849">
        <v>12190.78</v>
      </c>
      <c r="P253" s="837">
        <v>0.92534836871292969</v>
      </c>
      <c r="Q253" s="850">
        <v>6095.39</v>
      </c>
    </row>
    <row r="254" spans="1:17" ht="14.4" customHeight="1" x14ac:dyDescent="0.3">
      <c r="A254" s="831" t="s">
        <v>5960</v>
      </c>
      <c r="B254" s="832" t="s">
        <v>5961</v>
      </c>
      <c r="C254" s="832" t="s">
        <v>4509</v>
      </c>
      <c r="D254" s="832" t="s">
        <v>6038</v>
      </c>
      <c r="E254" s="832" t="s">
        <v>6039</v>
      </c>
      <c r="F254" s="849">
        <v>3</v>
      </c>
      <c r="G254" s="849">
        <v>5524.86</v>
      </c>
      <c r="H254" s="849">
        <v>3</v>
      </c>
      <c r="I254" s="849">
        <v>1841.62</v>
      </c>
      <c r="J254" s="849">
        <v>1</v>
      </c>
      <c r="K254" s="849">
        <v>1841.62</v>
      </c>
      <c r="L254" s="849">
        <v>1</v>
      </c>
      <c r="M254" s="849">
        <v>1841.62</v>
      </c>
      <c r="N254" s="849">
        <v>1</v>
      </c>
      <c r="O254" s="849">
        <v>1726.4</v>
      </c>
      <c r="P254" s="837">
        <v>0.93743551872807651</v>
      </c>
      <c r="Q254" s="850">
        <v>1726.4</v>
      </c>
    </row>
    <row r="255" spans="1:17" ht="14.4" customHeight="1" x14ac:dyDescent="0.3">
      <c r="A255" s="831" t="s">
        <v>5960</v>
      </c>
      <c r="B255" s="832" t="s">
        <v>5961</v>
      </c>
      <c r="C255" s="832" t="s">
        <v>4509</v>
      </c>
      <c r="D255" s="832" t="s">
        <v>6040</v>
      </c>
      <c r="E255" s="832" t="s">
        <v>6041</v>
      </c>
      <c r="F255" s="849">
        <v>1</v>
      </c>
      <c r="G255" s="849">
        <v>27813</v>
      </c>
      <c r="H255" s="849"/>
      <c r="I255" s="849">
        <v>27813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5960</v>
      </c>
      <c r="B256" s="832" t="s">
        <v>5961</v>
      </c>
      <c r="C256" s="832" t="s">
        <v>4509</v>
      </c>
      <c r="D256" s="832" t="s">
        <v>6042</v>
      </c>
      <c r="E256" s="832" t="s">
        <v>6043</v>
      </c>
      <c r="F256" s="849">
        <v>1</v>
      </c>
      <c r="G256" s="849">
        <v>4360</v>
      </c>
      <c r="H256" s="849"/>
      <c r="I256" s="849">
        <v>4360</v>
      </c>
      <c r="J256" s="849"/>
      <c r="K256" s="849"/>
      <c r="L256" s="849"/>
      <c r="M256" s="849"/>
      <c r="N256" s="849">
        <v>2</v>
      </c>
      <c r="O256" s="849">
        <v>7980.78</v>
      </c>
      <c r="P256" s="837"/>
      <c r="Q256" s="850">
        <v>3990.39</v>
      </c>
    </row>
    <row r="257" spans="1:17" ht="14.4" customHeight="1" x14ac:dyDescent="0.3">
      <c r="A257" s="831" t="s">
        <v>5960</v>
      </c>
      <c r="B257" s="832" t="s">
        <v>5961</v>
      </c>
      <c r="C257" s="832" t="s">
        <v>4509</v>
      </c>
      <c r="D257" s="832" t="s">
        <v>6044</v>
      </c>
      <c r="E257" s="832" t="s">
        <v>6045</v>
      </c>
      <c r="F257" s="849">
        <v>1</v>
      </c>
      <c r="G257" s="849">
        <v>26500.21</v>
      </c>
      <c r="H257" s="849"/>
      <c r="I257" s="849">
        <v>26500.21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5960</v>
      </c>
      <c r="B258" s="832" t="s">
        <v>5961</v>
      </c>
      <c r="C258" s="832" t="s">
        <v>4509</v>
      </c>
      <c r="D258" s="832" t="s">
        <v>6046</v>
      </c>
      <c r="E258" s="832" t="s">
        <v>6047</v>
      </c>
      <c r="F258" s="849">
        <v>1</v>
      </c>
      <c r="G258" s="849">
        <v>380.86</v>
      </c>
      <c r="H258" s="849">
        <v>1</v>
      </c>
      <c r="I258" s="849">
        <v>380.86</v>
      </c>
      <c r="J258" s="849">
        <v>1</v>
      </c>
      <c r="K258" s="849">
        <v>380.86</v>
      </c>
      <c r="L258" s="849">
        <v>1</v>
      </c>
      <c r="M258" s="849">
        <v>380.86</v>
      </c>
      <c r="N258" s="849"/>
      <c r="O258" s="849"/>
      <c r="P258" s="837"/>
      <c r="Q258" s="850"/>
    </row>
    <row r="259" spans="1:17" ht="14.4" customHeight="1" x14ac:dyDescent="0.3">
      <c r="A259" s="831" t="s">
        <v>5960</v>
      </c>
      <c r="B259" s="832" t="s">
        <v>5961</v>
      </c>
      <c r="C259" s="832" t="s">
        <v>4509</v>
      </c>
      <c r="D259" s="832" t="s">
        <v>6048</v>
      </c>
      <c r="E259" s="832" t="s">
        <v>6049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510.57</v>
      </c>
      <c r="P259" s="837"/>
      <c r="Q259" s="850">
        <v>510.57</v>
      </c>
    </row>
    <row r="260" spans="1:17" ht="14.4" customHeight="1" x14ac:dyDescent="0.3">
      <c r="A260" s="831" t="s">
        <v>5960</v>
      </c>
      <c r="B260" s="832" t="s">
        <v>5961</v>
      </c>
      <c r="C260" s="832" t="s">
        <v>4509</v>
      </c>
      <c r="D260" s="832" t="s">
        <v>6050</v>
      </c>
      <c r="E260" s="832" t="s">
        <v>6051</v>
      </c>
      <c r="F260" s="849">
        <v>1</v>
      </c>
      <c r="G260" s="849">
        <v>18900</v>
      </c>
      <c r="H260" s="849"/>
      <c r="I260" s="849">
        <v>18900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5960</v>
      </c>
      <c r="B261" s="832" t="s">
        <v>5961</v>
      </c>
      <c r="C261" s="832" t="s">
        <v>4509</v>
      </c>
      <c r="D261" s="832" t="s">
        <v>6052</v>
      </c>
      <c r="E261" s="832" t="s">
        <v>6053</v>
      </c>
      <c r="F261" s="849">
        <v>1</v>
      </c>
      <c r="G261" s="849">
        <v>5424</v>
      </c>
      <c r="H261" s="849"/>
      <c r="I261" s="849">
        <v>5424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5960</v>
      </c>
      <c r="B262" s="832" t="s">
        <v>5961</v>
      </c>
      <c r="C262" s="832" t="s">
        <v>4480</v>
      </c>
      <c r="D262" s="832" t="s">
        <v>6054</v>
      </c>
      <c r="E262" s="832" t="s">
        <v>6055</v>
      </c>
      <c r="F262" s="849">
        <v>3</v>
      </c>
      <c r="G262" s="849">
        <v>465</v>
      </c>
      <c r="H262" s="849">
        <v>1</v>
      </c>
      <c r="I262" s="849">
        <v>155</v>
      </c>
      <c r="J262" s="849">
        <v>3</v>
      </c>
      <c r="K262" s="849">
        <v>465</v>
      </c>
      <c r="L262" s="849">
        <v>1</v>
      </c>
      <c r="M262" s="849">
        <v>155</v>
      </c>
      <c r="N262" s="849"/>
      <c r="O262" s="849"/>
      <c r="P262" s="837"/>
      <c r="Q262" s="850"/>
    </row>
    <row r="263" spans="1:17" ht="14.4" customHeight="1" x14ac:dyDescent="0.3">
      <c r="A263" s="831" t="s">
        <v>5960</v>
      </c>
      <c r="B263" s="832" t="s">
        <v>5961</v>
      </c>
      <c r="C263" s="832" t="s">
        <v>4480</v>
      </c>
      <c r="D263" s="832" t="s">
        <v>6056</v>
      </c>
      <c r="E263" s="832" t="s">
        <v>6057</v>
      </c>
      <c r="F263" s="849">
        <v>1</v>
      </c>
      <c r="G263" s="849">
        <v>187</v>
      </c>
      <c r="H263" s="849"/>
      <c r="I263" s="849">
        <v>187</v>
      </c>
      <c r="J263" s="849"/>
      <c r="K263" s="849"/>
      <c r="L263" s="849"/>
      <c r="M263" s="849"/>
      <c r="N263" s="849">
        <v>3</v>
      </c>
      <c r="O263" s="849">
        <v>561</v>
      </c>
      <c r="P263" s="837"/>
      <c r="Q263" s="850">
        <v>187</v>
      </c>
    </row>
    <row r="264" spans="1:17" ht="14.4" customHeight="1" x14ac:dyDescent="0.3">
      <c r="A264" s="831" t="s">
        <v>5960</v>
      </c>
      <c r="B264" s="832" t="s">
        <v>5961</v>
      </c>
      <c r="C264" s="832" t="s">
        <v>4480</v>
      </c>
      <c r="D264" s="832" t="s">
        <v>6058</v>
      </c>
      <c r="E264" s="832" t="s">
        <v>6059</v>
      </c>
      <c r="F264" s="849">
        <v>8</v>
      </c>
      <c r="G264" s="849">
        <v>1024</v>
      </c>
      <c r="H264" s="849">
        <v>1.6</v>
      </c>
      <c r="I264" s="849">
        <v>128</v>
      </c>
      <c r="J264" s="849">
        <v>5</v>
      </c>
      <c r="K264" s="849">
        <v>640</v>
      </c>
      <c r="L264" s="849">
        <v>1</v>
      </c>
      <c r="M264" s="849">
        <v>128</v>
      </c>
      <c r="N264" s="849">
        <v>18</v>
      </c>
      <c r="O264" s="849">
        <v>2304</v>
      </c>
      <c r="P264" s="837">
        <v>3.6</v>
      </c>
      <c r="Q264" s="850">
        <v>128</v>
      </c>
    </row>
    <row r="265" spans="1:17" ht="14.4" customHeight="1" x14ac:dyDescent="0.3">
      <c r="A265" s="831" t="s">
        <v>5960</v>
      </c>
      <c r="B265" s="832" t="s">
        <v>5961</v>
      </c>
      <c r="C265" s="832" t="s">
        <v>4480</v>
      </c>
      <c r="D265" s="832" t="s">
        <v>6058</v>
      </c>
      <c r="E265" s="832" t="s">
        <v>6060</v>
      </c>
      <c r="F265" s="849">
        <v>4</v>
      </c>
      <c r="G265" s="849">
        <v>512</v>
      </c>
      <c r="H265" s="849"/>
      <c r="I265" s="849">
        <v>128</v>
      </c>
      <c r="J265" s="849"/>
      <c r="K265" s="849"/>
      <c r="L265" s="849"/>
      <c r="M265" s="849"/>
      <c r="N265" s="849">
        <v>1</v>
      </c>
      <c r="O265" s="849">
        <v>128</v>
      </c>
      <c r="P265" s="837"/>
      <c r="Q265" s="850">
        <v>128</v>
      </c>
    </row>
    <row r="266" spans="1:17" ht="14.4" customHeight="1" x14ac:dyDescent="0.3">
      <c r="A266" s="831" t="s">
        <v>5960</v>
      </c>
      <c r="B266" s="832" t="s">
        <v>5961</v>
      </c>
      <c r="C266" s="832" t="s">
        <v>4480</v>
      </c>
      <c r="D266" s="832" t="s">
        <v>6061</v>
      </c>
      <c r="E266" s="832" t="s">
        <v>6062</v>
      </c>
      <c r="F266" s="849">
        <v>45</v>
      </c>
      <c r="G266" s="849">
        <v>10035</v>
      </c>
      <c r="H266" s="849">
        <v>2.1428571428571428</v>
      </c>
      <c r="I266" s="849">
        <v>223</v>
      </c>
      <c r="J266" s="849">
        <v>21</v>
      </c>
      <c r="K266" s="849">
        <v>4683</v>
      </c>
      <c r="L266" s="849">
        <v>1</v>
      </c>
      <c r="M266" s="849">
        <v>223</v>
      </c>
      <c r="N266" s="849">
        <v>37</v>
      </c>
      <c r="O266" s="849">
        <v>8288</v>
      </c>
      <c r="P266" s="837">
        <v>1.7698056801195814</v>
      </c>
      <c r="Q266" s="850">
        <v>224</v>
      </c>
    </row>
    <row r="267" spans="1:17" ht="14.4" customHeight="1" x14ac:dyDescent="0.3">
      <c r="A267" s="831" t="s">
        <v>5960</v>
      </c>
      <c r="B267" s="832" t="s">
        <v>5961</v>
      </c>
      <c r="C267" s="832" t="s">
        <v>4480</v>
      </c>
      <c r="D267" s="832" t="s">
        <v>6061</v>
      </c>
      <c r="E267" s="832" t="s">
        <v>6063</v>
      </c>
      <c r="F267" s="849">
        <v>1</v>
      </c>
      <c r="G267" s="849">
        <v>223</v>
      </c>
      <c r="H267" s="849">
        <v>9.0909090909090912E-2</v>
      </c>
      <c r="I267" s="849">
        <v>223</v>
      </c>
      <c r="J267" s="849">
        <v>11</v>
      </c>
      <c r="K267" s="849">
        <v>2453</v>
      </c>
      <c r="L267" s="849">
        <v>1</v>
      </c>
      <c r="M267" s="849">
        <v>223</v>
      </c>
      <c r="N267" s="849">
        <v>2</v>
      </c>
      <c r="O267" s="849">
        <v>448</v>
      </c>
      <c r="P267" s="837">
        <v>0.18263350998777009</v>
      </c>
      <c r="Q267" s="850">
        <v>224</v>
      </c>
    </row>
    <row r="268" spans="1:17" ht="14.4" customHeight="1" x14ac:dyDescent="0.3">
      <c r="A268" s="831" t="s">
        <v>5960</v>
      </c>
      <c r="B268" s="832" t="s">
        <v>5961</v>
      </c>
      <c r="C268" s="832" t="s">
        <v>4480</v>
      </c>
      <c r="D268" s="832" t="s">
        <v>6064</v>
      </c>
      <c r="E268" s="832" t="s">
        <v>6065</v>
      </c>
      <c r="F268" s="849"/>
      <c r="G268" s="849"/>
      <c r="H268" s="849"/>
      <c r="I268" s="849"/>
      <c r="J268" s="849">
        <v>2</v>
      </c>
      <c r="K268" s="849">
        <v>450</v>
      </c>
      <c r="L268" s="849">
        <v>1</v>
      </c>
      <c r="M268" s="849">
        <v>225</v>
      </c>
      <c r="N268" s="849">
        <v>3</v>
      </c>
      <c r="O268" s="849">
        <v>678</v>
      </c>
      <c r="P268" s="837">
        <v>1.5066666666666666</v>
      </c>
      <c r="Q268" s="850">
        <v>226</v>
      </c>
    </row>
    <row r="269" spans="1:17" ht="14.4" customHeight="1" x14ac:dyDescent="0.3">
      <c r="A269" s="831" t="s">
        <v>5960</v>
      </c>
      <c r="B269" s="832" t="s">
        <v>5961</v>
      </c>
      <c r="C269" s="832" t="s">
        <v>4480</v>
      </c>
      <c r="D269" s="832" t="s">
        <v>6064</v>
      </c>
      <c r="E269" s="832" t="s">
        <v>6066</v>
      </c>
      <c r="F269" s="849">
        <v>2</v>
      </c>
      <c r="G269" s="849">
        <v>450</v>
      </c>
      <c r="H269" s="849">
        <v>2</v>
      </c>
      <c r="I269" s="849">
        <v>225</v>
      </c>
      <c r="J269" s="849">
        <v>1</v>
      </c>
      <c r="K269" s="849">
        <v>225</v>
      </c>
      <c r="L269" s="849">
        <v>1</v>
      </c>
      <c r="M269" s="849">
        <v>225</v>
      </c>
      <c r="N269" s="849">
        <v>5</v>
      </c>
      <c r="O269" s="849">
        <v>1130</v>
      </c>
      <c r="P269" s="837">
        <v>5.0222222222222221</v>
      </c>
      <c r="Q269" s="850">
        <v>226</v>
      </c>
    </row>
    <row r="270" spans="1:17" ht="14.4" customHeight="1" x14ac:dyDescent="0.3">
      <c r="A270" s="831" t="s">
        <v>5960</v>
      </c>
      <c r="B270" s="832" t="s">
        <v>5961</v>
      </c>
      <c r="C270" s="832" t="s">
        <v>4480</v>
      </c>
      <c r="D270" s="832" t="s">
        <v>6067</v>
      </c>
      <c r="E270" s="832" t="s">
        <v>6068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626</v>
      </c>
      <c r="P270" s="837"/>
      <c r="Q270" s="850">
        <v>626</v>
      </c>
    </row>
    <row r="271" spans="1:17" ht="14.4" customHeight="1" x14ac:dyDescent="0.3">
      <c r="A271" s="831" t="s">
        <v>5960</v>
      </c>
      <c r="B271" s="832" t="s">
        <v>5961</v>
      </c>
      <c r="C271" s="832" t="s">
        <v>4480</v>
      </c>
      <c r="D271" s="832" t="s">
        <v>6067</v>
      </c>
      <c r="E271" s="832" t="s">
        <v>6069</v>
      </c>
      <c r="F271" s="849">
        <v>1</v>
      </c>
      <c r="G271" s="849">
        <v>625</v>
      </c>
      <c r="H271" s="849"/>
      <c r="I271" s="849">
        <v>625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5960</v>
      </c>
      <c r="B272" s="832" t="s">
        <v>5961</v>
      </c>
      <c r="C272" s="832" t="s">
        <v>4480</v>
      </c>
      <c r="D272" s="832" t="s">
        <v>6070</v>
      </c>
      <c r="E272" s="832" t="s">
        <v>6071</v>
      </c>
      <c r="F272" s="849"/>
      <c r="G272" s="849"/>
      <c r="H272" s="849"/>
      <c r="I272" s="849"/>
      <c r="J272" s="849">
        <v>1</v>
      </c>
      <c r="K272" s="849">
        <v>265</v>
      </c>
      <c r="L272" s="849">
        <v>1</v>
      </c>
      <c r="M272" s="849">
        <v>265</v>
      </c>
      <c r="N272" s="849">
        <v>6</v>
      </c>
      <c r="O272" s="849">
        <v>1596</v>
      </c>
      <c r="P272" s="837">
        <v>6.0226415094339627</v>
      </c>
      <c r="Q272" s="850">
        <v>266</v>
      </c>
    </row>
    <row r="273" spans="1:17" ht="14.4" customHeight="1" x14ac:dyDescent="0.3">
      <c r="A273" s="831" t="s">
        <v>5960</v>
      </c>
      <c r="B273" s="832" t="s">
        <v>5961</v>
      </c>
      <c r="C273" s="832" t="s">
        <v>4480</v>
      </c>
      <c r="D273" s="832" t="s">
        <v>6072</v>
      </c>
      <c r="E273" s="832" t="s">
        <v>6073</v>
      </c>
      <c r="F273" s="849">
        <v>1</v>
      </c>
      <c r="G273" s="849">
        <v>13844</v>
      </c>
      <c r="H273" s="849"/>
      <c r="I273" s="849">
        <v>13844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5960</v>
      </c>
      <c r="B274" s="832" t="s">
        <v>5961</v>
      </c>
      <c r="C274" s="832" t="s">
        <v>4480</v>
      </c>
      <c r="D274" s="832" t="s">
        <v>6074</v>
      </c>
      <c r="E274" s="832" t="s">
        <v>6075</v>
      </c>
      <c r="F274" s="849"/>
      <c r="G274" s="849"/>
      <c r="H274" s="849"/>
      <c r="I274" s="849"/>
      <c r="J274" s="849"/>
      <c r="K274" s="849"/>
      <c r="L274" s="849"/>
      <c r="M274" s="849"/>
      <c r="N274" s="849">
        <v>2</v>
      </c>
      <c r="O274" s="849">
        <v>8332</v>
      </c>
      <c r="P274" s="837"/>
      <c r="Q274" s="850">
        <v>4166</v>
      </c>
    </row>
    <row r="275" spans="1:17" ht="14.4" customHeight="1" x14ac:dyDescent="0.3">
      <c r="A275" s="831" t="s">
        <v>5960</v>
      </c>
      <c r="B275" s="832" t="s">
        <v>5961</v>
      </c>
      <c r="C275" s="832" t="s">
        <v>4480</v>
      </c>
      <c r="D275" s="832" t="s">
        <v>6074</v>
      </c>
      <c r="E275" s="832" t="s">
        <v>6076</v>
      </c>
      <c r="F275" s="849">
        <v>4</v>
      </c>
      <c r="G275" s="849">
        <v>16656</v>
      </c>
      <c r="H275" s="849">
        <v>2</v>
      </c>
      <c r="I275" s="849">
        <v>4164</v>
      </c>
      <c r="J275" s="849">
        <v>2</v>
      </c>
      <c r="K275" s="849">
        <v>8328</v>
      </c>
      <c r="L275" s="849">
        <v>1</v>
      </c>
      <c r="M275" s="849">
        <v>4164</v>
      </c>
      <c r="N275" s="849">
        <v>1</v>
      </c>
      <c r="O275" s="849">
        <v>4166</v>
      </c>
      <c r="P275" s="837">
        <v>0.50024015369836694</v>
      </c>
      <c r="Q275" s="850">
        <v>4166</v>
      </c>
    </row>
    <row r="276" spans="1:17" ht="14.4" customHeight="1" x14ac:dyDescent="0.3">
      <c r="A276" s="831" t="s">
        <v>5960</v>
      </c>
      <c r="B276" s="832" t="s">
        <v>5961</v>
      </c>
      <c r="C276" s="832" t="s">
        <v>4480</v>
      </c>
      <c r="D276" s="832" t="s">
        <v>6077</v>
      </c>
      <c r="E276" s="832" t="s">
        <v>6078</v>
      </c>
      <c r="F276" s="849">
        <v>1</v>
      </c>
      <c r="G276" s="849">
        <v>283</v>
      </c>
      <c r="H276" s="849"/>
      <c r="I276" s="849">
        <v>283</v>
      </c>
      <c r="J276" s="849"/>
      <c r="K276" s="849"/>
      <c r="L276" s="849"/>
      <c r="M276" s="849"/>
      <c r="N276" s="849">
        <v>1</v>
      </c>
      <c r="O276" s="849">
        <v>283</v>
      </c>
      <c r="P276" s="837"/>
      <c r="Q276" s="850">
        <v>283</v>
      </c>
    </row>
    <row r="277" spans="1:17" ht="14.4" customHeight="1" x14ac:dyDescent="0.3">
      <c r="A277" s="831" t="s">
        <v>5960</v>
      </c>
      <c r="B277" s="832" t="s">
        <v>5961</v>
      </c>
      <c r="C277" s="832" t="s">
        <v>4480</v>
      </c>
      <c r="D277" s="832" t="s">
        <v>6077</v>
      </c>
      <c r="E277" s="832" t="s">
        <v>6079</v>
      </c>
      <c r="F277" s="849">
        <v>3</v>
      </c>
      <c r="G277" s="849">
        <v>849</v>
      </c>
      <c r="H277" s="849">
        <v>0.6</v>
      </c>
      <c r="I277" s="849">
        <v>283</v>
      </c>
      <c r="J277" s="849">
        <v>5</v>
      </c>
      <c r="K277" s="849">
        <v>1415</v>
      </c>
      <c r="L277" s="849">
        <v>1</v>
      </c>
      <c r="M277" s="849">
        <v>283</v>
      </c>
      <c r="N277" s="849"/>
      <c r="O277" s="849"/>
      <c r="P277" s="837"/>
      <c r="Q277" s="850"/>
    </row>
    <row r="278" spans="1:17" ht="14.4" customHeight="1" x14ac:dyDescent="0.3">
      <c r="A278" s="831" t="s">
        <v>5960</v>
      </c>
      <c r="B278" s="832" t="s">
        <v>5961</v>
      </c>
      <c r="C278" s="832" t="s">
        <v>4480</v>
      </c>
      <c r="D278" s="832" t="s">
        <v>6080</v>
      </c>
      <c r="E278" s="832" t="s">
        <v>6081</v>
      </c>
      <c r="F278" s="849">
        <v>2</v>
      </c>
      <c r="G278" s="849">
        <v>12638</v>
      </c>
      <c r="H278" s="849">
        <v>0.99984177215189873</v>
      </c>
      <c r="I278" s="849">
        <v>6319</v>
      </c>
      <c r="J278" s="849">
        <v>2</v>
      </c>
      <c r="K278" s="849">
        <v>12640</v>
      </c>
      <c r="L278" s="849">
        <v>1</v>
      </c>
      <c r="M278" s="849">
        <v>6320</v>
      </c>
      <c r="N278" s="849"/>
      <c r="O278" s="849"/>
      <c r="P278" s="837"/>
      <c r="Q278" s="850"/>
    </row>
    <row r="279" spans="1:17" ht="14.4" customHeight="1" x14ac:dyDescent="0.3">
      <c r="A279" s="831" t="s">
        <v>5960</v>
      </c>
      <c r="B279" s="832" t="s">
        <v>5961</v>
      </c>
      <c r="C279" s="832" t="s">
        <v>4480</v>
      </c>
      <c r="D279" s="832" t="s">
        <v>6082</v>
      </c>
      <c r="E279" s="832" t="s">
        <v>6083</v>
      </c>
      <c r="F279" s="849">
        <v>1</v>
      </c>
      <c r="G279" s="849">
        <v>1575</v>
      </c>
      <c r="H279" s="849"/>
      <c r="I279" s="849">
        <v>1575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5960</v>
      </c>
      <c r="B280" s="832" t="s">
        <v>5961</v>
      </c>
      <c r="C280" s="832" t="s">
        <v>4480</v>
      </c>
      <c r="D280" s="832" t="s">
        <v>6084</v>
      </c>
      <c r="E280" s="832" t="s">
        <v>6085</v>
      </c>
      <c r="F280" s="849">
        <v>1</v>
      </c>
      <c r="G280" s="849">
        <v>15260</v>
      </c>
      <c r="H280" s="849"/>
      <c r="I280" s="849">
        <v>15260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5960</v>
      </c>
      <c r="B281" s="832" t="s">
        <v>5961</v>
      </c>
      <c r="C281" s="832" t="s">
        <v>4480</v>
      </c>
      <c r="D281" s="832" t="s">
        <v>6086</v>
      </c>
      <c r="E281" s="832" t="s">
        <v>6087</v>
      </c>
      <c r="F281" s="849">
        <v>14</v>
      </c>
      <c r="G281" s="849">
        <v>54040</v>
      </c>
      <c r="H281" s="849">
        <v>14</v>
      </c>
      <c r="I281" s="849">
        <v>3860</v>
      </c>
      <c r="J281" s="849">
        <v>1</v>
      </c>
      <c r="K281" s="849">
        <v>3860</v>
      </c>
      <c r="L281" s="849">
        <v>1</v>
      </c>
      <c r="M281" s="849">
        <v>3860</v>
      </c>
      <c r="N281" s="849">
        <v>6</v>
      </c>
      <c r="O281" s="849">
        <v>23172</v>
      </c>
      <c r="P281" s="837">
        <v>6.0031088082901558</v>
      </c>
      <c r="Q281" s="850">
        <v>3862</v>
      </c>
    </row>
    <row r="282" spans="1:17" ht="14.4" customHeight="1" x14ac:dyDescent="0.3">
      <c r="A282" s="831" t="s">
        <v>5960</v>
      </c>
      <c r="B282" s="832" t="s">
        <v>5961</v>
      </c>
      <c r="C282" s="832" t="s">
        <v>4480</v>
      </c>
      <c r="D282" s="832" t="s">
        <v>6088</v>
      </c>
      <c r="E282" s="832" t="s">
        <v>6089</v>
      </c>
      <c r="F282" s="849">
        <v>1</v>
      </c>
      <c r="G282" s="849">
        <v>5210</v>
      </c>
      <c r="H282" s="849">
        <v>0.33333333333333331</v>
      </c>
      <c r="I282" s="849">
        <v>5210</v>
      </c>
      <c r="J282" s="849">
        <v>3</v>
      </c>
      <c r="K282" s="849">
        <v>15630</v>
      </c>
      <c r="L282" s="849">
        <v>1</v>
      </c>
      <c r="M282" s="849">
        <v>5210</v>
      </c>
      <c r="N282" s="849">
        <v>4</v>
      </c>
      <c r="O282" s="849">
        <v>20848</v>
      </c>
      <c r="P282" s="837">
        <v>1.3338451695457454</v>
      </c>
      <c r="Q282" s="850">
        <v>5212</v>
      </c>
    </row>
    <row r="283" spans="1:17" ht="14.4" customHeight="1" x14ac:dyDescent="0.3">
      <c r="A283" s="831" t="s">
        <v>5960</v>
      </c>
      <c r="B283" s="832" t="s">
        <v>5961</v>
      </c>
      <c r="C283" s="832" t="s">
        <v>4480</v>
      </c>
      <c r="D283" s="832" t="s">
        <v>6088</v>
      </c>
      <c r="E283" s="832" t="s">
        <v>6090</v>
      </c>
      <c r="F283" s="849">
        <v>1</v>
      </c>
      <c r="G283" s="849">
        <v>5210</v>
      </c>
      <c r="H283" s="849"/>
      <c r="I283" s="849">
        <v>5210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5960</v>
      </c>
      <c r="B284" s="832" t="s">
        <v>5961</v>
      </c>
      <c r="C284" s="832" t="s">
        <v>4480</v>
      </c>
      <c r="D284" s="832" t="s">
        <v>6091</v>
      </c>
      <c r="E284" s="832" t="s">
        <v>6092</v>
      </c>
      <c r="F284" s="849">
        <v>1</v>
      </c>
      <c r="G284" s="849">
        <v>7925</v>
      </c>
      <c r="H284" s="849"/>
      <c r="I284" s="849">
        <v>7925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5960</v>
      </c>
      <c r="B285" s="832" t="s">
        <v>5961</v>
      </c>
      <c r="C285" s="832" t="s">
        <v>4480</v>
      </c>
      <c r="D285" s="832" t="s">
        <v>6091</v>
      </c>
      <c r="E285" s="832" t="s">
        <v>6093</v>
      </c>
      <c r="F285" s="849">
        <v>3</v>
      </c>
      <c r="G285" s="849">
        <v>23775</v>
      </c>
      <c r="H285" s="849"/>
      <c r="I285" s="849">
        <v>7925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5960</v>
      </c>
      <c r="B286" s="832" t="s">
        <v>5961</v>
      </c>
      <c r="C286" s="832" t="s">
        <v>4480</v>
      </c>
      <c r="D286" s="832" t="s">
        <v>6094</v>
      </c>
      <c r="E286" s="832" t="s">
        <v>6095</v>
      </c>
      <c r="F286" s="849"/>
      <c r="G286" s="849"/>
      <c r="H286" s="849"/>
      <c r="I286" s="849"/>
      <c r="J286" s="849">
        <v>1</v>
      </c>
      <c r="K286" s="849">
        <v>1702</v>
      </c>
      <c r="L286" s="849">
        <v>1</v>
      </c>
      <c r="M286" s="849">
        <v>1702</v>
      </c>
      <c r="N286" s="849"/>
      <c r="O286" s="849"/>
      <c r="P286" s="837"/>
      <c r="Q286" s="850"/>
    </row>
    <row r="287" spans="1:17" ht="14.4" customHeight="1" x14ac:dyDescent="0.3">
      <c r="A287" s="831" t="s">
        <v>5960</v>
      </c>
      <c r="B287" s="832" t="s">
        <v>5961</v>
      </c>
      <c r="C287" s="832" t="s">
        <v>4480</v>
      </c>
      <c r="D287" s="832" t="s">
        <v>6094</v>
      </c>
      <c r="E287" s="832" t="s">
        <v>6096</v>
      </c>
      <c r="F287" s="849">
        <v>1</v>
      </c>
      <c r="G287" s="849">
        <v>1702</v>
      </c>
      <c r="H287" s="849"/>
      <c r="I287" s="849">
        <v>1702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5960</v>
      </c>
      <c r="B288" s="832" t="s">
        <v>5961</v>
      </c>
      <c r="C288" s="832" t="s">
        <v>4480</v>
      </c>
      <c r="D288" s="832" t="s">
        <v>6097</v>
      </c>
      <c r="E288" s="832" t="s">
        <v>6098</v>
      </c>
      <c r="F288" s="849">
        <v>18</v>
      </c>
      <c r="G288" s="849">
        <v>23274</v>
      </c>
      <c r="H288" s="849">
        <v>0.89930448222565684</v>
      </c>
      <c r="I288" s="849">
        <v>1293</v>
      </c>
      <c r="J288" s="849">
        <v>20</v>
      </c>
      <c r="K288" s="849">
        <v>25880</v>
      </c>
      <c r="L288" s="849">
        <v>1</v>
      </c>
      <c r="M288" s="849">
        <v>1294</v>
      </c>
      <c r="N288" s="849">
        <v>17</v>
      </c>
      <c r="O288" s="849">
        <v>21998</v>
      </c>
      <c r="P288" s="837">
        <v>0.85</v>
      </c>
      <c r="Q288" s="850">
        <v>1294</v>
      </c>
    </row>
    <row r="289" spans="1:17" ht="14.4" customHeight="1" x14ac:dyDescent="0.3">
      <c r="A289" s="831" t="s">
        <v>5960</v>
      </c>
      <c r="B289" s="832" t="s">
        <v>5961</v>
      </c>
      <c r="C289" s="832" t="s">
        <v>4480</v>
      </c>
      <c r="D289" s="832" t="s">
        <v>6099</v>
      </c>
      <c r="E289" s="832" t="s">
        <v>6100</v>
      </c>
      <c r="F289" s="849">
        <v>12</v>
      </c>
      <c r="G289" s="849">
        <v>14124</v>
      </c>
      <c r="H289" s="849">
        <v>1.0899830220713074</v>
      </c>
      <c r="I289" s="849">
        <v>1177</v>
      </c>
      <c r="J289" s="849">
        <v>11</v>
      </c>
      <c r="K289" s="849">
        <v>12958</v>
      </c>
      <c r="L289" s="849">
        <v>1</v>
      </c>
      <c r="M289" s="849">
        <v>1178</v>
      </c>
      <c r="N289" s="849">
        <v>13</v>
      </c>
      <c r="O289" s="849">
        <v>15314</v>
      </c>
      <c r="P289" s="837">
        <v>1.1818181818181819</v>
      </c>
      <c r="Q289" s="850">
        <v>1178</v>
      </c>
    </row>
    <row r="290" spans="1:17" ht="14.4" customHeight="1" x14ac:dyDescent="0.3">
      <c r="A290" s="831" t="s">
        <v>5960</v>
      </c>
      <c r="B290" s="832" t="s">
        <v>5961</v>
      </c>
      <c r="C290" s="832" t="s">
        <v>4480</v>
      </c>
      <c r="D290" s="832" t="s">
        <v>6101</v>
      </c>
      <c r="E290" s="832" t="s">
        <v>6102</v>
      </c>
      <c r="F290" s="849">
        <v>17</v>
      </c>
      <c r="G290" s="849">
        <v>87669</v>
      </c>
      <c r="H290" s="849">
        <v>1.3076923076923077</v>
      </c>
      <c r="I290" s="849">
        <v>5157</v>
      </c>
      <c r="J290" s="849">
        <v>13</v>
      </c>
      <c r="K290" s="849">
        <v>67041</v>
      </c>
      <c r="L290" s="849">
        <v>1</v>
      </c>
      <c r="M290" s="849">
        <v>5157</v>
      </c>
      <c r="N290" s="849">
        <v>6</v>
      </c>
      <c r="O290" s="849">
        <v>30948</v>
      </c>
      <c r="P290" s="837">
        <v>0.46162795901015796</v>
      </c>
      <c r="Q290" s="850">
        <v>5158</v>
      </c>
    </row>
    <row r="291" spans="1:17" ht="14.4" customHeight="1" x14ac:dyDescent="0.3">
      <c r="A291" s="831" t="s">
        <v>5960</v>
      </c>
      <c r="B291" s="832" t="s">
        <v>5961</v>
      </c>
      <c r="C291" s="832" t="s">
        <v>4480</v>
      </c>
      <c r="D291" s="832" t="s">
        <v>6103</v>
      </c>
      <c r="E291" s="832" t="s">
        <v>6104</v>
      </c>
      <c r="F291" s="849">
        <v>1</v>
      </c>
      <c r="G291" s="849">
        <v>5620</v>
      </c>
      <c r="H291" s="849"/>
      <c r="I291" s="849">
        <v>5620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5960</v>
      </c>
      <c r="B292" s="832" t="s">
        <v>5961</v>
      </c>
      <c r="C292" s="832" t="s">
        <v>4480</v>
      </c>
      <c r="D292" s="832" t="s">
        <v>6105</v>
      </c>
      <c r="E292" s="832" t="s">
        <v>6106</v>
      </c>
      <c r="F292" s="849">
        <v>1</v>
      </c>
      <c r="G292" s="849">
        <v>800</v>
      </c>
      <c r="H292" s="849">
        <v>0.33291718684977112</v>
      </c>
      <c r="I292" s="849">
        <v>800</v>
      </c>
      <c r="J292" s="849">
        <v>3</v>
      </c>
      <c r="K292" s="849">
        <v>2403</v>
      </c>
      <c r="L292" s="849">
        <v>1</v>
      </c>
      <c r="M292" s="849">
        <v>801</v>
      </c>
      <c r="N292" s="849">
        <v>7</v>
      </c>
      <c r="O292" s="849">
        <v>5614</v>
      </c>
      <c r="P292" s="837">
        <v>2.3362463587182689</v>
      </c>
      <c r="Q292" s="850">
        <v>802</v>
      </c>
    </row>
    <row r="293" spans="1:17" ht="14.4" customHeight="1" x14ac:dyDescent="0.3">
      <c r="A293" s="831" t="s">
        <v>5960</v>
      </c>
      <c r="B293" s="832" t="s">
        <v>5961</v>
      </c>
      <c r="C293" s="832" t="s">
        <v>4480</v>
      </c>
      <c r="D293" s="832" t="s">
        <v>6107</v>
      </c>
      <c r="E293" s="832" t="s">
        <v>6108</v>
      </c>
      <c r="F293" s="849">
        <v>451</v>
      </c>
      <c r="G293" s="849">
        <v>79827</v>
      </c>
      <c r="H293" s="849">
        <v>1.1653746770025839</v>
      </c>
      <c r="I293" s="849">
        <v>177</v>
      </c>
      <c r="J293" s="849">
        <v>387</v>
      </c>
      <c r="K293" s="849">
        <v>68499</v>
      </c>
      <c r="L293" s="849">
        <v>1</v>
      </c>
      <c r="M293" s="849">
        <v>177</v>
      </c>
      <c r="N293" s="849">
        <v>444</v>
      </c>
      <c r="O293" s="849">
        <v>79032</v>
      </c>
      <c r="P293" s="837">
        <v>1.1537686681557395</v>
      </c>
      <c r="Q293" s="850">
        <v>178</v>
      </c>
    </row>
    <row r="294" spans="1:17" ht="14.4" customHeight="1" x14ac:dyDescent="0.3">
      <c r="A294" s="831" t="s">
        <v>5960</v>
      </c>
      <c r="B294" s="832" t="s">
        <v>5961</v>
      </c>
      <c r="C294" s="832" t="s">
        <v>4480</v>
      </c>
      <c r="D294" s="832" t="s">
        <v>6107</v>
      </c>
      <c r="E294" s="832" t="s">
        <v>6109</v>
      </c>
      <c r="F294" s="849">
        <v>2</v>
      </c>
      <c r="G294" s="849">
        <v>354</v>
      </c>
      <c r="H294" s="849">
        <v>0.13333333333333333</v>
      </c>
      <c r="I294" s="849">
        <v>177</v>
      </c>
      <c r="J294" s="849">
        <v>15</v>
      </c>
      <c r="K294" s="849">
        <v>2655</v>
      </c>
      <c r="L294" s="849">
        <v>1</v>
      </c>
      <c r="M294" s="849">
        <v>177</v>
      </c>
      <c r="N294" s="849">
        <v>7</v>
      </c>
      <c r="O294" s="849">
        <v>1246</v>
      </c>
      <c r="P294" s="837">
        <v>0.46930320150659133</v>
      </c>
      <c r="Q294" s="850">
        <v>178</v>
      </c>
    </row>
    <row r="295" spans="1:17" ht="14.4" customHeight="1" x14ac:dyDescent="0.3">
      <c r="A295" s="831" t="s">
        <v>5960</v>
      </c>
      <c r="B295" s="832" t="s">
        <v>5961</v>
      </c>
      <c r="C295" s="832" t="s">
        <v>4480</v>
      </c>
      <c r="D295" s="832" t="s">
        <v>6110</v>
      </c>
      <c r="E295" s="832" t="s">
        <v>6111</v>
      </c>
      <c r="F295" s="849">
        <v>82</v>
      </c>
      <c r="G295" s="849">
        <v>167936</v>
      </c>
      <c r="H295" s="849">
        <v>0.81959980478282091</v>
      </c>
      <c r="I295" s="849">
        <v>2048</v>
      </c>
      <c r="J295" s="849">
        <v>100</v>
      </c>
      <c r="K295" s="849">
        <v>204900</v>
      </c>
      <c r="L295" s="849">
        <v>1</v>
      </c>
      <c r="M295" s="849">
        <v>2049</v>
      </c>
      <c r="N295" s="849">
        <v>106</v>
      </c>
      <c r="O295" s="849">
        <v>217300</v>
      </c>
      <c r="P295" s="837">
        <v>1.0605173255246461</v>
      </c>
      <c r="Q295" s="850">
        <v>2050</v>
      </c>
    </row>
    <row r="296" spans="1:17" ht="14.4" customHeight="1" x14ac:dyDescent="0.3">
      <c r="A296" s="831" t="s">
        <v>5960</v>
      </c>
      <c r="B296" s="832" t="s">
        <v>5961</v>
      </c>
      <c r="C296" s="832" t="s">
        <v>4480</v>
      </c>
      <c r="D296" s="832" t="s">
        <v>6112</v>
      </c>
      <c r="E296" s="832" t="s">
        <v>6113</v>
      </c>
      <c r="F296" s="849">
        <v>2</v>
      </c>
      <c r="G296" s="849">
        <v>5472</v>
      </c>
      <c r="H296" s="849">
        <v>0.99963463646328099</v>
      </c>
      <c r="I296" s="849">
        <v>2736</v>
      </c>
      <c r="J296" s="849">
        <v>2</v>
      </c>
      <c r="K296" s="849">
        <v>5474</v>
      </c>
      <c r="L296" s="849">
        <v>1</v>
      </c>
      <c r="M296" s="849">
        <v>2737</v>
      </c>
      <c r="N296" s="849">
        <v>3</v>
      </c>
      <c r="O296" s="849">
        <v>8211</v>
      </c>
      <c r="P296" s="837">
        <v>1.5</v>
      </c>
      <c r="Q296" s="850">
        <v>2737</v>
      </c>
    </row>
    <row r="297" spans="1:17" ht="14.4" customHeight="1" x14ac:dyDescent="0.3">
      <c r="A297" s="831" t="s">
        <v>5960</v>
      </c>
      <c r="B297" s="832" t="s">
        <v>5961</v>
      </c>
      <c r="C297" s="832" t="s">
        <v>4480</v>
      </c>
      <c r="D297" s="832" t="s">
        <v>6114</v>
      </c>
      <c r="E297" s="832" t="s">
        <v>6115</v>
      </c>
      <c r="F297" s="849">
        <v>1</v>
      </c>
      <c r="G297" s="849">
        <v>5269</v>
      </c>
      <c r="H297" s="849"/>
      <c r="I297" s="849">
        <v>5269</v>
      </c>
      <c r="J297" s="849"/>
      <c r="K297" s="849"/>
      <c r="L297" s="849"/>
      <c r="M297" s="849"/>
      <c r="N297" s="849">
        <v>1</v>
      </c>
      <c r="O297" s="849">
        <v>5270</v>
      </c>
      <c r="P297" s="837"/>
      <c r="Q297" s="850">
        <v>5270</v>
      </c>
    </row>
    <row r="298" spans="1:17" ht="14.4" customHeight="1" x14ac:dyDescent="0.3">
      <c r="A298" s="831" t="s">
        <v>5960</v>
      </c>
      <c r="B298" s="832" t="s">
        <v>5961</v>
      </c>
      <c r="C298" s="832" t="s">
        <v>4480</v>
      </c>
      <c r="D298" s="832" t="s">
        <v>6116</v>
      </c>
      <c r="E298" s="832" t="s">
        <v>6117</v>
      </c>
      <c r="F298" s="849">
        <v>1</v>
      </c>
      <c r="G298" s="849">
        <v>2113</v>
      </c>
      <c r="H298" s="849"/>
      <c r="I298" s="849">
        <v>2113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5960</v>
      </c>
      <c r="B299" s="832" t="s">
        <v>5961</v>
      </c>
      <c r="C299" s="832" t="s">
        <v>4480</v>
      </c>
      <c r="D299" s="832" t="s">
        <v>6118</v>
      </c>
      <c r="E299" s="832" t="s">
        <v>6119</v>
      </c>
      <c r="F299" s="849"/>
      <c r="G299" s="849"/>
      <c r="H299" s="849"/>
      <c r="I299" s="849"/>
      <c r="J299" s="849">
        <v>1</v>
      </c>
      <c r="K299" s="849">
        <v>155</v>
      </c>
      <c r="L299" s="849">
        <v>1</v>
      </c>
      <c r="M299" s="849">
        <v>155</v>
      </c>
      <c r="N299" s="849"/>
      <c r="O299" s="849"/>
      <c r="P299" s="837"/>
      <c r="Q299" s="850"/>
    </row>
    <row r="300" spans="1:17" ht="14.4" customHeight="1" x14ac:dyDescent="0.3">
      <c r="A300" s="831" t="s">
        <v>5960</v>
      </c>
      <c r="B300" s="832" t="s">
        <v>5961</v>
      </c>
      <c r="C300" s="832" t="s">
        <v>4480</v>
      </c>
      <c r="D300" s="832" t="s">
        <v>6118</v>
      </c>
      <c r="E300" s="832" t="s">
        <v>6120</v>
      </c>
      <c r="F300" s="849">
        <v>3</v>
      </c>
      <c r="G300" s="849">
        <v>465</v>
      </c>
      <c r="H300" s="849"/>
      <c r="I300" s="849">
        <v>155</v>
      </c>
      <c r="J300" s="849"/>
      <c r="K300" s="849"/>
      <c r="L300" s="849"/>
      <c r="M300" s="849"/>
      <c r="N300" s="849">
        <v>4</v>
      </c>
      <c r="O300" s="849">
        <v>620</v>
      </c>
      <c r="P300" s="837"/>
      <c r="Q300" s="850">
        <v>155</v>
      </c>
    </row>
    <row r="301" spans="1:17" ht="14.4" customHeight="1" x14ac:dyDescent="0.3">
      <c r="A301" s="831" t="s">
        <v>5960</v>
      </c>
      <c r="B301" s="832" t="s">
        <v>5961</v>
      </c>
      <c r="C301" s="832" t="s">
        <v>4480</v>
      </c>
      <c r="D301" s="832" t="s">
        <v>6121</v>
      </c>
      <c r="E301" s="832" t="s">
        <v>6122</v>
      </c>
      <c r="F301" s="849">
        <v>3</v>
      </c>
      <c r="G301" s="849">
        <v>597</v>
      </c>
      <c r="H301" s="849">
        <v>1.5</v>
      </c>
      <c r="I301" s="849">
        <v>199</v>
      </c>
      <c r="J301" s="849">
        <v>2</v>
      </c>
      <c r="K301" s="849">
        <v>398</v>
      </c>
      <c r="L301" s="849">
        <v>1</v>
      </c>
      <c r="M301" s="849">
        <v>199</v>
      </c>
      <c r="N301" s="849"/>
      <c r="O301" s="849"/>
      <c r="P301" s="837"/>
      <c r="Q301" s="850"/>
    </row>
    <row r="302" spans="1:17" ht="14.4" customHeight="1" x14ac:dyDescent="0.3">
      <c r="A302" s="831" t="s">
        <v>5960</v>
      </c>
      <c r="B302" s="832" t="s">
        <v>5961</v>
      </c>
      <c r="C302" s="832" t="s">
        <v>4480</v>
      </c>
      <c r="D302" s="832" t="s">
        <v>6121</v>
      </c>
      <c r="E302" s="832" t="s">
        <v>6123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200</v>
      </c>
      <c r="P302" s="837"/>
      <c r="Q302" s="850">
        <v>200</v>
      </c>
    </row>
    <row r="303" spans="1:17" ht="14.4" customHeight="1" x14ac:dyDescent="0.3">
      <c r="A303" s="831" t="s">
        <v>5960</v>
      </c>
      <c r="B303" s="832" t="s">
        <v>5961</v>
      </c>
      <c r="C303" s="832" t="s">
        <v>4480</v>
      </c>
      <c r="D303" s="832" t="s">
        <v>6124</v>
      </c>
      <c r="E303" s="832" t="s">
        <v>6125</v>
      </c>
      <c r="F303" s="849">
        <v>168</v>
      </c>
      <c r="G303" s="849">
        <v>34272</v>
      </c>
      <c r="H303" s="849">
        <v>1.2</v>
      </c>
      <c r="I303" s="849">
        <v>204</v>
      </c>
      <c r="J303" s="849">
        <v>140</v>
      </c>
      <c r="K303" s="849">
        <v>28560</v>
      </c>
      <c r="L303" s="849">
        <v>1</v>
      </c>
      <c r="M303" s="849">
        <v>204</v>
      </c>
      <c r="N303" s="849">
        <v>135</v>
      </c>
      <c r="O303" s="849">
        <v>27675</v>
      </c>
      <c r="P303" s="837">
        <v>0.96901260504201681</v>
      </c>
      <c r="Q303" s="850">
        <v>205</v>
      </c>
    </row>
    <row r="304" spans="1:17" ht="14.4" customHeight="1" x14ac:dyDescent="0.3">
      <c r="A304" s="831" t="s">
        <v>5960</v>
      </c>
      <c r="B304" s="832" t="s">
        <v>5961</v>
      </c>
      <c r="C304" s="832" t="s">
        <v>4480</v>
      </c>
      <c r="D304" s="832" t="s">
        <v>6126</v>
      </c>
      <c r="E304" s="832" t="s">
        <v>6127</v>
      </c>
      <c r="F304" s="849">
        <v>2</v>
      </c>
      <c r="G304" s="849">
        <v>852</v>
      </c>
      <c r="H304" s="849"/>
      <c r="I304" s="849">
        <v>426</v>
      </c>
      <c r="J304" s="849"/>
      <c r="K304" s="849"/>
      <c r="L304" s="849"/>
      <c r="M304" s="849"/>
      <c r="N304" s="849">
        <v>2</v>
      </c>
      <c r="O304" s="849">
        <v>854</v>
      </c>
      <c r="P304" s="837"/>
      <c r="Q304" s="850">
        <v>427</v>
      </c>
    </row>
    <row r="305" spans="1:17" ht="14.4" customHeight="1" x14ac:dyDescent="0.3">
      <c r="A305" s="831" t="s">
        <v>5960</v>
      </c>
      <c r="B305" s="832" t="s">
        <v>5961</v>
      </c>
      <c r="C305" s="832" t="s">
        <v>4480</v>
      </c>
      <c r="D305" s="832" t="s">
        <v>6126</v>
      </c>
      <c r="E305" s="832" t="s">
        <v>6128</v>
      </c>
      <c r="F305" s="849">
        <v>2</v>
      </c>
      <c r="G305" s="849">
        <v>852</v>
      </c>
      <c r="H305" s="849"/>
      <c r="I305" s="849">
        <v>426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5960</v>
      </c>
      <c r="B306" s="832" t="s">
        <v>5961</v>
      </c>
      <c r="C306" s="832" t="s">
        <v>4480</v>
      </c>
      <c r="D306" s="832" t="s">
        <v>6129</v>
      </c>
      <c r="E306" s="832" t="s">
        <v>6130</v>
      </c>
      <c r="F306" s="849"/>
      <c r="G306" s="849"/>
      <c r="H306" s="849"/>
      <c r="I306" s="849"/>
      <c r="J306" s="849"/>
      <c r="K306" s="849"/>
      <c r="L306" s="849"/>
      <c r="M306" s="849"/>
      <c r="N306" s="849">
        <v>5</v>
      </c>
      <c r="O306" s="849">
        <v>2185</v>
      </c>
      <c r="P306" s="837"/>
      <c r="Q306" s="850">
        <v>437</v>
      </c>
    </row>
    <row r="307" spans="1:17" ht="14.4" customHeight="1" x14ac:dyDescent="0.3">
      <c r="A307" s="831" t="s">
        <v>5960</v>
      </c>
      <c r="B307" s="832" t="s">
        <v>5961</v>
      </c>
      <c r="C307" s="832" t="s">
        <v>4480</v>
      </c>
      <c r="D307" s="832" t="s">
        <v>6129</v>
      </c>
      <c r="E307" s="832" t="s">
        <v>6131</v>
      </c>
      <c r="F307" s="849">
        <v>2</v>
      </c>
      <c r="G307" s="849">
        <v>872</v>
      </c>
      <c r="H307" s="849">
        <v>0.66666666666666663</v>
      </c>
      <c r="I307" s="849">
        <v>436</v>
      </c>
      <c r="J307" s="849">
        <v>3</v>
      </c>
      <c r="K307" s="849">
        <v>1308</v>
      </c>
      <c r="L307" s="849">
        <v>1</v>
      </c>
      <c r="M307" s="849">
        <v>436</v>
      </c>
      <c r="N307" s="849">
        <v>1</v>
      </c>
      <c r="O307" s="849">
        <v>437</v>
      </c>
      <c r="P307" s="837">
        <v>0.33409785932721714</v>
      </c>
      <c r="Q307" s="850">
        <v>437</v>
      </c>
    </row>
    <row r="308" spans="1:17" ht="14.4" customHeight="1" x14ac:dyDescent="0.3">
      <c r="A308" s="831" t="s">
        <v>5960</v>
      </c>
      <c r="B308" s="832" t="s">
        <v>5961</v>
      </c>
      <c r="C308" s="832" t="s">
        <v>4480</v>
      </c>
      <c r="D308" s="832" t="s">
        <v>6132</v>
      </c>
      <c r="E308" s="832" t="s">
        <v>6133</v>
      </c>
      <c r="F308" s="849">
        <v>2</v>
      </c>
      <c r="G308" s="849">
        <v>4308</v>
      </c>
      <c r="H308" s="849">
        <v>0.19990719257540604</v>
      </c>
      <c r="I308" s="849">
        <v>2154</v>
      </c>
      <c r="J308" s="849">
        <v>10</v>
      </c>
      <c r="K308" s="849">
        <v>21550</v>
      </c>
      <c r="L308" s="849">
        <v>1</v>
      </c>
      <c r="M308" s="849">
        <v>2155</v>
      </c>
      <c r="N308" s="849">
        <v>6</v>
      </c>
      <c r="O308" s="849">
        <v>12936</v>
      </c>
      <c r="P308" s="837">
        <v>0.60027842227378192</v>
      </c>
      <c r="Q308" s="850">
        <v>2156</v>
      </c>
    </row>
    <row r="309" spans="1:17" ht="14.4" customHeight="1" x14ac:dyDescent="0.3">
      <c r="A309" s="831" t="s">
        <v>5960</v>
      </c>
      <c r="B309" s="832" t="s">
        <v>5961</v>
      </c>
      <c r="C309" s="832" t="s">
        <v>4480</v>
      </c>
      <c r="D309" s="832" t="s">
        <v>6132</v>
      </c>
      <c r="E309" s="832" t="s">
        <v>6134</v>
      </c>
      <c r="F309" s="849">
        <v>70</v>
      </c>
      <c r="G309" s="849">
        <v>150780</v>
      </c>
      <c r="H309" s="849">
        <v>0.99953596287703017</v>
      </c>
      <c r="I309" s="849">
        <v>2154</v>
      </c>
      <c r="J309" s="849">
        <v>70</v>
      </c>
      <c r="K309" s="849">
        <v>150850</v>
      </c>
      <c r="L309" s="849">
        <v>1</v>
      </c>
      <c r="M309" s="849">
        <v>2155</v>
      </c>
      <c r="N309" s="849">
        <v>81</v>
      </c>
      <c r="O309" s="849">
        <v>174636</v>
      </c>
      <c r="P309" s="837">
        <v>1.1576798143851508</v>
      </c>
      <c r="Q309" s="850">
        <v>2156</v>
      </c>
    </row>
    <row r="310" spans="1:17" ht="14.4" customHeight="1" x14ac:dyDescent="0.3">
      <c r="A310" s="831" t="s">
        <v>5960</v>
      </c>
      <c r="B310" s="832" t="s">
        <v>5961</v>
      </c>
      <c r="C310" s="832" t="s">
        <v>4480</v>
      </c>
      <c r="D310" s="832" t="s">
        <v>6135</v>
      </c>
      <c r="E310" s="832" t="s">
        <v>6087</v>
      </c>
      <c r="F310" s="849">
        <v>17</v>
      </c>
      <c r="G310" s="849">
        <v>32096</v>
      </c>
      <c r="H310" s="849">
        <v>8.4955002646903122</v>
      </c>
      <c r="I310" s="849">
        <v>1888</v>
      </c>
      <c r="J310" s="849">
        <v>2</v>
      </c>
      <c r="K310" s="849">
        <v>3778</v>
      </c>
      <c r="L310" s="849">
        <v>1</v>
      </c>
      <c r="M310" s="849">
        <v>1889</v>
      </c>
      <c r="N310" s="849">
        <v>8</v>
      </c>
      <c r="O310" s="849">
        <v>15112</v>
      </c>
      <c r="P310" s="837">
        <v>4</v>
      </c>
      <c r="Q310" s="850">
        <v>1889</v>
      </c>
    </row>
    <row r="311" spans="1:17" ht="14.4" customHeight="1" x14ac:dyDescent="0.3">
      <c r="A311" s="831" t="s">
        <v>5960</v>
      </c>
      <c r="B311" s="832" t="s">
        <v>5961</v>
      </c>
      <c r="C311" s="832" t="s">
        <v>4480</v>
      </c>
      <c r="D311" s="832" t="s">
        <v>6136</v>
      </c>
      <c r="E311" s="832" t="s">
        <v>6137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935</v>
      </c>
      <c r="P311" s="837"/>
      <c r="Q311" s="850">
        <v>935</v>
      </c>
    </row>
    <row r="312" spans="1:17" ht="14.4" customHeight="1" x14ac:dyDescent="0.3">
      <c r="A312" s="831" t="s">
        <v>5960</v>
      </c>
      <c r="B312" s="832" t="s">
        <v>5961</v>
      </c>
      <c r="C312" s="832" t="s">
        <v>4480</v>
      </c>
      <c r="D312" s="832" t="s">
        <v>6138</v>
      </c>
      <c r="E312" s="832" t="s">
        <v>6139</v>
      </c>
      <c r="F312" s="849"/>
      <c r="G312" s="849"/>
      <c r="H312" s="849"/>
      <c r="I312" s="849"/>
      <c r="J312" s="849">
        <v>1</v>
      </c>
      <c r="K312" s="849">
        <v>8460</v>
      </c>
      <c r="L312" s="849">
        <v>1</v>
      </c>
      <c r="M312" s="849">
        <v>8460</v>
      </c>
      <c r="N312" s="849"/>
      <c r="O312" s="849"/>
      <c r="P312" s="837"/>
      <c r="Q312" s="850"/>
    </row>
    <row r="313" spans="1:17" ht="14.4" customHeight="1" x14ac:dyDescent="0.3">
      <c r="A313" s="831" t="s">
        <v>5960</v>
      </c>
      <c r="B313" s="832" t="s">
        <v>5961</v>
      </c>
      <c r="C313" s="832" t="s">
        <v>4480</v>
      </c>
      <c r="D313" s="832" t="s">
        <v>6138</v>
      </c>
      <c r="E313" s="832" t="s">
        <v>6140</v>
      </c>
      <c r="F313" s="849">
        <v>19</v>
      </c>
      <c r="G313" s="849">
        <v>160721</v>
      </c>
      <c r="H313" s="849">
        <v>1.8997754137115839</v>
      </c>
      <c r="I313" s="849">
        <v>8459</v>
      </c>
      <c r="J313" s="849">
        <v>10</v>
      </c>
      <c r="K313" s="849">
        <v>84600</v>
      </c>
      <c r="L313" s="849">
        <v>1</v>
      </c>
      <c r="M313" s="849">
        <v>8460</v>
      </c>
      <c r="N313" s="849">
        <v>13</v>
      </c>
      <c r="O313" s="849">
        <v>110006</v>
      </c>
      <c r="P313" s="837">
        <v>1.3003073286052009</v>
      </c>
      <c r="Q313" s="850">
        <v>8462</v>
      </c>
    </row>
    <row r="314" spans="1:17" ht="14.4" customHeight="1" x14ac:dyDescent="0.3">
      <c r="A314" s="831" t="s">
        <v>5960</v>
      </c>
      <c r="B314" s="832" t="s">
        <v>5961</v>
      </c>
      <c r="C314" s="832" t="s">
        <v>4480</v>
      </c>
      <c r="D314" s="832" t="s">
        <v>6141</v>
      </c>
      <c r="E314" s="832" t="s">
        <v>6142</v>
      </c>
      <c r="F314" s="849">
        <v>3</v>
      </c>
      <c r="G314" s="849">
        <v>6159</v>
      </c>
      <c r="H314" s="849">
        <v>3</v>
      </c>
      <c r="I314" s="849">
        <v>2053</v>
      </c>
      <c r="J314" s="849">
        <v>1</v>
      </c>
      <c r="K314" s="849">
        <v>2053</v>
      </c>
      <c r="L314" s="849">
        <v>1</v>
      </c>
      <c r="M314" s="849">
        <v>2053</v>
      </c>
      <c r="N314" s="849">
        <v>1</v>
      </c>
      <c r="O314" s="849">
        <v>2055</v>
      </c>
      <c r="P314" s="837">
        <v>1.0009741841207989</v>
      </c>
      <c r="Q314" s="850">
        <v>2055</v>
      </c>
    </row>
    <row r="315" spans="1:17" ht="14.4" customHeight="1" x14ac:dyDescent="0.3">
      <c r="A315" s="831" t="s">
        <v>5960</v>
      </c>
      <c r="B315" s="832" t="s">
        <v>5961</v>
      </c>
      <c r="C315" s="832" t="s">
        <v>4480</v>
      </c>
      <c r="D315" s="832" t="s">
        <v>6143</v>
      </c>
      <c r="E315" s="832" t="s">
        <v>6144</v>
      </c>
      <c r="F315" s="849"/>
      <c r="G315" s="849"/>
      <c r="H315" s="849"/>
      <c r="I315" s="849"/>
      <c r="J315" s="849">
        <v>1</v>
      </c>
      <c r="K315" s="849">
        <v>373</v>
      </c>
      <c r="L315" s="849">
        <v>1</v>
      </c>
      <c r="M315" s="849">
        <v>373</v>
      </c>
      <c r="N315" s="849"/>
      <c r="O315" s="849"/>
      <c r="P315" s="837"/>
      <c r="Q315" s="850"/>
    </row>
    <row r="316" spans="1:17" ht="14.4" customHeight="1" x14ac:dyDescent="0.3">
      <c r="A316" s="831" t="s">
        <v>6145</v>
      </c>
      <c r="B316" s="832" t="s">
        <v>6146</v>
      </c>
      <c r="C316" s="832" t="s">
        <v>4480</v>
      </c>
      <c r="D316" s="832" t="s">
        <v>6147</v>
      </c>
      <c r="E316" s="832" t="s">
        <v>6148</v>
      </c>
      <c r="F316" s="849">
        <v>380</v>
      </c>
      <c r="G316" s="849">
        <v>80180</v>
      </c>
      <c r="H316" s="849">
        <v>0.89411764705882357</v>
      </c>
      <c r="I316" s="849">
        <v>211</v>
      </c>
      <c r="J316" s="849">
        <v>425</v>
      </c>
      <c r="K316" s="849">
        <v>89675</v>
      </c>
      <c r="L316" s="849">
        <v>1</v>
      </c>
      <c r="M316" s="849">
        <v>211</v>
      </c>
      <c r="N316" s="849">
        <v>479</v>
      </c>
      <c r="O316" s="849">
        <v>101548</v>
      </c>
      <c r="P316" s="837">
        <v>1.1324003345413995</v>
      </c>
      <c r="Q316" s="850">
        <v>212</v>
      </c>
    </row>
    <row r="317" spans="1:17" ht="14.4" customHeight="1" x14ac:dyDescent="0.3">
      <c r="A317" s="831" t="s">
        <v>6145</v>
      </c>
      <c r="B317" s="832" t="s">
        <v>6146</v>
      </c>
      <c r="C317" s="832" t="s">
        <v>4480</v>
      </c>
      <c r="D317" s="832" t="s">
        <v>6149</v>
      </c>
      <c r="E317" s="832" t="s">
        <v>6150</v>
      </c>
      <c r="F317" s="849">
        <v>316</v>
      </c>
      <c r="G317" s="849">
        <v>95116</v>
      </c>
      <c r="H317" s="849">
        <v>1.462962962962963</v>
      </c>
      <c r="I317" s="849">
        <v>301</v>
      </c>
      <c r="J317" s="849">
        <v>216</v>
      </c>
      <c r="K317" s="849">
        <v>65016</v>
      </c>
      <c r="L317" s="849">
        <v>1</v>
      </c>
      <c r="M317" s="849">
        <v>301</v>
      </c>
      <c r="N317" s="849">
        <v>335</v>
      </c>
      <c r="O317" s="849">
        <v>101170</v>
      </c>
      <c r="P317" s="837">
        <v>1.5560785037529223</v>
      </c>
      <c r="Q317" s="850">
        <v>302</v>
      </c>
    </row>
    <row r="318" spans="1:17" ht="14.4" customHeight="1" x14ac:dyDescent="0.3">
      <c r="A318" s="831" t="s">
        <v>6145</v>
      </c>
      <c r="B318" s="832" t="s">
        <v>6146</v>
      </c>
      <c r="C318" s="832" t="s">
        <v>4480</v>
      </c>
      <c r="D318" s="832" t="s">
        <v>6151</v>
      </c>
      <c r="E318" s="832" t="s">
        <v>6152</v>
      </c>
      <c r="F318" s="849"/>
      <c r="G318" s="849"/>
      <c r="H318" s="849"/>
      <c r="I318" s="849"/>
      <c r="J318" s="849"/>
      <c r="K318" s="849"/>
      <c r="L318" s="849"/>
      <c r="M318" s="849"/>
      <c r="N318" s="849">
        <v>6</v>
      </c>
      <c r="O318" s="849">
        <v>600</v>
      </c>
      <c r="P318" s="837"/>
      <c r="Q318" s="850">
        <v>100</v>
      </c>
    </row>
    <row r="319" spans="1:17" ht="14.4" customHeight="1" x14ac:dyDescent="0.3">
      <c r="A319" s="831" t="s">
        <v>6145</v>
      </c>
      <c r="B319" s="832" t="s">
        <v>6146</v>
      </c>
      <c r="C319" s="832" t="s">
        <v>4480</v>
      </c>
      <c r="D319" s="832" t="s">
        <v>6151</v>
      </c>
      <c r="E319" s="832" t="s">
        <v>6153</v>
      </c>
      <c r="F319" s="849">
        <v>9</v>
      </c>
      <c r="G319" s="849">
        <v>891</v>
      </c>
      <c r="H319" s="849"/>
      <c r="I319" s="849">
        <v>99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6145</v>
      </c>
      <c r="B320" s="832" t="s">
        <v>6146</v>
      </c>
      <c r="C320" s="832" t="s">
        <v>4480</v>
      </c>
      <c r="D320" s="832" t="s">
        <v>6154</v>
      </c>
      <c r="E320" s="832" t="s">
        <v>6155</v>
      </c>
      <c r="F320" s="849">
        <v>100</v>
      </c>
      <c r="G320" s="849">
        <v>13700</v>
      </c>
      <c r="H320" s="849">
        <v>1.2820512820512822</v>
      </c>
      <c r="I320" s="849">
        <v>137</v>
      </c>
      <c r="J320" s="849">
        <v>78</v>
      </c>
      <c r="K320" s="849">
        <v>10686</v>
      </c>
      <c r="L320" s="849">
        <v>1</v>
      </c>
      <c r="M320" s="849">
        <v>137</v>
      </c>
      <c r="N320" s="849">
        <v>69</v>
      </c>
      <c r="O320" s="849">
        <v>9453</v>
      </c>
      <c r="P320" s="837">
        <v>0.88461538461538458</v>
      </c>
      <c r="Q320" s="850">
        <v>137</v>
      </c>
    </row>
    <row r="321" spans="1:17" ht="14.4" customHeight="1" x14ac:dyDescent="0.3">
      <c r="A321" s="831" t="s">
        <v>6145</v>
      </c>
      <c r="B321" s="832" t="s">
        <v>6146</v>
      </c>
      <c r="C321" s="832" t="s">
        <v>4480</v>
      </c>
      <c r="D321" s="832" t="s">
        <v>6156</v>
      </c>
      <c r="E321" s="832" t="s">
        <v>6157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640</v>
      </c>
      <c r="P321" s="837"/>
      <c r="Q321" s="850">
        <v>640</v>
      </c>
    </row>
    <row r="322" spans="1:17" ht="14.4" customHeight="1" x14ac:dyDescent="0.3">
      <c r="A322" s="831" t="s">
        <v>6145</v>
      </c>
      <c r="B322" s="832" t="s">
        <v>6146</v>
      </c>
      <c r="C322" s="832" t="s">
        <v>4480</v>
      </c>
      <c r="D322" s="832" t="s">
        <v>6158</v>
      </c>
      <c r="E322" s="832" t="s">
        <v>6159</v>
      </c>
      <c r="F322" s="849">
        <v>11</v>
      </c>
      <c r="G322" s="849">
        <v>1903</v>
      </c>
      <c r="H322" s="849">
        <v>1.375</v>
      </c>
      <c r="I322" s="849">
        <v>173</v>
      </c>
      <c r="J322" s="849">
        <v>8</v>
      </c>
      <c r="K322" s="849">
        <v>1384</v>
      </c>
      <c r="L322" s="849">
        <v>1</v>
      </c>
      <c r="M322" s="849">
        <v>173</v>
      </c>
      <c r="N322" s="849">
        <v>11</v>
      </c>
      <c r="O322" s="849">
        <v>1914</v>
      </c>
      <c r="P322" s="837">
        <v>1.3829479768786128</v>
      </c>
      <c r="Q322" s="850">
        <v>174</v>
      </c>
    </row>
    <row r="323" spans="1:17" ht="14.4" customHeight="1" x14ac:dyDescent="0.3">
      <c r="A323" s="831" t="s">
        <v>6145</v>
      </c>
      <c r="B323" s="832" t="s">
        <v>6146</v>
      </c>
      <c r="C323" s="832" t="s">
        <v>4480</v>
      </c>
      <c r="D323" s="832" t="s">
        <v>6160</v>
      </c>
      <c r="E323" s="832" t="s">
        <v>6161</v>
      </c>
      <c r="F323" s="849">
        <v>1</v>
      </c>
      <c r="G323" s="849">
        <v>384</v>
      </c>
      <c r="H323" s="849"/>
      <c r="I323" s="849">
        <v>384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6145</v>
      </c>
      <c r="B324" s="832" t="s">
        <v>6146</v>
      </c>
      <c r="C324" s="832" t="s">
        <v>4480</v>
      </c>
      <c r="D324" s="832" t="s">
        <v>6162</v>
      </c>
      <c r="E324" s="832" t="s">
        <v>6163</v>
      </c>
      <c r="F324" s="849">
        <v>43</v>
      </c>
      <c r="G324" s="849">
        <v>11739</v>
      </c>
      <c r="H324" s="849"/>
      <c r="I324" s="849">
        <v>273</v>
      </c>
      <c r="J324" s="849"/>
      <c r="K324" s="849"/>
      <c r="L324" s="849"/>
      <c r="M324" s="849"/>
      <c r="N324" s="849">
        <v>82</v>
      </c>
      <c r="O324" s="849">
        <v>22468</v>
      </c>
      <c r="P324" s="837"/>
      <c r="Q324" s="850">
        <v>274</v>
      </c>
    </row>
    <row r="325" spans="1:17" ht="14.4" customHeight="1" x14ac:dyDescent="0.3">
      <c r="A325" s="831" t="s">
        <v>6145</v>
      </c>
      <c r="B325" s="832" t="s">
        <v>6146</v>
      </c>
      <c r="C325" s="832" t="s">
        <v>4480</v>
      </c>
      <c r="D325" s="832" t="s">
        <v>6164</v>
      </c>
      <c r="E325" s="832" t="s">
        <v>6165</v>
      </c>
      <c r="F325" s="849">
        <v>94</v>
      </c>
      <c r="G325" s="849">
        <v>13348</v>
      </c>
      <c r="H325" s="849">
        <v>1</v>
      </c>
      <c r="I325" s="849">
        <v>142</v>
      </c>
      <c r="J325" s="849">
        <v>94</v>
      </c>
      <c r="K325" s="849">
        <v>13348</v>
      </c>
      <c r="L325" s="849">
        <v>1</v>
      </c>
      <c r="M325" s="849">
        <v>142</v>
      </c>
      <c r="N325" s="849">
        <v>102</v>
      </c>
      <c r="O325" s="849">
        <v>14484</v>
      </c>
      <c r="P325" s="837">
        <v>1.0851063829787233</v>
      </c>
      <c r="Q325" s="850">
        <v>142</v>
      </c>
    </row>
    <row r="326" spans="1:17" ht="14.4" customHeight="1" x14ac:dyDescent="0.3">
      <c r="A326" s="831" t="s">
        <v>6145</v>
      </c>
      <c r="B326" s="832" t="s">
        <v>6146</v>
      </c>
      <c r="C326" s="832" t="s">
        <v>4480</v>
      </c>
      <c r="D326" s="832" t="s">
        <v>6166</v>
      </c>
      <c r="E326" s="832" t="s">
        <v>6165</v>
      </c>
      <c r="F326" s="849">
        <v>100</v>
      </c>
      <c r="G326" s="849">
        <v>7800</v>
      </c>
      <c r="H326" s="849">
        <v>1.2820512820512822</v>
      </c>
      <c r="I326" s="849">
        <v>78</v>
      </c>
      <c r="J326" s="849">
        <v>78</v>
      </c>
      <c r="K326" s="849">
        <v>6084</v>
      </c>
      <c r="L326" s="849">
        <v>1</v>
      </c>
      <c r="M326" s="849">
        <v>78</v>
      </c>
      <c r="N326" s="849">
        <v>69</v>
      </c>
      <c r="O326" s="849">
        <v>5382</v>
      </c>
      <c r="P326" s="837">
        <v>0.88461538461538458</v>
      </c>
      <c r="Q326" s="850">
        <v>78</v>
      </c>
    </row>
    <row r="327" spans="1:17" ht="14.4" customHeight="1" x14ac:dyDescent="0.3">
      <c r="A327" s="831" t="s">
        <v>6145</v>
      </c>
      <c r="B327" s="832" t="s">
        <v>6146</v>
      </c>
      <c r="C327" s="832" t="s">
        <v>4480</v>
      </c>
      <c r="D327" s="832" t="s">
        <v>6167</v>
      </c>
      <c r="E327" s="832" t="s">
        <v>6168</v>
      </c>
      <c r="F327" s="849">
        <v>94</v>
      </c>
      <c r="G327" s="849">
        <v>29422</v>
      </c>
      <c r="H327" s="849">
        <v>0.99681528662420382</v>
      </c>
      <c r="I327" s="849">
        <v>313</v>
      </c>
      <c r="J327" s="849">
        <v>94</v>
      </c>
      <c r="K327" s="849">
        <v>29516</v>
      </c>
      <c r="L327" s="849">
        <v>1</v>
      </c>
      <c r="M327" s="849">
        <v>314</v>
      </c>
      <c r="N327" s="849">
        <v>102</v>
      </c>
      <c r="O327" s="849">
        <v>32028</v>
      </c>
      <c r="P327" s="837">
        <v>1.0851063829787233</v>
      </c>
      <c r="Q327" s="850">
        <v>314</v>
      </c>
    </row>
    <row r="328" spans="1:17" ht="14.4" customHeight="1" x14ac:dyDescent="0.3">
      <c r="A328" s="831" t="s">
        <v>6145</v>
      </c>
      <c r="B328" s="832" t="s">
        <v>6146</v>
      </c>
      <c r="C328" s="832" t="s">
        <v>4480</v>
      </c>
      <c r="D328" s="832" t="s">
        <v>6169</v>
      </c>
      <c r="E328" s="832" t="s">
        <v>6170</v>
      </c>
      <c r="F328" s="849">
        <v>1</v>
      </c>
      <c r="G328" s="849">
        <v>488</v>
      </c>
      <c r="H328" s="849"/>
      <c r="I328" s="849">
        <v>488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6145</v>
      </c>
      <c r="B329" s="832" t="s">
        <v>6146</v>
      </c>
      <c r="C329" s="832" t="s">
        <v>4480</v>
      </c>
      <c r="D329" s="832" t="s">
        <v>6171</v>
      </c>
      <c r="E329" s="832" t="s">
        <v>6172</v>
      </c>
      <c r="F329" s="849">
        <v>28</v>
      </c>
      <c r="G329" s="849">
        <v>4564</v>
      </c>
      <c r="H329" s="849">
        <v>0.26415094339622641</v>
      </c>
      <c r="I329" s="849">
        <v>163</v>
      </c>
      <c r="J329" s="849">
        <v>106</v>
      </c>
      <c r="K329" s="849">
        <v>17278</v>
      </c>
      <c r="L329" s="849">
        <v>1</v>
      </c>
      <c r="M329" s="849">
        <v>163</v>
      </c>
      <c r="N329" s="849">
        <v>64</v>
      </c>
      <c r="O329" s="849">
        <v>10432</v>
      </c>
      <c r="P329" s="837">
        <v>0.60377358490566035</v>
      </c>
      <c r="Q329" s="850">
        <v>163</v>
      </c>
    </row>
    <row r="330" spans="1:17" ht="14.4" customHeight="1" x14ac:dyDescent="0.3">
      <c r="A330" s="831" t="s">
        <v>6145</v>
      </c>
      <c r="B330" s="832" t="s">
        <v>6146</v>
      </c>
      <c r="C330" s="832" t="s">
        <v>4480</v>
      </c>
      <c r="D330" s="832" t="s">
        <v>6171</v>
      </c>
      <c r="E330" s="832" t="s">
        <v>6173</v>
      </c>
      <c r="F330" s="849">
        <v>2</v>
      </c>
      <c r="G330" s="849">
        <v>326</v>
      </c>
      <c r="H330" s="849"/>
      <c r="I330" s="849">
        <v>163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6145</v>
      </c>
      <c r="B331" s="832" t="s">
        <v>6146</v>
      </c>
      <c r="C331" s="832" t="s">
        <v>4480</v>
      </c>
      <c r="D331" s="832" t="s">
        <v>6174</v>
      </c>
      <c r="E331" s="832" t="s">
        <v>6148</v>
      </c>
      <c r="F331" s="849">
        <v>273</v>
      </c>
      <c r="G331" s="849">
        <v>19656</v>
      </c>
      <c r="H331" s="849">
        <v>1.1818181818181819</v>
      </c>
      <c r="I331" s="849">
        <v>72</v>
      </c>
      <c r="J331" s="849">
        <v>231</v>
      </c>
      <c r="K331" s="849">
        <v>16632</v>
      </c>
      <c r="L331" s="849">
        <v>1</v>
      </c>
      <c r="M331" s="849">
        <v>72</v>
      </c>
      <c r="N331" s="849">
        <v>287</v>
      </c>
      <c r="O331" s="849">
        <v>20664</v>
      </c>
      <c r="P331" s="837">
        <v>1.2424242424242424</v>
      </c>
      <c r="Q331" s="850">
        <v>72</v>
      </c>
    </row>
    <row r="332" spans="1:17" ht="14.4" customHeight="1" x14ac:dyDescent="0.3">
      <c r="A332" s="831" t="s">
        <v>6145</v>
      </c>
      <c r="B332" s="832" t="s">
        <v>6146</v>
      </c>
      <c r="C332" s="832" t="s">
        <v>4480</v>
      </c>
      <c r="D332" s="832" t="s">
        <v>6175</v>
      </c>
      <c r="E332" s="832" t="s">
        <v>6176</v>
      </c>
      <c r="F332" s="849">
        <v>16</v>
      </c>
      <c r="G332" s="849">
        <v>19376</v>
      </c>
      <c r="H332" s="849">
        <v>3.2</v>
      </c>
      <c r="I332" s="849">
        <v>1211</v>
      </c>
      <c r="J332" s="849">
        <v>5</v>
      </c>
      <c r="K332" s="849">
        <v>6055</v>
      </c>
      <c r="L332" s="849">
        <v>1</v>
      </c>
      <c r="M332" s="849">
        <v>1211</v>
      </c>
      <c r="N332" s="849">
        <v>11</v>
      </c>
      <c r="O332" s="849">
        <v>13332</v>
      </c>
      <c r="P332" s="837">
        <v>2.2018166804293973</v>
      </c>
      <c r="Q332" s="850">
        <v>1212</v>
      </c>
    </row>
    <row r="333" spans="1:17" ht="14.4" customHeight="1" x14ac:dyDescent="0.3">
      <c r="A333" s="831" t="s">
        <v>6145</v>
      </c>
      <c r="B333" s="832" t="s">
        <v>6146</v>
      </c>
      <c r="C333" s="832" t="s">
        <v>4480</v>
      </c>
      <c r="D333" s="832" t="s">
        <v>6177</v>
      </c>
      <c r="E333" s="832" t="s">
        <v>6178</v>
      </c>
      <c r="F333" s="849">
        <v>1</v>
      </c>
      <c r="G333" s="849">
        <v>114</v>
      </c>
      <c r="H333" s="849"/>
      <c r="I333" s="849">
        <v>114</v>
      </c>
      <c r="J333" s="849"/>
      <c r="K333" s="849"/>
      <c r="L333" s="849"/>
      <c r="M333" s="849"/>
      <c r="N333" s="849">
        <v>4</v>
      </c>
      <c r="O333" s="849">
        <v>460</v>
      </c>
      <c r="P333" s="837"/>
      <c r="Q333" s="850">
        <v>115</v>
      </c>
    </row>
    <row r="334" spans="1:17" ht="14.4" customHeight="1" x14ac:dyDescent="0.3">
      <c r="A334" s="831" t="s">
        <v>6145</v>
      </c>
      <c r="B334" s="832" t="s">
        <v>6146</v>
      </c>
      <c r="C334" s="832" t="s">
        <v>4480</v>
      </c>
      <c r="D334" s="832" t="s">
        <v>6177</v>
      </c>
      <c r="E334" s="832" t="s">
        <v>6179</v>
      </c>
      <c r="F334" s="849">
        <v>7</v>
      </c>
      <c r="G334" s="849">
        <v>798</v>
      </c>
      <c r="H334" s="849">
        <v>2.3333333333333335</v>
      </c>
      <c r="I334" s="849">
        <v>114</v>
      </c>
      <c r="J334" s="849">
        <v>3</v>
      </c>
      <c r="K334" s="849">
        <v>342</v>
      </c>
      <c r="L334" s="849">
        <v>1</v>
      </c>
      <c r="M334" s="849">
        <v>114</v>
      </c>
      <c r="N334" s="849">
        <v>1</v>
      </c>
      <c r="O334" s="849">
        <v>115</v>
      </c>
      <c r="P334" s="837">
        <v>0.33625730994152048</v>
      </c>
      <c r="Q334" s="850">
        <v>115</v>
      </c>
    </row>
    <row r="335" spans="1:17" ht="14.4" customHeight="1" x14ac:dyDescent="0.3">
      <c r="A335" s="831" t="s">
        <v>6145</v>
      </c>
      <c r="B335" s="832" t="s">
        <v>6146</v>
      </c>
      <c r="C335" s="832" t="s">
        <v>4480</v>
      </c>
      <c r="D335" s="832" t="s">
        <v>6180</v>
      </c>
      <c r="E335" s="832" t="s">
        <v>6181</v>
      </c>
      <c r="F335" s="849">
        <v>1</v>
      </c>
      <c r="G335" s="849">
        <v>346</v>
      </c>
      <c r="H335" s="849"/>
      <c r="I335" s="849">
        <v>346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6145</v>
      </c>
      <c r="B336" s="832" t="s">
        <v>6146</v>
      </c>
      <c r="C336" s="832" t="s">
        <v>4480</v>
      </c>
      <c r="D336" s="832" t="s">
        <v>6182</v>
      </c>
      <c r="E336" s="832" t="s">
        <v>6183</v>
      </c>
      <c r="F336" s="849">
        <v>1</v>
      </c>
      <c r="G336" s="849">
        <v>301</v>
      </c>
      <c r="H336" s="849"/>
      <c r="I336" s="849">
        <v>301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6184</v>
      </c>
      <c r="B337" s="832" t="s">
        <v>6185</v>
      </c>
      <c r="C337" s="832" t="s">
        <v>4480</v>
      </c>
      <c r="D337" s="832" t="s">
        <v>6186</v>
      </c>
      <c r="E337" s="832" t="s">
        <v>6187</v>
      </c>
      <c r="F337" s="849">
        <v>84</v>
      </c>
      <c r="G337" s="849">
        <v>4872</v>
      </c>
      <c r="H337" s="849">
        <v>5.6</v>
      </c>
      <c r="I337" s="849">
        <v>58</v>
      </c>
      <c r="J337" s="849">
        <v>15</v>
      </c>
      <c r="K337" s="849">
        <v>870</v>
      </c>
      <c r="L337" s="849">
        <v>1</v>
      </c>
      <c r="M337" s="849">
        <v>58</v>
      </c>
      <c r="N337" s="849">
        <v>21</v>
      </c>
      <c r="O337" s="849">
        <v>1218</v>
      </c>
      <c r="P337" s="837">
        <v>1.4</v>
      </c>
      <c r="Q337" s="850">
        <v>58</v>
      </c>
    </row>
    <row r="338" spans="1:17" ht="14.4" customHeight="1" x14ac:dyDescent="0.3">
      <c r="A338" s="831" t="s">
        <v>6184</v>
      </c>
      <c r="B338" s="832" t="s">
        <v>6185</v>
      </c>
      <c r="C338" s="832" t="s">
        <v>4480</v>
      </c>
      <c r="D338" s="832" t="s">
        <v>6188</v>
      </c>
      <c r="E338" s="832" t="s">
        <v>6189</v>
      </c>
      <c r="F338" s="849">
        <v>92</v>
      </c>
      <c r="G338" s="849">
        <v>12052</v>
      </c>
      <c r="H338" s="849">
        <v>5.1111111111111107</v>
      </c>
      <c r="I338" s="849">
        <v>131</v>
      </c>
      <c r="J338" s="849">
        <v>18</v>
      </c>
      <c r="K338" s="849">
        <v>2358</v>
      </c>
      <c r="L338" s="849">
        <v>1</v>
      </c>
      <c r="M338" s="849">
        <v>131</v>
      </c>
      <c r="N338" s="849">
        <v>12</v>
      </c>
      <c r="O338" s="849">
        <v>1584</v>
      </c>
      <c r="P338" s="837">
        <v>0.6717557251908397</v>
      </c>
      <c r="Q338" s="850">
        <v>132</v>
      </c>
    </row>
    <row r="339" spans="1:17" ht="14.4" customHeight="1" x14ac:dyDescent="0.3">
      <c r="A339" s="831" t="s">
        <v>6184</v>
      </c>
      <c r="B339" s="832" t="s">
        <v>6185</v>
      </c>
      <c r="C339" s="832" t="s">
        <v>4480</v>
      </c>
      <c r="D339" s="832" t="s">
        <v>6190</v>
      </c>
      <c r="E339" s="832" t="s">
        <v>6191</v>
      </c>
      <c r="F339" s="849">
        <v>5</v>
      </c>
      <c r="G339" s="849">
        <v>945</v>
      </c>
      <c r="H339" s="849">
        <v>2.5</v>
      </c>
      <c r="I339" s="849">
        <v>189</v>
      </c>
      <c r="J339" s="849">
        <v>2</v>
      </c>
      <c r="K339" s="849">
        <v>378</v>
      </c>
      <c r="L339" s="849">
        <v>1</v>
      </c>
      <c r="M339" s="849">
        <v>189</v>
      </c>
      <c r="N339" s="849"/>
      <c r="O339" s="849"/>
      <c r="P339" s="837"/>
      <c r="Q339" s="850"/>
    </row>
    <row r="340" spans="1:17" ht="14.4" customHeight="1" x14ac:dyDescent="0.3">
      <c r="A340" s="831" t="s">
        <v>6184</v>
      </c>
      <c r="B340" s="832" t="s">
        <v>6185</v>
      </c>
      <c r="C340" s="832" t="s">
        <v>4480</v>
      </c>
      <c r="D340" s="832" t="s">
        <v>6192</v>
      </c>
      <c r="E340" s="832" t="s">
        <v>6193</v>
      </c>
      <c r="F340" s="849">
        <v>13</v>
      </c>
      <c r="G340" s="849">
        <v>5291</v>
      </c>
      <c r="H340" s="849"/>
      <c r="I340" s="849">
        <v>407</v>
      </c>
      <c r="J340" s="849"/>
      <c r="K340" s="849"/>
      <c r="L340" s="849"/>
      <c r="M340" s="849"/>
      <c r="N340" s="849">
        <v>4</v>
      </c>
      <c r="O340" s="849">
        <v>1632</v>
      </c>
      <c r="P340" s="837"/>
      <c r="Q340" s="850">
        <v>408</v>
      </c>
    </row>
    <row r="341" spans="1:17" ht="14.4" customHeight="1" x14ac:dyDescent="0.3">
      <c r="A341" s="831" t="s">
        <v>6184</v>
      </c>
      <c r="B341" s="832" t="s">
        <v>6185</v>
      </c>
      <c r="C341" s="832" t="s">
        <v>4480</v>
      </c>
      <c r="D341" s="832" t="s">
        <v>6194</v>
      </c>
      <c r="E341" s="832" t="s">
        <v>6195</v>
      </c>
      <c r="F341" s="849">
        <v>23</v>
      </c>
      <c r="G341" s="849">
        <v>4117</v>
      </c>
      <c r="H341" s="849">
        <v>5.7180555555555559</v>
      </c>
      <c r="I341" s="849">
        <v>179</v>
      </c>
      <c r="J341" s="849">
        <v>4</v>
      </c>
      <c r="K341" s="849">
        <v>720</v>
      </c>
      <c r="L341" s="849">
        <v>1</v>
      </c>
      <c r="M341" s="849">
        <v>180</v>
      </c>
      <c r="N341" s="849">
        <v>4</v>
      </c>
      <c r="O341" s="849">
        <v>720</v>
      </c>
      <c r="P341" s="837">
        <v>1</v>
      </c>
      <c r="Q341" s="850">
        <v>180</v>
      </c>
    </row>
    <row r="342" spans="1:17" ht="14.4" customHeight="1" x14ac:dyDescent="0.3">
      <c r="A342" s="831" t="s">
        <v>6184</v>
      </c>
      <c r="B342" s="832" t="s">
        <v>6185</v>
      </c>
      <c r="C342" s="832" t="s">
        <v>4480</v>
      </c>
      <c r="D342" s="832" t="s">
        <v>6196</v>
      </c>
      <c r="E342" s="832" t="s">
        <v>6197</v>
      </c>
      <c r="F342" s="849">
        <v>9</v>
      </c>
      <c r="G342" s="849">
        <v>5121</v>
      </c>
      <c r="H342" s="849">
        <v>9</v>
      </c>
      <c r="I342" s="849">
        <v>569</v>
      </c>
      <c r="J342" s="849">
        <v>1</v>
      </c>
      <c r="K342" s="849">
        <v>569</v>
      </c>
      <c r="L342" s="849">
        <v>1</v>
      </c>
      <c r="M342" s="849">
        <v>569</v>
      </c>
      <c r="N342" s="849">
        <v>7</v>
      </c>
      <c r="O342" s="849">
        <v>3990</v>
      </c>
      <c r="P342" s="837">
        <v>7.0123022847100174</v>
      </c>
      <c r="Q342" s="850">
        <v>570</v>
      </c>
    </row>
    <row r="343" spans="1:17" ht="14.4" customHeight="1" x14ac:dyDescent="0.3">
      <c r="A343" s="831" t="s">
        <v>6184</v>
      </c>
      <c r="B343" s="832" t="s">
        <v>6185</v>
      </c>
      <c r="C343" s="832" t="s">
        <v>4480</v>
      </c>
      <c r="D343" s="832" t="s">
        <v>6198</v>
      </c>
      <c r="E343" s="832" t="s">
        <v>6199</v>
      </c>
      <c r="F343" s="849">
        <v>28</v>
      </c>
      <c r="G343" s="849">
        <v>9380</v>
      </c>
      <c r="H343" s="849">
        <v>2.7916666666666665</v>
      </c>
      <c r="I343" s="849">
        <v>335</v>
      </c>
      <c r="J343" s="849">
        <v>10</v>
      </c>
      <c r="K343" s="849">
        <v>3360</v>
      </c>
      <c r="L343" s="849">
        <v>1</v>
      </c>
      <c r="M343" s="849">
        <v>336</v>
      </c>
      <c r="N343" s="849">
        <v>23</v>
      </c>
      <c r="O343" s="849">
        <v>7751</v>
      </c>
      <c r="P343" s="837">
        <v>2.3068452380952382</v>
      </c>
      <c r="Q343" s="850">
        <v>337</v>
      </c>
    </row>
    <row r="344" spans="1:17" ht="14.4" customHeight="1" x14ac:dyDescent="0.3">
      <c r="A344" s="831" t="s">
        <v>6184</v>
      </c>
      <c r="B344" s="832" t="s">
        <v>6185</v>
      </c>
      <c r="C344" s="832" t="s">
        <v>4480</v>
      </c>
      <c r="D344" s="832" t="s">
        <v>6200</v>
      </c>
      <c r="E344" s="832" t="s">
        <v>6201</v>
      </c>
      <c r="F344" s="849">
        <v>8</v>
      </c>
      <c r="G344" s="849">
        <v>2792</v>
      </c>
      <c r="H344" s="849">
        <v>0.44444444444444442</v>
      </c>
      <c r="I344" s="849">
        <v>349</v>
      </c>
      <c r="J344" s="849">
        <v>18</v>
      </c>
      <c r="K344" s="849">
        <v>6282</v>
      </c>
      <c r="L344" s="849">
        <v>1</v>
      </c>
      <c r="M344" s="849">
        <v>349</v>
      </c>
      <c r="N344" s="849"/>
      <c r="O344" s="849"/>
      <c r="P344" s="837"/>
      <c r="Q344" s="850"/>
    </row>
    <row r="345" spans="1:17" ht="14.4" customHeight="1" x14ac:dyDescent="0.3">
      <c r="A345" s="831" t="s">
        <v>6184</v>
      </c>
      <c r="B345" s="832" t="s">
        <v>6185</v>
      </c>
      <c r="C345" s="832" t="s">
        <v>4480</v>
      </c>
      <c r="D345" s="832" t="s">
        <v>6200</v>
      </c>
      <c r="E345" s="832" t="s">
        <v>6202</v>
      </c>
      <c r="F345" s="849">
        <v>3</v>
      </c>
      <c r="G345" s="849">
        <v>1047</v>
      </c>
      <c r="H345" s="849">
        <v>0.6</v>
      </c>
      <c r="I345" s="849">
        <v>349</v>
      </c>
      <c r="J345" s="849">
        <v>5</v>
      </c>
      <c r="K345" s="849">
        <v>1745</v>
      </c>
      <c r="L345" s="849">
        <v>1</v>
      </c>
      <c r="M345" s="849">
        <v>349</v>
      </c>
      <c r="N345" s="849">
        <v>4</v>
      </c>
      <c r="O345" s="849">
        <v>1400</v>
      </c>
      <c r="P345" s="837">
        <v>0.80229226361031514</v>
      </c>
      <c r="Q345" s="850">
        <v>350</v>
      </c>
    </row>
    <row r="346" spans="1:17" ht="14.4" customHeight="1" x14ac:dyDescent="0.3">
      <c r="A346" s="831" t="s">
        <v>6184</v>
      </c>
      <c r="B346" s="832" t="s">
        <v>6185</v>
      </c>
      <c r="C346" s="832" t="s">
        <v>4480</v>
      </c>
      <c r="D346" s="832" t="s">
        <v>5607</v>
      </c>
      <c r="E346" s="832" t="s">
        <v>5608</v>
      </c>
      <c r="F346" s="849">
        <v>1</v>
      </c>
      <c r="G346" s="849">
        <v>117</v>
      </c>
      <c r="H346" s="849"/>
      <c r="I346" s="849">
        <v>117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6184</v>
      </c>
      <c r="B347" s="832" t="s">
        <v>6185</v>
      </c>
      <c r="C347" s="832" t="s">
        <v>4480</v>
      </c>
      <c r="D347" s="832" t="s">
        <v>5607</v>
      </c>
      <c r="E347" s="832" t="s">
        <v>6203</v>
      </c>
      <c r="F347" s="849">
        <v>6</v>
      </c>
      <c r="G347" s="849">
        <v>702</v>
      </c>
      <c r="H347" s="849"/>
      <c r="I347" s="849">
        <v>117</v>
      </c>
      <c r="J347" s="849"/>
      <c r="K347" s="849"/>
      <c r="L347" s="849"/>
      <c r="M347" s="849"/>
      <c r="N347" s="849">
        <v>1</v>
      </c>
      <c r="O347" s="849">
        <v>117</v>
      </c>
      <c r="P347" s="837"/>
      <c r="Q347" s="850">
        <v>117</v>
      </c>
    </row>
    <row r="348" spans="1:17" ht="14.4" customHeight="1" x14ac:dyDescent="0.3">
      <c r="A348" s="831" t="s">
        <v>6184</v>
      </c>
      <c r="B348" s="832" t="s">
        <v>6185</v>
      </c>
      <c r="C348" s="832" t="s">
        <v>4480</v>
      </c>
      <c r="D348" s="832" t="s">
        <v>6204</v>
      </c>
      <c r="E348" s="832" t="s">
        <v>6205</v>
      </c>
      <c r="F348" s="849">
        <v>1</v>
      </c>
      <c r="G348" s="849">
        <v>387</v>
      </c>
      <c r="H348" s="849"/>
      <c r="I348" s="849">
        <v>387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6184</v>
      </c>
      <c r="B349" s="832" t="s">
        <v>6185</v>
      </c>
      <c r="C349" s="832" t="s">
        <v>4480</v>
      </c>
      <c r="D349" s="832" t="s">
        <v>6206</v>
      </c>
      <c r="E349" s="832" t="s">
        <v>6207</v>
      </c>
      <c r="F349" s="849">
        <v>3</v>
      </c>
      <c r="G349" s="849">
        <v>114</v>
      </c>
      <c r="H349" s="849"/>
      <c r="I349" s="849">
        <v>38</v>
      </c>
      <c r="J349" s="849"/>
      <c r="K349" s="849"/>
      <c r="L349" s="849"/>
      <c r="M349" s="849"/>
      <c r="N349" s="849">
        <v>1</v>
      </c>
      <c r="O349" s="849">
        <v>38</v>
      </c>
      <c r="P349" s="837"/>
      <c r="Q349" s="850">
        <v>38</v>
      </c>
    </row>
    <row r="350" spans="1:17" ht="14.4" customHeight="1" x14ac:dyDescent="0.3">
      <c r="A350" s="831" t="s">
        <v>6184</v>
      </c>
      <c r="B350" s="832" t="s">
        <v>6185</v>
      </c>
      <c r="C350" s="832" t="s">
        <v>4480</v>
      </c>
      <c r="D350" s="832" t="s">
        <v>6206</v>
      </c>
      <c r="E350" s="832" t="s">
        <v>6208</v>
      </c>
      <c r="F350" s="849">
        <v>1</v>
      </c>
      <c r="G350" s="849">
        <v>38</v>
      </c>
      <c r="H350" s="849"/>
      <c r="I350" s="849">
        <v>38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6184</v>
      </c>
      <c r="B351" s="832" t="s">
        <v>6185</v>
      </c>
      <c r="C351" s="832" t="s">
        <v>4480</v>
      </c>
      <c r="D351" s="832" t="s">
        <v>5609</v>
      </c>
      <c r="E351" s="832" t="s">
        <v>6209</v>
      </c>
      <c r="F351" s="849">
        <v>1</v>
      </c>
      <c r="G351" s="849">
        <v>704</v>
      </c>
      <c r="H351" s="849"/>
      <c r="I351" s="849">
        <v>704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6184</v>
      </c>
      <c r="B352" s="832" t="s">
        <v>6185</v>
      </c>
      <c r="C352" s="832" t="s">
        <v>4480</v>
      </c>
      <c r="D352" s="832" t="s">
        <v>5609</v>
      </c>
      <c r="E352" s="832" t="s">
        <v>5610</v>
      </c>
      <c r="F352" s="849">
        <v>1</v>
      </c>
      <c r="G352" s="849">
        <v>704</v>
      </c>
      <c r="H352" s="849"/>
      <c r="I352" s="849">
        <v>704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6184</v>
      </c>
      <c r="B353" s="832" t="s">
        <v>6185</v>
      </c>
      <c r="C353" s="832" t="s">
        <v>4480</v>
      </c>
      <c r="D353" s="832" t="s">
        <v>6210</v>
      </c>
      <c r="E353" s="832" t="s">
        <v>6211</v>
      </c>
      <c r="F353" s="849">
        <v>52</v>
      </c>
      <c r="G353" s="849">
        <v>15808</v>
      </c>
      <c r="H353" s="849">
        <v>3.048794599807136</v>
      </c>
      <c r="I353" s="849">
        <v>304</v>
      </c>
      <c r="J353" s="849">
        <v>17</v>
      </c>
      <c r="K353" s="849">
        <v>5185</v>
      </c>
      <c r="L353" s="849">
        <v>1</v>
      </c>
      <c r="M353" s="849">
        <v>305</v>
      </c>
      <c r="N353" s="849">
        <v>15</v>
      </c>
      <c r="O353" s="849">
        <v>4575</v>
      </c>
      <c r="P353" s="837">
        <v>0.88235294117647056</v>
      </c>
      <c r="Q353" s="850">
        <v>305</v>
      </c>
    </row>
    <row r="354" spans="1:17" ht="14.4" customHeight="1" x14ac:dyDescent="0.3">
      <c r="A354" s="831" t="s">
        <v>6184</v>
      </c>
      <c r="B354" s="832" t="s">
        <v>6185</v>
      </c>
      <c r="C354" s="832" t="s">
        <v>4480</v>
      </c>
      <c r="D354" s="832" t="s">
        <v>6212</v>
      </c>
      <c r="E354" s="832" t="s">
        <v>6213</v>
      </c>
      <c r="F354" s="849">
        <v>39</v>
      </c>
      <c r="G354" s="849">
        <v>19266</v>
      </c>
      <c r="H354" s="849">
        <v>3.9</v>
      </c>
      <c r="I354" s="849">
        <v>494</v>
      </c>
      <c r="J354" s="849">
        <v>10</v>
      </c>
      <c r="K354" s="849">
        <v>4940</v>
      </c>
      <c r="L354" s="849">
        <v>1</v>
      </c>
      <c r="M354" s="849">
        <v>494</v>
      </c>
      <c r="N354" s="849">
        <v>20</v>
      </c>
      <c r="O354" s="849">
        <v>9900</v>
      </c>
      <c r="P354" s="837">
        <v>2.0040485829959516</v>
      </c>
      <c r="Q354" s="850">
        <v>495</v>
      </c>
    </row>
    <row r="355" spans="1:17" ht="14.4" customHeight="1" x14ac:dyDescent="0.3">
      <c r="A355" s="831" t="s">
        <v>6184</v>
      </c>
      <c r="B355" s="832" t="s">
        <v>6185</v>
      </c>
      <c r="C355" s="832" t="s">
        <v>4480</v>
      </c>
      <c r="D355" s="832" t="s">
        <v>6214</v>
      </c>
      <c r="E355" s="832" t="s">
        <v>6215</v>
      </c>
      <c r="F355" s="849">
        <v>80</v>
      </c>
      <c r="G355" s="849">
        <v>29600</v>
      </c>
      <c r="H355" s="849">
        <v>3.4782608695652173</v>
      </c>
      <c r="I355" s="849">
        <v>370</v>
      </c>
      <c r="J355" s="849">
        <v>23</v>
      </c>
      <c r="K355" s="849">
        <v>8510</v>
      </c>
      <c r="L355" s="849">
        <v>1</v>
      </c>
      <c r="M355" s="849">
        <v>370</v>
      </c>
      <c r="N355" s="849">
        <v>29</v>
      </c>
      <c r="O355" s="849">
        <v>10759</v>
      </c>
      <c r="P355" s="837">
        <v>1.2642773207990599</v>
      </c>
      <c r="Q355" s="850">
        <v>371</v>
      </c>
    </row>
    <row r="356" spans="1:17" ht="14.4" customHeight="1" x14ac:dyDescent="0.3">
      <c r="A356" s="831" t="s">
        <v>6184</v>
      </c>
      <c r="B356" s="832" t="s">
        <v>6185</v>
      </c>
      <c r="C356" s="832" t="s">
        <v>4480</v>
      </c>
      <c r="D356" s="832" t="s">
        <v>6216</v>
      </c>
      <c r="E356" s="832" t="s">
        <v>6217</v>
      </c>
      <c r="F356" s="849"/>
      <c r="G356" s="849"/>
      <c r="H356" s="849"/>
      <c r="I356" s="849"/>
      <c r="J356" s="849"/>
      <c r="K356" s="849"/>
      <c r="L356" s="849"/>
      <c r="M356" s="849"/>
      <c r="N356" s="849">
        <v>8</v>
      </c>
      <c r="O356" s="849">
        <v>896</v>
      </c>
      <c r="P356" s="837"/>
      <c r="Q356" s="850">
        <v>112</v>
      </c>
    </row>
    <row r="357" spans="1:17" ht="14.4" customHeight="1" x14ac:dyDescent="0.3">
      <c r="A357" s="831" t="s">
        <v>6184</v>
      </c>
      <c r="B357" s="832" t="s">
        <v>6185</v>
      </c>
      <c r="C357" s="832" t="s">
        <v>4480</v>
      </c>
      <c r="D357" s="832" t="s">
        <v>6218</v>
      </c>
      <c r="E357" s="832" t="s">
        <v>6219</v>
      </c>
      <c r="F357" s="849">
        <v>1</v>
      </c>
      <c r="G357" s="849">
        <v>125</v>
      </c>
      <c r="H357" s="849"/>
      <c r="I357" s="849">
        <v>125</v>
      </c>
      <c r="J357" s="849"/>
      <c r="K357" s="849"/>
      <c r="L357" s="849"/>
      <c r="M357" s="849"/>
      <c r="N357" s="849">
        <v>1</v>
      </c>
      <c r="O357" s="849">
        <v>126</v>
      </c>
      <c r="P357" s="837"/>
      <c r="Q357" s="850">
        <v>126</v>
      </c>
    </row>
    <row r="358" spans="1:17" ht="14.4" customHeight="1" x14ac:dyDescent="0.3">
      <c r="A358" s="831" t="s">
        <v>6184</v>
      </c>
      <c r="B358" s="832" t="s">
        <v>6185</v>
      </c>
      <c r="C358" s="832" t="s">
        <v>4480</v>
      </c>
      <c r="D358" s="832" t="s">
        <v>6218</v>
      </c>
      <c r="E358" s="832" t="s">
        <v>6220</v>
      </c>
      <c r="F358" s="849">
        <v>1</v>
      </c>
      <c r="G358" s="849">
        <v>125</v>
      </c>
      <c r="H358" s="849"/>
      <c r="I358" s="849">
        <v>125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6184</v>
      </c>
      <c r="B359" s="832" t="s">
        <v>6185</v>
      </c>
      <c r="C359" s="832" t="s">
        <v>4480</v>
      </c>
      <c r="D359" s="832" t="s">
        <v>5611</v>
      </c>
      <c r="E359" s="832" t="s">
        <v>5612</v>
      </c>
      <c r="F359" s="849">
        <v>9</v>
      </c>
      <c r="G359" s="849">
        <v>4455</v>
      </c>
      <c r="H359" s="849"/>
      <c r="I359" s="849">
        <v>495</v>
      </c>
      <c r="J359" s="849"/>
      <c r="K359" s="849"/>
      <c r="L359" s="849"/>
      <c r="M359" s="849"/>
      <c r="N359" s="849">
        <v>1</v>
      </c>
      <c r="O359" s="849">
        <v>496</v>
      </c>
      <c r="P359" s="837"/>
      <c r="Q359" s="850">
        <v>496</v>
      </c>
    </row>
    <row r="360" spans="1:17" ht="14.4" customHeight="1" x14ac:dyDescent="0.3">
      <c r="A360" s="831" t="s">
        <v>6184</v>
      </c>
      <c r="B360" s="832" t="s">
        <v>6185</v>
      </c>
      <c r="C360" s="832" t="s">
        <v>4480</v>
      </c>
      <c r="D360" s="832" t="s">
        <v>6221</v>
      </c>
      <c r="E360" s="832" t="s">
        <v>6222</v>
      </c>
      <c r="F360" s="849">
        <v>17</v>
      </c>
      <c r="G360" s="849">
        <v>7752</v>
      </c>
      <c r="H360" s="849">
        <v>3.4</v>
      </c>
      <c r="I360" s="849">
        <v>456</v>
      </c>
      <c r="J360" s="849">
        <v>5</v>
      </c>
      <c r="K360" s="849">
        <v>2280</v>
      </c>
      <c r="L360" s="849">
        <v>1</v>
      </c>
      <c r="M360" s="849">
        <v>456</v>
      </c>
      <c r="N360" s="849">
        <v>17</v>
      </c>
      <c r="O360" s="849">
        <v>7786</v>
      </c>
      <c r="P360" s="837">
        <v>3.4149122807017545</v>
      </c>
      <c r="Q360" s="850">
        <v>458</v>
      </c>
    </row>
    <row r="361" spans="1:17" ht="14.4" customHeight="1" x14ac:dyDescent="0.3">
      <c r="A361" s="831" t="s">
        <v>6184</v>
      </c>
      <c r="B361" s="832" t="s">
        <v>6185</v>
      </c>
      <c r="C361" s="832" t="s">
        <v>4480</v>
      </c>
      <c r="D361" s="832" t="s">
        <v>6223</v>
      </c>
      <c r="E361" s="832" t="s">
        <v>6224</v>
      </c>
      <c r="F361" s="849">
        <v>10</v>
      </c>
      <c r="G361" s="849">
        <v>580</v>
      </c>
      <c r="H361" s="849">
        <v>1.4285714285714286</v>
      </c>
      <c r="I361" s="849">
        <v>58</v>
      </c>
      <c r="J361" s="849">
        <v>7</v>
      </c>
      <c r="K361" s="849">
        <v>406</v>
      </c>
      <c r="L361" s="849">
        <v>1</v>
      </c>
      <c r="M361" s="849">
        <v>58</v>
      </c>
      <c r="N361" s="849">
        <v>2</v>
      </c>
      <c r="O361" s="849">
        <v>116</v>
      </c>
      <c r="P361" s="837">
        <v>0.2857142857142857</v>
      </c>
      <c r="Q361" s="850">
        <v>58</v>
      </c>
    </row>
    <row r="362" spans="1:17" ht="14.4" customHeight="1" x14ac:dyDescent="0.3">
      <c r="A362" s="831" t="s">
        <v>6184</v>
      </c>
      <c r="B362" s="832" t="s">
        <v>6185</v>
      </c>
      <c r="C362" s="832" t="s">
        <v>4480</v>
      </c>
      <c r="D362" s="832" t="s">
        <v>6225</v>
      </c>
      <c r="E362" s="832" t="s">
        <v>6226</v>
      </c>
      <c r="F362" s="849"/>
      <c r="G362" s="849"/>
      <c r="H362" s="849"/>
      <c r="I362" s="849"/>
      <c r="J362" s="849">
        <v>4</v>
      </c>
      <c r="K362" s="849">
        <v>39048</v>
      </c>
      <c r="L362" s="849">
        <v>1</v>
      </c>
      <c r="M362" s="849">
        <v>9762</v>
      </c>
      <c r="N362" s="849"/>
      <c r="O362" s="849"/>
      <c r="P362" s="837"/>
      <c r="Q362" s="850"/>
    </row>
    <row r="363" spans="1:17" ht="14.4" customHeight="1" x14ac:dyDescent="0.3">
      <c r="A363" s="831" t="s">
        <v>6184</v>
      </c>
      <c r="B363" s="832" t="s">
        <v>6185</v>
      </c>
      <c r="C363" s="832" t="s">
        <v>4480</v>
      </c>
      <c r="D363" s="832" t="s">
        <v>6227</v>
      </c>
      <c r="E363" s="832" t="s">
        <v>6228</v>
      </c>
      <c r="F363" s="849">
        <v>408</v>
      </c>
      <c r="G363" s="849">
        <v>71400</v>
      </c>
      <c r="H363" s="849">
        <v>2.1129261363636362</v>
      </c>
      <c r="I363" s="849">
        <v>175</v>
      </c>
      <c r="J363" s="849">
        <v>192</v>
      </c>
      <c r="K363" s="849">
        <v>33792</v>
      </c>
      <c r="L363" s="849">
        <v>1</v>
      </c>
      <c r="M363" s="849">
        <v>176</v>
      </c>
      <c r="N363" s="849">
        <v>185</v>
      </c>
      <c r="O363" s="849">
        <v>32560</v>
      </c>
      <c r="P363" s="837">
        <v>0.96354166666666663</v>
      </c>
      <c r="Q363" s="850">
        <v>176</v>
      </c>
    </row>
    <row r="364" spans="1:17" ht="14.4" customHeight="1" x14ac:dyDescent="0.3">
      <c r="A364" s="831" t="s">
        <v>6184</v>
      </c>
      <c r="B364" s="832" t="s">
        <v>6185</v>
      </c>
      <c r="C364" s="832" t="s">
        <v>4480</v>
      </c>
      <c r="D364" s="832" t="s">
        <v>5615</v>
      </c>
      <c r="E364" s="832" t="s">
        <v>5616</v>
      </c>
      <c r="F364" s="849">
        <v>4</v>
      </c>
      <c r="G364" s="849">
        <v>340</v>
      </c>
      <c r="H364" s="849"/>
      <c r="I364" s="849">
        <v>85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6184</v>
      </c>
      <c r="B365" s="832" t="s">
        <v>6185</v>
      </c>
      <c r="C365" s="832" t="s">
        <v>4480</v>
      </c>
      <c r="D365" s="832" t="s">
        <v>6229</v>
      </c>
      <c r="E365" s="832" t="s">
        <v>6230</v>
      </c>
      <c r="F365" s="849">
        <v>5</v>
      </c>
      <c r="G365" s="849">
        <v>845</v>
      </c>
      <c r="H365" s="849">
        <v>1.6568627450980393</v>
      </c>
      <c r="I365" s="849">
        <v>169</v>
      </c>
      <c r="J365" s="849">
        <v>3</v>
      </c>
      <c r="K365" s="849">
        <v>510</v>
      </c>
      <c r="L365" s="849">
        <v>1</v>
      </c>
      <c r="M365" s="849">
        <v>170</v>
      </c>
      <c r="N365" s="849">
        <v>5</v>
      </c>
      <c r="O365" s="849">
        <v>850</v>
      </c>
      <c r="P365" s="837">
        <v>1.6666666666666667</v>
      </c>
      <c r="Q365" s="850">
        <v>170</v>
      </c>
    </row>
    <row r="366" spans="1:17" ht="14.4" customHeight="1" x14ac:dyDescent="0.3">
      <c r="A366" s="831" t="s">
        <v>6184</v>
      </c>
      <c r="B366" s="832" t="s">
        <v>6185</v>
      </c>
      <c r="C366" s="832" t="s">
        <v>4480</v>
      </c>
      <c r="D366" s="832" t="s">
        <v>6231</v>
      </c>
      <c r="E366" s="832" t="s">
        <v>6232</v>
      </c>
      <c r="F366" s="849">
        <v>2</v>
      </c>
      <c r="G366" s="849">
        <v>526</v>
      </c>
      <c r="H366" s="849"/>
      <c r="I366" s="849">
        <v>263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6184</v>
      </c>
      <c r="B367" s="832" t="s">
        <v>6185</v>
      </c>
      <c r="C367" s="832" t="s">
        <v>4480</v>
      </c>
      <c r="D367" s="832" t="s">
        <v>6233</v>
      </c>
      <c r="E367" s="832" t="s">
        <v>6234</v>
      </c>
      <c r="F367" s="849">
        <v>1</v>
      </c>
      <c r="G367" s="849">
        <v>2130</v>
      </c>
      <c r="H367" s="849"/>
      <c r="I367" s="849">
        <v>2130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6184</v>
      </c>
      <c r="B368" s="832" t="s">
        <v>6185</v>
      </c>
      <c r="C368" s="832" t="s">
        <v>4480</v>
      </c>
      <c r="D368" s="832" t="s">
        <v>6233</v>
      </c>
      <c r="E368" s="832" t="s">
        <v>6235</v>
      </c>
      <c r="F368" s="849"/>
      <c r="G368" s="849"/>
      <c r="H368" s="849"/>
      <c r="I368" s="849"/>
      <c r="J368" s="849">
        <v>2</v>
      </c>
      <c r="K368" s="849">
        <v>4262</v>
      </c>
      <c r="L368" s="849">
        <v>1</v>
      </c>
      <c r="M368" s="849">
        <v>2131</v>
      </c>
      <c r="N368" s="849"/>
      <c r="O368" s="849"/>
      <c r="P368" s="837"/>
      <c r="Q368" s="850"/>
    </row>
    <row r="369" spans="1:17" ht="14.4" customHeight="1" x14ac:dyDescent="0.3">
      <c r="A369" s="831" t="s">
        <v>6184</v>
      </c>
      <c r="B369" s="832" t="s">
        <v>6185</v>
      </c>
      <c r="C369" s="832" t="s">
        <v>4480</v>
      </c>
      <c r="D369" s="832" t="s">
        <v>6236</v>
      </c>
      <c r="E369" s="832" t="s">
        <v>6237</v>
      </c>
      <c r="F369" s="849">
        <v>9</v>
      </c>
      <c r="G369" s="849">
        <v>2178</v>
      </c>
      <c r="H369" s="849"/>
      <c r="I369" s="849">
        <v>242</v>
      </c>
      <c r="J369" s="849"/>
      <c r="K369" s="849"/>
      <c r="L369" s="849"/>
      <c r="M369" s="849"/>
      <c r="N369" s="849">
        <v>1</v>
      </c>
      <c r="O369" s="849">
        <v>243</v>
      </c>
      <c r="P369" s="837"/>
      <c r="Q369" s="850">
        <v>243</v>
      </c>
    </row>
    <row r="370" spans="1:17" ht="14.4" customHeight="1" x14ac:dyDescent="0.3">
      <c r="A370" s="831" t="s">
        <v>6184</v>
      </c>
      <c r="B370" s="832" t="s">
        <v>6185</v>
      </c>
      <c r="C370" s="832" t="s">
        <v>4480</v>
      </c>
      <c r="D370" s="832" t="s">
        <v>6238</v>
      </c>
      <c r="E370" s="832" t="s">
        <v>6239</v>
      </c>
      <c r="F370" s="849">
        <v>11</v>
      </c>
      <c r="G370" s="849">
        <v>4653</v>
      </c>
      <c r="H370" s="849">
        <v>1.2193396226415094</v>
      </c>
      <c r="I370" s="849">
        <v>423</v>
      </c>
      <c r="J370" s="849">
        <v>9</v>
      </c>
      <c r="K370" s="849">
        <v>3816</v>
      </c>
      <c r="L370" s="849">
        <v>1</v>
      </c>
      <c r="M370" s="849">
        <v>424</v>
      </c>
      <c r="N370" s="849">
        <v>12</v>
      </c>
      <c r="O370" s="849">
        <v>5112</v>
      </c>
      <c r="P370" s="837">
        <v>1.3396226415094339</v>
      </c>
      <c r="Q370" s="850">
        <v>426</v>
      </c>
    </row>
    <row r="371" spans="1:17" ht="14.4" customHeight="1" x14ac:dyDescent="0.3">
      <c r="A371" s="831" t="s">
        <v>6184</v>
      </c>
      <c r="B371" s="832" t="s">
        <v>6185</v>
      </c>
      <c r="C371" s="832" t="s">
        <v>4480</v>
      </c>
      <c r="D371" s="832" t="s">
        <v>6240</v>
      </c>
      <c r="E371" s="832" t="s">
        <v>6241</v>
      </c>
      <c r="F371" s="849">
        <v>1</v>
      </c>
      <c r="G371" s="849">
        <v>288</v>
      </c>
      <c r="H371" s="849"/>
      <c r="I371" s="849">
        <v>288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6242</v>
      </c>
      <c r="B372" s="832" t="s">
        <v>6243</v>
      </c>
      <c r="C372" s="832" t="s">
        <v>4480</v>
      </c>
      <c r="D372" s="832" t="s">
        <v>6244</v>
      </c>
      <c r="E372" s="832" t="s">
        <v>6245</v>
      </c>
      <c r="F372" s="849">
        <v>862</v>
      </c>
      <c r="G372" s="849">
        <v>149126</v>
      </c>
      <c r="H372" s="849">
        <v>1.1312335958005248</v>
      </c>
      <c r="I372" s="849">
        <v>173</v>
      </c>
      <c r="J372" s="849">
        <v>762</v>
      </c>
      <c r="K372" s="849">
        <v>131826</v>
      </c>
      <c r="L372" s="849">
        <v>1</v>
      </c>
      <c r="M372" s="849">
        <v>173</v>
      </c>
      <c r="N372" s="849">
        <v>735</v>
      </c>
      <c r="O372" s="849">
        <v>127890</v>
      </c>
      <c r="P372" s="837">
        <v>0.97014246051613495</v>
      </c>
      <c r="Q372" s="850">
        <v>174</v>
      </c>
    </row>
    <row r="373" spans="1:17" ht="14.4" customHeight="1" x14ac:dyDescent="0.3">
      <c r="A373" s="831" t="s">
        <v>6242</v>
      </c>
      <c r="B373" s="832" t="s">
        <v>6243</v>
      </c>
      <c r="C373" s="832" t="s">
        <v>4480</v>
      </c>
      <c r="D373" s="832" t="s">
        <v>6246</v>
      </c>
      <c r="E373" s="832" t="s">
        <v>6247</v>
      </c>
      <c r="F373" s="849">
        <v>116</v>
      </c>
      <c r="G373" s="849">
        <v>136068</v>
      </c>
      <c r="H373" s="849">
        <v>5.5289719626168221</v>
      </c>
      <c r="I373" s="849">
        <v>1173</v>
      </c>
      <c r="J373" s="849">
        <v>23</v>
      </c>
      <c r="K373" s="849">
        <v>24610</v>
      </c>
      <c r="L373" s="849">
        <v>1</v>
      </c>
      <c r="M373" s="849">
        <v>1070</v>
      </c>
      <c r="N373" s="849">
        <v>22</v>
      </c>
      <c r="O373" s="849">
        <v>23540</v>
      </c>
      <c r="P373" s="837">
        <v>0.95652173913043481</v>
      </c>
      <c r="Q373" s="850">
        <v>1070</v>
      </c>
    </row>
    <row r="374" spans="1:17" ht="14.4" customHeight="1" x14ac:dyDescent="0.3">
      <c r="A374" s="831" t="s">
        <v>6242</v>
      </c>
      <c r="B374" s="832" t="s">
        <v>6243</v>
      </c>
      <c r="C374" s="832" t="s">
        <v>4480</v>
      </c>
      <c r="D374" s="832" t="s">
        <v>6248</v>
      </c>
      <c r="E374" s="832" t="s">
        <v>6249</v>
      </c>
      <c r="F374" s="849">
        <v>115</v>
      </c>
      <c r="G374" s="849">
        <v>4715</v>
      </c>
      <c r="H374" s="849">
        <v>1.5298507462686568</v>
      </c>
      <c r="I374" s="849">
        <v>41</v>
      </c>
      <c r="J374" s="849">
        <v>67</v>
      </c>
      <c r="K374" s="849">
        <v>3082</v>
      </c>
      <c r="L374" s="849">
        <v>1</v>
      </c>
      <c r="M374" s="849">
        <v>46</v>
      </c>
      <c r="N374" s="849">
        <v>373</v>
      </c>
      <c r="O374" s="849">
        <v>17158</v>
      </c>
      <c r="P374" s="837">
        <v>5.5671641791044779</v>
      </c>
      <c r="Q374" s="850">
        <v>46</v>
      </c>
    </row>
    <row r="375" spans="1:17" ht="14.4" customHeight="1" x14ac:dyDescent="0.3">
      <c r="A375" s="831" t="s">
        <v>6242</v>
      </c>
      <c r="B375" s="832" t="s">
        <v>6243</v>
      </c>
      <c r="C375" s="832" t="s">
        <v>4480</v>
      </c>
      <c r="D375" s="832" t="s">
        <v>6248</v>
      </c>
      <c r="E375" s="832" t="s">
        <v>6250</v>
      </c>
      <c r="F375" s="849"/>
      <c r="G375" s="849"/>
      <c r="H375" s="849"/>
      <c r="I375" s="849"/>
      <c r="J375" s="849">
        <v>1</v>
      </c>
      <c r="K375" s="849">
        <v>46</v>
      </c>
      <c r="L375" s="849">
        <v>1</v>
      </c>
      <c r="M375" s="849">
        <v>46</v>
      </c>
      <c r="N375" s="849"/>
      <c r="O375" s="849"/>
      <c r="P375" s="837"/>
      <c r="Q375" s="850"/>
    </row>
    <row r="376" spans="1:17" ht="14.4" customHeight="1" x14ac:dyDescent="0.3">
      <c r="A376" s="831" t="s">
        <v>6242</v>
      </c>
      <c r="B376" s="832" t="s">
        <v>6243</v>
      </c>
      <c r="C376" s="832" t="s">
        <v>4480</v>
      </c>
      <c r="D376" s="832" t="s">
        <v>6160</v>
      </c>
      <c r="E376" s="832" t="s">
        <v>6161</v>
      </c>
      <c r="F376" s="849">
        <v>14</v>
      </c>
      <c r="G376" s="849">
        <v>5376</v>
      </c>
      <c r="H376" s="849">
        <v>1.0328530259365993</v>
      </c>
      <c r="I376" s="849">
        <v>384</v>
      </c>
      <c r="J376" s="849">
        <v>15</v>
      </c>
      <c r="K376" s="849">
        <v>5205</v>
      </c>
      <c r="L376" s="849">
        <v>1</v>
      </c>
      <c r="M376" s="849">
        <v>347</v>
      </c>
      <c r="N376" s="849">
        <v>48</v>
      </c>
      <c r="O376" s="849">
        <v>16656</v>
      </c>
      <c r="P376" s="837">
        <v>3.2</v>
      </c>
      <c r="Q376" s="850">
        <v>347</v>
      </c>
    </row>
    <row r="377" spans="1:17" ht="14.4" customHeight="1" x14ac:dyDescent="0.3">
      <c r="A377" s="831" t="s">
        <v>6242</v>
      </c>
      <c r="B377" s="832" t="s">
        <v>6243</v>
      </c>
      <c r="C377" s="832" t="s">
        <v>4480</v>
      </c>
      <c r="D377" s="832" t="s">
        <v>6251</v>
      </c>
      <c r="E377" s="832" t="s">
        <v>6252</v>
      </c>
      <c r="F377" s="849"/>
      <c r="G377" s="849"/>
      <c r="H377" s="849"/>
      <c r="I377" s="849"/>
      <c r="J377" s="849">
        <v>4</v>
      </c>
      <c r="K377" s="849">
        <v>204</v>
      </c>
      <c r="L377" s="849">
        <v>1</v>
      </c>
      <c r="M377" s="849">
        <v>51</v>
      </c>
      <c r="N377" s="849"/>
      <c r="O377" s="849"/>
      <c r="P377" s="837"/>
      <c r="Q377" s="850"/>
    </row>
    <row r="378" spans="1:17" ht="14.4" customHeight="1" x14ac:dyDescent="0.3">
      <c r="A378" s="831" t="s">
        <v>6242</v>
      </c>
      <c r="B378" s="832" t="s">
        <v>6243</v>
      </c>
      <c r="C378" s="832" t="s">
        <v>4480</v>
      </c>
      <c r="D378" s="832" t="s">
        <v>6251</v>
      </c>
      <c r="E378" s="832" t="s">
        <v>6253</v>
      </c>
      <c r="F378" s="849">
        <v>37</v>
      </c>
      <c r="G378" s="849">
        <v>1369</v>
      </c>
      <c r="H378" s="849"/>
      <c r="I378" s="849">
        <v>37</v>
      </c>
      <c r="J378" s="849"/>
      <c r="K378" s="849"/>
      <c r="L378" s="849"/>
      <c r="M378" s="849"/>
      <c r="N378" s="849">
        <v>8</v>
      </c>
      <c r="O378" s="849">
        <v>408</v>
      </c>
      <c r="P378" s="837"/>
      <c r="Q378" s="850">
        <v>51</v>
      </c>
    </row>
    <row r="379" spans="1:17" ht="14.4" customHeight="1" x14ac:dyDescent="0.3">
      <c r="A379" s="831" t="s">
        <v>6242</v>
      </c>
      <c r="B379" s="832" t="s">
        <v>6243</v>
      </c>
      <c r="C379" s="832" t="s">
        <v>4480</v>
      </c>
      <c r="D379" s="832" t="s">
        <v>6254</v>
      </c>
      <c r="E379" s="832" t="s">
        <v>6255</v>
      </c>
      <c r="F379" s="849">
        <v>42</v>
      </c>
      <c r="G379" s="849">
        <v>18732</v>
      </c>
      <c r="H379" s="849">
        <v>0.48712747698548914</v>
      </c>
      <c r="I379" s="849">
        <v>446</v>
      </c>
      <c r="J379" s="849">
        <v>102</v>
      </c>
      <c r="K379" s="849">
        <v>38454</v>
      </c>
      <c r="L379" s="849">
        <v>1</v>
      </c>
      <c r="M379" s="849">
        <v>377</v>
      </c>
      <c r="N379" s="849">
        <v>150</v>
      </c>
      <c r="O379" s="849">
        <v>56550</v>
      </c>
      <c r="P379" s="837">
        <v>1.4705882352941178</v>
      </c>
      <c r="Q379" s="850">
        <v>377</v>
      </c>
    </row>
    <row r="380" spans="1:17" ht="14.4" customHeight="1" x14ac:dyDescent="0.3">
      <c r="A380" s="831" t="s">
        <v>6242</v>
      </c>
      <c r="B380" s="832" t="s">
        <v>6243</v>
      </c>
      <c r="C380" s="832" t="s">
        <v>4480</v>
      </c>
      <c r="D380" s="832" t="s">
        <v>6256</v>
      </c>
      <c r="E380" s="832" t="s">
        <v>6257</v>
      </c>
      <c r="F380" s="849">
        <v>84</v>
      </c>
      <c r="G380" s="849">
        <v>3528</v>
      </c>
      <c r="H380" s="849">
        <v>1.3134772896500373</v>
      </c>
      <c r="I380" s="849">
        <v>42</v>
      </c>
      <c r="J380" s="849">
        <v>79</v>
      </c>
      <c r="K380" s="849">
        <v>2686</v>
      </c>
      <c r="L380" s="849">
        <v>1</v>
      </c>
      <c r="M380" s="849">
        <v>34</v>
      </c>
      <c r="N380" s="849">
        <v>90</v>
      </c>
      <c r="O380" s="849">
        <v>3060</v>
      </c>
      <c r="P380" s="837">
        <v>1.139240506329114</v>
      </c>
      <c r="Q380" s="850">
        <v>34</v>
      </c>
    </row>
    <row r="381" spans="1:17" ht="14.4" customHeight="1" x14ac:dyDescent="0.3">
      <c r="A381" s="831" t="s">
        <v>6242</v>
      </c>
      <c r="B381" s="832" t="s">
        <v>6243</v>
      </c>
      <c r="C381" s="832" t="s">
        <v>4480</v>
      </c>
      <c r="D381" s="832" t="s">
        <v>6258</v>
      </c>
      <c r="E381" s="832" t="s">
        <v>6259</v>
      </c>
      <c r="F381" s="849">
        <v>67</v>
      </c>
      <c r="G381" s="849">
        <v>32964</v>
      </c>
      <c r="H381" s="849">
        <v>1.367573846664454</v>
      </c>
      <c r="I381" s="849">
        <v>492</v>
      </c>
      <c r="J381" s="849">
        <v>46</v>
      </c>
      <c r="K381" s="849">
        <v>24104</v>
      </c>
      <c r="L381" s="849">
        <v>1</v>
      </c>
      <c r="M381" s="849">
        <v>524</v>
      </c>
      <c r="N381" s="849">
        <v>44</v>
      </c>
      <c r="O381" s="849">
        <v>23056</v>
      </c>
      <c r="P381" s="837">
        <v>0.95652173913043481</v>
      </c>
      <c r="Q381" s="850">
        <v>524</v>
      </c>
    </row>
    <row r="382" spans="1:17" ht="14.4" customHeight="1" x14ac:dyDescent="0.3">
      <c r="A382" s="831" t="s">
        <v>6242</v>
      </c>
      <c r="B382" s="832" t="s">
        <v>6243</v>
      </c>
      <c r="C382" s="832" t="s">
        <v>4480</v>
      </c>
      <c r="D382" s="832" t="s">
        <v>6260</v>
      </c>
      <c r="E382" s="832" t="s">
        <v>6261</v>
      </c>
      <c r="F382" s="849">
        <v>42</v>
      </c>
      <c r="G382" s="849">
        <v>1302</v>
      </c>
      <c r="H382" s="849">
        <v>0.48600223964165734</v>
      </c>
      <c r="I382" s="849">
        <v>31</v>
      </c>
      <c r="J382" s="849">
        <v>47</v>
      </c>
      <c r="K382" s="849">
        <v>2679</v>
      </c>
      <c r="L382" s="849">
        <v>1</v>
      </c>
      <c r="M382" s="849">
        <v>57</v>
      </c>
      <c r="N382" s="849">
        <v>79</v>
      </c>
      <c r="O382" s="849">
        <v>4503</v>
      </c>
      <c r="P382" s="837">
        <v>1.6808510638297873</v>
      </c>
      <c r="Q382" s="850">
        <v>57</v>
      </c>
    </row>
    <row r="383" spans="1:17" ht="14.4" customHeight="1" x14ac:dyDescent="0.3">
      <c r="A383" s="831" t="s">
        <v>6242</v>
      </c>
      <c r="B383" s="832" t="s">
        <v>6243</v>
      </c>
      <c r="C383" s="832" t="s">
        <v>4480</v>
      </c>
      <c r="D383" s="832" t="s">
        <v>6262</v>
      </c>
      <c r="E383" s="832" t="s">
        <v>6263</v>
      </c>
      <c r="F383" s="849">
        <v>6</v>
      </c>
      <c r="G383" s="849">
        <v>1248</v>
      </c>
      <c r="H383" s="849">
        <v>2.7857142857142856</v>
      </c>
      <c r="I383" s="849">
        <v>208</v>
      </c>
      <c r="J383" s="849">
        <v>2</v>
      </c>
      <c r="K383" s="849">
        <v>448</v>
      </c>
      <c r="L383" s="849">
        <v>1</v>
      </c>
      <c r="M383" s="849">
        <v>224</v>
      </c>
      <c r="N383" s="849"/>
      <c r="O383" s="849"/>
      <c r="P383" s="837"/>
      <c r="Q383" s="850"/>
    </row>
    <row r="384" spans="1:17" ht="14.4" customHeight="1" x14ac:dyDescent="0.3">
      <c r="A384" s="831" t="s">
        <v>6242</v>
      </c>
      <c r="B384" s="832" t="s">
        <v>6243</v>
      </c>
      <c r="C384" s="832" t="s">
        <v>4480</v>
      </c>
      <c r="D384" s="832" t="s">
        <v>6264</v>
      </c>
      <c r="E384" s="832" t="s">
        <v>6265</v>
      </c>
      <c r="F384" s="849">
        <v>7</v>
      </c>
      <c r="G384" s="849">
        <v>2688</v>
      </c>
      <c r="H384" s="849">
        <v>1.620253164556962</v>
      </c>
      <c r="I384" s="849">
        <v>384</v>
      </c>
      <c r="J384" s="849">
        <v>3</v>
      </c>
      <c r="K384" s="849">
        <v>1659</v>
      </c>
      <c r="L384" s="849">
        <v>1</v>
      </c>
      <c r="M384" s="849">
        <v>553</v>
      </c>
      <c r="N384" s="849"/>
      <c r="O384" s="849"/>
      <c r="P384" s="837"/>
      <c r="Q384" s="850"/>
    </row>
    <row r="385" spans="1:17" ht="14.4" customHeight="1" x14ac:dyDescent="0.3">
      <c r="A385" s="831" t="s">
        <v>6242</v>
      </c>
      <c r="B385" s="832" t="s">
        <v>6243</v>
      </c>
      <c r="C385" s="832" t="s">
        <v>4480</v>
      </c>
      <c r="D385" s="832" t="s">
        <v>6266</v>
      </c>
      <c r="E385" s="832" t="s">
        <v>6267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214</v>
      </c>
      <c r="P385" s="837"/>
      <c r="Q385" s="850">
        <v>214</v>
      </c>
    </row>
    <row r="386" spans="1:17" ht="14.4" customHeight="1" x14ac:dyDescent="0.3">
      <c r="A386" s="831" t="s">
        <v>6242</v>
      </c>
      <c r="B386" s="832" t="s">
        <v>6243</v>
      </c>
      <c r="C386" s="832" t="s">
        <v>4480</v>
      </c>
      <c r="D386" s="832" t="s">
        <v>6268</v>
      </c>
      <c r="E386" s="832" t="s">
        <v>6269</v>
      </c>
      <c r="F386" s="849">
        <v>1</v>
      </c>
      <c r="G386" s="849">
        <v>139</v>
      </c>
      <c r="H386" s="849">
        <v>0.48601398601398599</v>
      </c>
      <c r="I386" s="849">
        <v>139</v>
      </c>
      <c r="J386" s="849">
        <v>2</v>
      </c>
      <c r="K386" s="849">
        <v>286</v>
      </c>
      <c r="L386" s="849">
        <v>1</v>
      </c>
      <c r="M386" s="849">
        <v>143</v>
      </c>
      <c r="N386" s="849"/>
      <c r="O386" s="849"/>
      <c r="P386" s="837"/>
      <c r="Q386" s="850"/>
    </row>
    <row r="387" spans="1:17" ht="14.4" customHeight="1" x14ac:dyDescent="0.3">
      <c r="A387" s="831" t="s">
        <v>6242</v>
      </c>
      <c r="B387" s="832" t="s">
        <v>6243</v>
      </c>
      <c r="C387" s="832" t="s">
        <v>4480</v>
      </c>
      <c r="D387" s="832" t="s">
        <v>6268</v>
      </c>
      <c r="E387" s="832" t="s">
        <v>6270</v>
      </c>
      <c r="F387" s="849">
        <v>109</v>
      </c>
      <c r="G387" s="849">
        <v>15151</v>
      </c>
      <c r="H387" s="849">
        <v>0.93761990222167213</v>
      </c>
      <c r="I387" s="849">
        <v>139</v>
      </c>
      <c r="J387" s="849">
        <v>113</v>
      </c>
      <c r="K387" s="849">
        <v>16159</v>
      </c>
      <c r="L387" s="849">
        <v>1</v>
      </c>
      <c r="M387" s="849">
        <v>143</v>
      </c>
      <c r="N387" s="849">
        <v>79</v>
      </c>
      <c r="O387" s="849">
        <v>11297</v>
      </c>
      <c r="P387" s="837">
        <v>0.69911504424778759</v>
      </c>
      <c r="Q387" s="850">
        <v>143</v>
      </c>
    </row>
    <row r="388" spans="1:17" ht="14.4" customHeight="1" x14ac:dyDescent="0.3">
      <c r="A388" s="831" t="s">
        <v>6242</v>
      </c>
      <c r="B388" s="832" t="s">
        <v>6243</v>
      </c>
      <c r="C388" s="832" t="s">
        <v>4480</v>
      </c>
      <c r="D388" s="832" t="s">
        <v>6271</v>
      </c>
      <c r="E388" s="832" t="s">
        <v>6272</v>
      </c>
      <c r="F388" s="849">
        <v>72</v>
      </c>
      <c r="G388" s="849">
        <v>7416</v>
      </c>
      <c r="H388" s="849">
        <v>1.4085470085470086</v>
      </c>
      <c r="I388" s="849">
        <v>103</v>
      </c>
      <c r="J388" s="849">
        <v>81</v>
      </c>
      <c r="K388" s="849">
        <v>5265</v>
      </c>
      <c r="L388" s="849">
        <v>1</v>
      </c>
      <c r="M388" s="849">
        <v>65</v>
      </c>
      <c r="N388" s="849">
        <v>64</v>
      </c>
      <c r="O388" s="849">
        <v>4160</v>
      </c>
      <c r="P388" s="837">
        <v>0.79012345679012341</v>
      </c>
      <c r="Q388" s="850">
        <v>65</v>
      </c>
    </row>
    <row r="389" spans="1:17" ht="14.4" customHeight="1" x14ac:dyDescent="0.3">
      <c r="A389" s="831" t="s">
        <v>6242</v>
      </c>
      <c r="B389" s="832" t="s">
        <v>6243</v>
      </c>
      <c r="C389" s="832" t="s">
        <v>4480</v>
      </c>
      <c r="D389" s="832" t="s">
        <v>6271</v>
      </c>
      <c r="E389" s="832" t="s">
        <v>6273</v>
      </c>
      <c r="F389" s="849"/>
      <c r="G389" s="849"/>
      <c r="H389" s="849"/>
      <c r="I389" s="849"/>
      <c r="J389" s="849">
        <v>2</v>
      </c>
      <c r="K389" s="849">
        <v>130</v>
      </c>
      <c r="L389" s="849">
        <v>1</v>
      </c>
      <c r="M389" s="849">
        <v>65</v>
      </c>
      <c r="N389" s="849"/>
      <c r="O389" s="849"/>
      <c r="P389" s="837"/>
      <c r="Q389" s="850"/>
    </row>
    <row r="390" spans="1:17" ht="14.4" customHeight="1" x14ac:dyDescent="0.3">
      <c r="A390" s="831" t="s">
        <v>6242</v>
      </c>
      <c r="B390" s="832" t="s">
        <v>6243</v>
      </c>
      <c r="C390" s="832" t="s">
        <v>4480</v>
      </c>
      <c r="D390" s="832" t="s">
        <v>6274</v>
      </c>
      <c r="E390" s="832" t="s">
        <v>6275</v>
      </c>
      <c r="F390" s="849">
        <v>995</v>
      </c>
      <c r="G390" s="849">
        <v>116415</v>
      </c>
      <c r="H390" s="849">
        <v>0.93551108968177432</v>
      </c>
      <c r="I390" s="849">
        <v>117</v>
      </c>
      <c r="J390" s="849">
        <v>915</v>
      </c>
      <c r="K390" s="849">
        <v>124440</v>
      </c>
      <c r="L390" s="849">
        <v>1</v>
      </c>
      <c r="M390" s="849">
        <v>136</v>
      </c>
      <c r="N390" s="849">
        <v>1183</v>
      </c>
      <c r="O390" s="849">
        <v>162071</v>
      </c>
      <c r="P390" s="837">
        <v>1.3024027643844422</v>
      </c>
      <c r="Q390" s="850">
        <v>137</v>
      </c>
    </row>
    <row r="391" spans="1:17" ht="14.4" customHeight="1" x14ac:dyDescent="0.3">
      <c r="A391" s="831" t="s">
        <v>6242</v>
      </c>
      <c r="B391" s="832" t="s">
        <v>6243</v>
      </c>
      <c r="C391" s="832" t="s">
        <v>4480</v>
      </c>
      <c r="D391" s="832" t="s">
        <v>6274</v>
      </c>
      <c r="E391" s="832" t="s">
        <v>6276</v>
      </c>
      <c r="F391" s="849"/>
      <c r="G391" s="849"/>
      <c r="H391" s="849"/>
      <c r="I391" s="849"/>
      <c r="J391" s="849">
        <v>29</v>
      </c>
      <c r="K391" s="849">
        <v>3944</v>
      </c>
      <c r="L391" s="849">
        <v>1</v>
      </c>
      <c r="M391" s="849">
        <v>136</v>
      </c>
      <c r="N391" s="849"/>
      <c r="O391" s="849"/>
      <c r="P391" s="837"/>
      <c r="Q391" s="850"/>
    </row>
    <row r="392" spans="1:17" ht="14.4" customHeight="1" x14ac:dyDescent="0.3">
      <c r="A392" s="831" t="s">
        <v>6242</v>
      </c>
      <c r="B392" s="832" t="s">
        <v>6243</v>
      </c>
      <c r="C392" s="832" t="s">
        <v>4480</v>
      </c>
      <c r="D392" s="832" t="s">
        <v>6277</v>
      </c>
      <c r="E392" s="832" t="s">
        <v>6278</v>
      </c>
      <c r="F392" s="849">
        <v>511</v>
      </c>
      <c r="G392" s="849">
        <v>46501</v>
      </c>
      <c r="H392" s="849">
        <v>1.0645833333333334</v>
      </c>
      <c r="I392" s="849">
        <v>91</v>
      </c>
      <c r="J392" s="849">
        <v>480</v>
      </c>
      <c r="K392" s="849">
        <v>43680</v>
      </c>
      <c r="L392" s="849">
        <v>1</v>
      </c>
      <c r="M392" s="849">
        <v>91</v>
      </c>
      <c r="N392" s="849">
        <v>437</v>
      </c>
      <c r="O392" s="849">
        <v>39767</v>
      </c>
      <c r="P392" s="837">
        <v>0.91041666666666665</v>
      </c>
      <c r="Q392" s="850">
        <v>91</v>
      </c>
    </row>
    <row r="393" spans="1:17" ht="14.4" customHeight="1" x14ac:dyDescent="0.3">
      <c r="A393" s="831" t="s">
        <v>6242</v>
      </c>
      <c r="B393" s="832" t="s">
        <v>6243</v>
      </c>
      <c r="C393" s="832" t="s">
        <v>4480</v>
      </c>
      <c r="D393" s="832" t="s">
        <v>6279</v>
      </c>
      <c r="E393" s="832" t="s">
        <v>6280</v>
      </c>
      <c r="F393" s="849"/>
      <c r="G393" s="849"/>
      <c r="H393" s="849"/>
      <c r="I393" s="849"/>
      <c r="J393" s="849">
        <v>2</v>
      </c>
      <c r="K393" s="849">
        <v>274</v>
      </c>
      <c r="L393" s="849">
        <v>1</v>
      </c>
      <c r="M393" s="849">
        <v>137</v>
      </c>
      <c r="N393" s="849">
        <v>1</v>
      </c>
      <c r="O393" s="849">
        <v>138</v>
      </c>
      <c r="P393" s="837">
        <v>0.5036496350364964</v>
      </c>
      <c r="Q393" s="850">
        <v>138</v>
      </c>
    </row>
    <row r="394" spans="1:17" ht="14.4" customHeight="1" x14ac:dyDescent="0.3">
      <c r="A394" s="831" t="s">
        <v>6242</v>
      </c>
      <c r="B394" s="832" t="s">
        <v>6243</v>
      </c>
      <c r="C394" s="832" t="s">
        <v>4480</v>
      </c>
      <c r="D394" s="832" t="s">
        <v>6279</v>
      </c>
      <c r="E394" s="832" t="s">
        <v>6281</v>
      </c>
      <c r="F394" s="849">
        <v>3</v>
      </c>
      <c r="G394" s="849">
        <v>297</v>
      </c>
      <c r="H394" s="849">
        <v>0.72262773722627738</v>
      </c>
      <c r="I394" s="849">
        <v>99</v>
      </c>
      <c r="J394" s="849">
        <v>3</v>
      </c>
      <c r="K394" s="849">
        <v>411</v>
      </c>
      <c r="L394" s="849">
        <v>1</v>
      </c>
      <c r="M394" s="849">
        <v>137</v>
      </c>
      <c r="N394" s="849">
        <v>4</v>
      </c>
      <c r="O394" s="849">
        <v>552</v>
      </c>
      <c r="P394" s="837">
        <v>1.3430656934306568</v>
      </c>
      <c r="Q394" s="850">
        <v>138</v>
      </c>
    </row>
    <row r="395" spans="1:17" ht="14.4" customHeight="1" x14ac:dyDescent="0.3">
      <c r="A395" s="831" t="s">
        <v>6242</v>
      </c>
      <c r="B395" s="832" t="s">
        <v>6243</v>
      </c>
      <c r="C395" s="832" t="s">
        <v>4480</v>
      </c>
      <c r="D395" s="832" t="s">
        <v>6282</v>
      </c>
      <c r="E395" s="832" t="s">
        <v>6283</v>
      </c>
      <c r="F395" s="849">
        <v>67</v>
      </c>
      <c r="G395" s="849">
        <v>1407</v>
      </c>
      <c r="H395" s="849">
        <v>0.31818181818181818</v>
      </c>
      <c r="I395" s="849">
        <v>21</v>
      </c>
      <c r="J395" s="849">
        <v>67</v>
      </c>
      <c r="K395" s="849">
        <v>4422</v>
      </c>
      <c r="L395" s="849">
        <v>1</v>
      </c>
      <c r="M395" s="849">
        <v>66</v>
      </c>
      <c r="N395" s="849">
        <v>50</v>
      </c>
      <c r="O395" s="849">
        <v>3300</v>
      </c>
      <c r="P395" s="837">
        <v>0.74626865671641796</v>
      </c>
      <c r="Q395" s="850">
        <v>66</v>
      </c>
    </row>
    <row r="396" spans="1:17" ht="14.4" customHeight="1" x14ac:dyDescent="0.3">
      <c r="A396" s="831" t="s">
        <v>6242</v>
      </c>
      <c r="B396" s="832" t="s">
        <v>6243</v>
      </c>
      <c r="C396" s="832" t="s">
        <v>4480</v>
      </c>
      <c r="D396" s="832" t="s">
        <v>6282</v>
      </c>
      <c r="E396" s="832" t="s">
        <v>6284</v>
      </c>
      <c r="F396" s="849"/>
      <c r="G396" s="849"/>
      <c r="H396" s="849"/>
      <c r="I396" s="849"/>
      <c r="J396" s="849"/>
      <c r="K396" s="849"/>
      <c r="L396" s="849"/>
      <c r="M396" s="849"/>
      <c r="N396" s="849">
        <v>24</v>
      </c>
      <c r="O396" s="849">
        <v>1584</v>
      </c>
      <c r="P396" s="837"/>
      <c r="Q396" s="850">
        <v>66</v>
      </c>
    </row>
    <row r="397" spans="1:17" ht="14.4" customHeight="1" x14ac:dyDescent="0.3">
      <c r="A397" s="831" t="s">
        <v>6242</v>
      </c>
      <c r="B397" s="832" t="s">
        <v>6243</v>
      </c>
      <c r="C397" s="832" t="s">
        <v>4480</v>
      </c>
      <c r="D397" s="832" t="s">
        <v>6169</v>
      </c>
      <c r="E397" s="832" t="s">
        <v>6170</v>
      </c>
      <c r="F397" s="849">
        <v>199</v>
      </c>
      <c r="G397" s="849">
        <v>97112</v>
      </c>
      <c r="H397" s="849">
        <v>2.2095012741172186</v>
      </c>
      <c r="I397" s="849">
        <v>488</v>
      </c>
      <c r="J397" s="849">
        <v>134</v>
      </c>
      <c r="K397" s="849">
        <v>43952</v>
      </c>
      <c r="L397" s="849">
        <v>1</v>
      </c>
      <c r="M397" s="849">
        <v>328</v>
      </c>
      <c r="N397" s="849">
        <v>104</v>
      </c>
      <c r="O397" s="849">
        <v>34112</v>
      </c>
      <c r="P397" s="837">
        <v>0.77611940298507465</v>
      </c>
      <c r="Q397" s="850">
        <v>328</v>
      </c>
    </row>
    <row r="398" spans="1:17" ht="14.4" customHeight="1" x14ac:dyDescent="0.3">
      <c r="A398" s="831" t="s">
        <v>6242</v>
      </c>
      <c r="B398" s="832" t="s">
        <v>6243</v>
      </c>
      <c r="C398" s="832" t="s">
        <v>4480</v>
      </c>
      <c r="D398" s="832" t="s">
        <v>6285</v>
      </c>
      <c r="E398" s="832" t="s">
        <v>6286</v>
      </c>
      <c r="F398" s="849">
        <v>85</v>
      </c>
      <c r="G398" s="849">
        <v>3485</v>
      </c>
      <c r="H398" s="849">
        <v>0.76779026217228463</v>
      </c>
      <c r="I398" s="849">
        <v>41</v>
      </c>
      <c r="J398" s="849">
        <v>89</v>
      </c>
      <c r="K398" s="849">
        <v>4539</v>
      </c>
      <c r="L398" s="849">
        <v>1</v>
      </c>
      <c r="M398" s="849">
        <v>51</v>
      </c>
      <c r="N398" s="849">
        <v>129</v>
      </c>
      <c r="O398" s="849">
        <v>6579</v>
      </c>
      <c r="P398" s="837">
        <v>1.449438202247191</v>
      </c>
      <c r="Q398" s="850">
        <v>51</v>
      </c>
    </row>
    <row r="399" spans="1:17" ht="14.4" customHeight="1" x14ac:dyDescent="0.3">
      <c r="A399" s="831" t="s">
        <v>6242</v>
      </c>
      <c r="B399" s="832" t="s">
        <v>6243</v>
      </c>
      <c r="C399" s="832" t="s">
        <v>4480</v>
      </c>
      <c r="D399" s="832" t="s">
        <v>6285</v>
      </c>
      <c r="E399" s="832" t="s">
        <v>6287</v>
      </c>
      <c r="F399" s="849"/>
      <c r="G399" s="849"/>
      <c r="H399" s="849"/>
      <c r="I399" s="849"/>
      <c r="J399" s="849">
        <v>4</v>
      </c>
      <c r="K399" s="849">
        <v>204</v>
      </c>
      <c r="L399" s="849">
        <v>1</v>
      </c>
      <c r="M399" s="849">
        <v>51</v>
      </c>
      <c r="N399" s="849"/>
      <c r="O399" s="849"/>
      <c r="P399" s="837"/>
      <c r="Q399" s="850"/>
    </row>
    <row r="400" spans="1:17" ht="14.4" customHeight="1" x14ac:dyDescent="0.3">
      <c r="A400" s="831" t="s">
        <v>6242</v>
      </c>
      <c r="B400" s="832" t="s">
        <v>6243</v>
      </c>
      <c r="C400" s="832" t="s">
        <v>4480</v>
      </c>
      <c r="D400" s="832" t="s">
        <v>6288</v>
      </c>
      <c r="E400" s="832" t="s">
        <v>6289</v>
      </c>
      <c r="F400" s="849">
        <v>5</v>
      </c>
      <c r="G400" s="849">
        <v>1115</v>
      </c>
      <c r="H400" s="849">
        <v>0.44887278582930756</v>
      </c>
      <c r="I400" s="849">
        <v>223</v>
      </c>
      <c r="J400" s="849">
        <v>12</v>
      </c>
      <c r="K400" s="849">
        <v>2484</v>
      </c>
      <c r="L400" s="849">
        <v>1</v>
      </c>
      <c r="M400" s="849">
        <v>207</v>
      </c>
      <c r="N400" s="849">
        <v>19</v>
      </c>
      <c r="O400" s="849">
        <v>3933</v>
      </c>
      <c r="P400" s="837">
        <v>1.5833333333333333</v>
      </c>
      <c r="Q400" s="850">
        <v>207</v>
      </c>
    </row>
    <row r="401" spans="1:17" ht="14.4" customHeight="1" x14ac:dyDescent="0.3">
      <c r="A401" s="831" t="s">
        <v>6242</v>
      </c>
      <c r="B401" s="832" t="s">
        <v>6243</v>
      </c>
      <c r="C401" s="832" t="s">
        <v>4480</v>
      </c>
      <c r="D401" s="832" t="s">
        <v>6288</v>
      </c>
      <c r="E401" s="832" t="s">
        <v>6290</v>
      </c>
      <c r="F401" s="849">
        <v>3</v>
      </c>
      <c r="G401" s="849">
        <v>669</v>
      </c>
      <c r="H401" s="849"/>
      <c r="I401" s="849">
        <v>223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6242</v>
      </c>
      <c r="B402" s="832" t="s">
        <v>6243</v>
      </c>
      <c r="C402" s="832" t="s">
        <v>4480</v>
      </c>
      <c r="D402" s="832" t="s">
        <v>6291</v>
      </c>
      <c r="E402" s="832" t="s">
        <v>6292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763</v>
      </c>
      <c r="P402" s="837"/>
      <c r="Q402" s="850">
        <v>763</v>
      </c>
    </row>
    <row r="403" spans="1:17" ht="14.4" customHeight="1" x14ac:dyDescent="0.3">
      <c r="A403" s="831" t="s">
        <v>6242</v>
      </c>
      <c r="B403" s="832" t="s">
        <v>6243</v>
      </c>
      <c r="C403" s="832" t="s">
        <v>4480</v>
      </c>
      <c r="D403" s="832" t="s">
        <v>6293</v>
      </c>
      <c r="E403" s="832" t="s">
        <v>6294</v>
      </c>
      <c r="F403" s="849">
        <v>1</v>
      </c>
      <c r="G403" s="849">
        <v>2112</v>
      </c>
      <c r="H403" s="849"/>
      <c r="I403" s="849">
        <v>2112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6242</v>
      </c>
      <c r="B404" s="832" t="s">
        <v>6243</v>
      </c>
      <c r="C404" s="832" t="s">
        <v>4480</v>
      </c>
      <c r="D404" s="832" t="s">
        <v>6295</v>
      </c>
      <c r="E404" s="832" t="s">
        <v>6296</v>
      </c>
      <c r="F404" s="849">
        <v>26</v>
      </c>
      <c r="G404" s="849">
        <v>15964</v>
      </c>
      <c r="H404" s="849">
        <v>0.9316059757236228</v>
      </c>
      <c r="I404" s="849">
        <v>614</v>
      </c>
      <c r="J404" s="849">
        <v>28</v>
      </c>
      <c r="K404" s="849">
        <v>17136</v>
      </c>
      <c r="L404" s="849">
        <v>1</v>
      </c>
      <c r="M404" s="849">
        <v>612</v>
      </c>
      <c r="N404" s="849">
        <v>22</v>
      </c>
      <c r="O404" s="849">
        <v>13464</v>
      </c>
      <c r="P404" s="837">
        <v>0.7857142857142857</v>
      </c>
      <c r="Q404" s="850">
        <v>612</v>
      </c>
    </row>
    <row r="405" spans="1:17" ht="14.4" customHeight="1" x14ac:dyDescent="0.3">
      <c r="A405" s="831" t="s">
        <v>6242</v>
      </c>
      <c r="B405" s="832" t="s">
        <v>6243</v>
      </c>
      <c r="C405" s="832" t="s">
        <v>4480</v>
      </c>
      <c r="D405" s="832" t="s">
        <v>6295</v>
      </c>
      <c r="E405" s="832" t="s">
        <v>6297</v>
      </c>
      <c r="F405" s="849"/>
      <c r="G405" s="849"/>
      <c r="H405" s="849"/>
      <c r="I405" s="849"/>
      <c r="J405" s="849">
        <v>3</v>
      </c>
      <c r="K405" s="849">
        <v>1836</v>
      </c>
      <c r="L405" s="849">
        <v>1</v>
      </c>
      <c r="M405" s="849">
        <v>612</v>
      </c>
      <c r="N405" s="849"/>
      <c r="O405" s="849"/>
      <c r="P405" s="837"/>
      <c r="Q405" s="850"/>
    </row>
    <row r="406" spans="1:17" ht="14.4" customHeight="1" x14ac:dyDescent="0.3">
      <c r="A406" s="831" t="s">
        <v>6242</v>
      </c>
      <c r="B406" s="832" t="s">
        <v>6243</v>
      </c>
      <c r="C406" s="832" t="s">
        <v>4480</v>
      </c>
      <c r="D406" s="832" t="s">
        <v>6298</v>
      </c>
      <c r="E406" s="832" t="s">
        <v>6299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431</v>
      </c>
      <c r="P406" s="837"/>
      <c r="Q406" s="850">
        <v>431</v>
      </c>
    </row>
    <row r="407" spans="1:17" ht="14.4" customHeight="1" x14ac:dyDescent="0.3">
      <c r="A407" s="831" t="s">
        <v>6242</v>
      </c>
      <c r="B407" s="832" t="s">
        <v>6243</v>
      </c>
      <c r="C407" s="832" t="s">
        <v>4480</v>
      </c>
      <c r="D407" s="832" t="s">
        <v>6300</v>
      </c>
      <c r="E407" s="832" t="s">
        <v>6301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272</v>
      </c>
      <c r="P407" s="837"/>
      <c r="Q407" s="850">
        <v>272</v>
      </c>
    </row>
    <row r="408" spans="1:17" ht="14.4" customHeight="1" x14ac:dyDescent="0.3">
      <c r="A408" s="831" t="s">
        <v>6242</v>
      </c>
      <c r="B408" s="832" t="s">
        <v>6243</v>
      </c>
      <c r="C408" s="832" t="s">
        <v>4480</v>
      </c>
      <c r="D408" s="832" t="s">
        <v>6302</v>
      </c>
      <c r="E408" s="832" t="s">
        <v>6303</v>
      </c>
      <c r="F408" s="849">
        <v>22</v>
      </c>
      <c r="G408" s="849">
        <v>7238</v>
      </c>
      <c r="H408" s="849">
        <v>2.3998673740053049</v>
      </c>
      <c r="I408" s="849">
        <v>329</v>
      </c>
      <c r="J408" s="849">
        <v>8</v>
      </c>
      <c r="K408" s="849">
        <v>3016</v>
      </c>
      <c r="L408" s="849">
        <v>1</v>
      </c>
      <c r="M408" s="849">
        <v>377</v>
      </c>
      <c r="N408" s="849">
        <v>8</v>
      </c>
      <c r="O408" s="849">
        <v>3016</v>
      </c>
      <c r="P408" s="837">
        <v>1</v>
      </c>
      <c r="Q408" s="850">
        <v>377</v>
      </c>
    </row>
    <row r="409" spans="1:17" ht="14.4" customHeight="1" x14ac:dyDescent="0.3">
      <c r="A409" s="831" t="s">
        <v>6242</v>
      </c>
      <c r="B409" s="832" t="s">
        <v>6243</v>
      </c>
      <c r="C409" s="832" t="s">
        <v>4480</v>
      </c>
      <c r="D409" s="832" t="s">
        <v>6304</v>
      </c>
      <c r="E409" s="832" t="s">
        <v>6305</v>
      </c>
      <c r="F409" s="849"/>
      <c r="G409" s="849"/>
      <c r="H409" s="849"/>
      <c r="I409" s="849"/>
      <c r="J409" s="849">
        <v>2</v>
      </c>
      <c r="K409" s="849">
        <v>484</v>
      </c>
      <c r="L409" s="849">
        <v>1</v>
      </c>
      <c r="M409" s="849">
        <v>242</v>
      </c>
      <c r="N409" s="849">
        <v>1</v>
      </c>
      <c r="O409" s="849">
        <v>242</v>
      </c>
      <c r="P409" s="837">
        <v>0.5</v>
      </c>
      <c r="Q409" s="850">
        <v>242</v>
      </c>
    </row>
    <row r="410" spans="1:17" ht="14.4" customHeight="1" x14ac:dyDescent="0.3">
      <c r="A410" s="831" t="s">
        <v>6242</v>
      </c>
      <c r="B410" s="832" t="s">
        <v>6243</v>
      </c>
      <c r="C410" s="832" t="s">
        <v>4480</v>
      </c>
      <c r="D410" s="832" t="s">
        <v>6306</v>
      </c>
      <c r="E410" s="832" t="s">
        <v>6307</v>
      </c>
      <c r="F410" s="849"/>
      <c r="G410" s="849"/>
      <c r="H410" s="849"/>
      <c r="I410" s="849"/>
      <c r="J410" s="849">
        <v>21</v>
      </c>
      <c r="K410" s="849">
        <v>31353</v>
      </c>
      <c r="L410" s="849">
        <v>1</v>
      </c>
      <c r="M410" s="849">
        <v>1493</v>
      </c>
      <c r="N410" s="849">
        <v>35</v>
      </c>
      <c r="O410" s="849">
        <v>52255</v>
      </c>
      <c r="P410" s="837">
        <v>1.6666666666666667</v>
      </c>
      <c r="Q410" s="850">
        <v>1493</v>
      </c>
    </row>
    <row r="411" spans="1:17" ht="14.4" customHeight="1" x14ac:dyDescent="0.3">
      <c r="A411" s="831" t="s">
        <v>6242</v>
      </c>
      <c r="B411" s="832" t="s">
        <v>6243</v>
      </c>
      <c r="C411" s="832" t="s">
        <v>4480</v>
      </c>
      <c r="D411" s="832" t="s">
        <v>6308</v>
      </c>
      <c r="E411" s="832" t="s">
        <v>6309</v>
      </c>
      <c r="F411" s="849"/>
      <c r="G411" s="849"/>
      <c r="H411" s="849"/>
      <c r="I411" s="849"/>
      <c r="J411" s="849">
        <v>10</v>
      </c>
      <c r="K411" s="849">
        <v>3270</v>
      </c>
      <c r="L411" s="849">
        <v>1</v>
      </c>
      <c r="M411" s="849">
        <v>327</v>
      </c>
      <c r="N411" s="849">
        <v>34</v>
      </c>
      <c r="O411" s="849">
        <v>11118</v>
      </c>
      <c r="P411" s="837">
        <v>3.4</v>
      </c>
      <c r="Q411" s="850">
        <v>327</v>
      </c>
    </row>
    <row r="412" spans="1:17" ht="14.4" customHeight="1" x14ac:dyDescent="0.3">
      <c r="A412" s="831" t="s">
        <v>6242</v>
      </c>
      <c r="B412" s="832" t="s">
        <v>6243</v>
      </c>
      <c r="C412" s="832" t="s">
        <v>4480</v>
      </c>
      <c r="D412" s="832" t="s">
        <v>6310</v>
      </c>
      <c r="E412" s="832" t="s">
        <v>6311</v>
      </c>
      <c r="F412" s="849"/>
      <c r="G412" s="849"/>
      <c r="H412" s="849"/>
      <c r="I412" s="849"/>
      <c r="J412" s="849">
        <v>6</v>
      </c>
      <c r="K412" s="849">
        <v>5322</v>
      </c>
      <c r="L412" s="849">
        <v>1</v>
      </c>
      <c r="M412" s="849">
        <v>887</v>
      </c>
      <c r="N412" s="849">
        <v>17</v>
      </c>
      <c r="O412" s="849">
        <v>15096</v>
      </c>
      <c r="P412" s="837">
        <v>2.8365276211950397</v>
      </c>
      <c r="Q412" s="850">
        <v>888</v>
      </c>
    </row>
    <row r="413" spans="1:17" ht="14.4" customHeight="1" x14ac:dyDescent="0.3">
      <c r="A413" s="831" t="s">
        <v>6242</v>
      </c>
      <c r="B413" s="832" t="s">
        <v>6243</v>
      </c>
      <c r="C413" s="832" t="s">
        <v>4480</v>
      </c>
      <c r="D413" s="832" t="s">
        <v>6312</v>
      </c>
      <c r="E413" s="832" t="s">
        <v>6313</v>
      </c>
      <c r="F413" s="849"/>
      <c r="G413" s="849"/>
      <c r="H413" s="849"/>
      <c r="I413" s="849"/>
      <c r="J413" s="849"/>
      <c r="K413" s="849"/>
      <c r="L413" s="849"/>
      <c r="M413" s="849"/>
      <c r="N413" s="849">
        <v>778</v>
      </c>
      <c r="O413" s="849">
        <v>203058</v>
      </c>
      <c r="P413" s="837"/>
      <c r="Q413" s="850">
        <v>261</v>
      </c>
    </row>
    <row r="414" spans="1:17" ht="14.4" customHeight="1" x14ac:dyDescent="0.3">
      <c r="A414" s="831" t="s">
        <v>6242</v>
      </c>
      <c r="B414" s="832" t="s">
        <v>6243</v>
      </c>
      <c r="C414" s="832" t="s">
        <v>4480</v>
      </c>
      <c r="D414" s="832" t="s">
        <v>6314</v>
      </c>
      <c r="E414" s="832" t="s">
        <v>6315</v>
      </c>
      <c r="F414" s="849"/>
      <c r="G414" s="849"/>
      <c r="H414" s="849"/>
      <c r="I414" s="849"/>
      <c r="J414" s="849"/>
      <c r="K414" s="849"/>
      <c r="L414" s="849"/>
      <c r="M414" s="849"/>
      <c r="N414" s="849">
        <v>56</v>
      </c>
      <c r="O414" s="849">
        <v>9240</v>
      </c>
      <c r="P414" s="837"/>
      <c r="Q414" s="850">
        <v>165</v>
      </c>
    </row>
    <row r="415" spans="1:17" ht="14.4" customHeight="1" x14ac:dyDescent="0.3">
      <c r="A415" s="831" t="s">
        <v>6242</v>
      </c>
      <c r="B415" s="832" t="s">
        <v>6243</v>
      </c>
      <c r="C415" s="832" t="s">
        <v>4480</v>
      </c>
      <c r="D415" s="832" t="s">
        <v>6314</v>
      </c>
      <c r="E415" s="832" t="s">
        <v>6316</v>
      </c>
      <c r="F415" s="849"/>
      <c r="G415" s="849"/>
      <c r="H415" s="849"/>
      <c r="I415" s="849"/>
      <c r="J415" s="849"/>
      <c r="K415" s="849"/>
      <c r="L415" s="849"/>
      <c r="M415" s="849"/>
      <c r="N415" s="849">
        <v>10</v>
      </c>
      <c r="O415" s="849">
        <v>1650</v>
      </c>
      <c r="P415" s="837"/>
      <c r="Q415" s="850">
        <v>165</v>
      </c>
    </row>
    <row r="416" spans="1:17" ht="14.4" customHeight="1" x14ac:dyDescent="0.3">
      <c r="A416" s="831" t="s">
        <v>6317</v>
      </c>
      <c r="B416" s="832" t="s">
        <v>5956</v>
      </c>
      <c r="C416" s="832" t="s">
        <v>4480</v>
      </c>
      <c r="D416" s="832" t="s">
        <v>6318</v>
      </c>
      <c r="E416" s="832" t="s">
        <v>6319</v>
      </c>
      <c r="F416" s="849"/>
      <c r="G416" s="849"/>
      <c r="H416" s="849"/>
      <c r="I416" s="849"/>
      <c r="J416" s="849">
        <v>1</v>
      </c>
      <c r="K416" s="849">
        <v>1483</v>
      </c>
      <c r="L416" s="849">
        <v>1</v>
      </c>
      <c r="M416" s="849">
        <v>1483</v>
      </c>
      <c r="N416" s="849"/>
      <c r="O416" s="849"/>
      <c r="P416" s="837"/>
      <c r="Q416" s="850"/>
    </row>
    <row r="417" spans="1:17" ht="14.4" customHeight="1" x14ac:dyDescent="0.3">
      <c r="A417" s="831" t="s">
        <v>6317</v>
      </c>
      <c r="B417" s="832" t="s">
        <v>5956</v>
      </c>
      <c r="C417" s="832" t="s">
        <v>4480</v>
      </c>
      <c r="D417" s="832" t="s">
        <v>6320</v>
      </c>
      <c r="E417" s="832" t="s">
        <v>6321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1034</v>
      </c>
      <c r="P417" s="837"/>
      <c r="Q417" s="850">
        <v>1034</v>
      </c>
    </row>
    <row r="418" spans="1:17" ht="14.4" customHeight="1" x14ac:dyDescent="0.3">
      <c r="A418" s="831" t="s">
        <v>6317</v>
      </c>
      <c r="B418" s="832" t="s">
        <v>5956</v>
      </c>
      <c r="C418" s="832" t="s">
        <v>4480</v>
      </c>
      <c r="D418" s="832" t="s">
        <v>6322</v>
      </c>
      <c r="E418" s="832" t="s">
        <v>6323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1089</v>
      </c>
      <c r="P418" s="837"/>
      <c r="Q418" s="850">
        <v>1089</v>
      </c>
    </row>
    <row r="419" spans="1:17" ht="14.4" customHeight="1" x14ac:dyDescent="0.3">
      <c r="A419" s="831" t="s">
        <v>6317</v>
      </c>
      <c r="B419" s="832" t="s">
        <v>5956</v>
      </c>
      <c r="C419" s="832" t="s">
        <v>4480</v>
      </c>
      <c r="D419" s="832" t="s">
        <v>6324</v>
      </c>
      <c r="E419" s="832" t="s">
        <v>6325</v>
      </c>
      <c r="F419" s="849">
        <v>2</v>
      </c>
      <c r="G419" s="849">
        <v>1684</v>
      </c>
      <c r="H419" s="849"/>
      <c r="I419" s="849">
        <v>842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6317</v>
      </c>
      <c r="B420" s="832" t="s">
        <v>5956</v>
      </c>
      <c r="C420" s="832" t="s">
        <v>4480</v>
      </c>
      <c r="D420" s="832" t="s">
        <v>6326</v>
      </c>
      <c r="E420" s="832" t="s">
        <v>6327</v>
      </c>
      <c r="F420" s="849"/>
      <c r="G420" s="849"/>
      <c r="H420" s="849"/>
      <c r="I420" s="849"/>
      <c r="J420" s="849">
        <v>1</v>
      </c>
      <c r="K420" s="849">
        <v>814</v>
      </c>
      <c r="L420" s="849">
        <v>1</v>
      </c>
      <c r="M420" s="849">
        <v>814</v>
      </c>
      <c r="N420" s="849"/>
      <c r="O420" s="849"/>
      <c r="P420" s="837"/>
      <c r="Q420" s="850"/>
    </row>
    <row r="421" spans="1:17" ht="14.4" customHeight="1" x14ac:dyDescent="0.3">
      <c r="A421" s="831" t="s">
        <v>6317</v>
      </c>
      <c r="B421" s="832" t="s">
        <v>5956</v>
      </c>
      <c r="C421" s="832" t="s">
        <v>4480</v>
      </c>
      <c r="D421" s="832" t="s">
        <v>6328</v>
      </c>
      <c r="E421" s="832" t="s">
        <v>6329</v>
      </c>
      <c r="F421" s="849"/>
      <c r="G421" s="849"/>
      <c r="H421" s="849"/>
      <c r="I421" s="849"/>
      <c r="J421" s="849">
        <v>1</v>
      </c>
      <c r="K421" s="849">
        <v>814</v>
      </c>
      <c r="L421" s="849">
        <v>1</v>
      </c>
      <c r="M421" s="849">
        <v>814</v>
      </c>
      <c r="N421" s="849"/>
      <c r="O421" s="849"/>
      <c r="P421" s="837"/>
      <c r="Q421" s="850"/>
    </row>
    <row r="422" spans="1:17" ht="14.4" customHeight="1" x14ac:dyDescent="0.3">
      <c r="A422" s="831" t="s">
        <v>6317</v>
      </c>
      <c r="B422" s="832" t="s">
        <v>5956</v>
      </c>
      <c r="C422" s="832" t="s">
        <v>4480</v>
      </c>
      <c r="D422" s="832" t="s">
        <v>6330</v>
      </c>
      <c r="E422" s="832" t="s">
        <v>6331</v>
      </c>
      <c r="F422" s="849">
        <v>11</v>
      </c>
      <c r="G422" s="849">
        <v>1848</v>
      </c>
      <c r="H422" s="849">
        <v>1.2222222222222223</v>
      </c>
      <c r="I422" s="849">
        <v>168</v>
      </c>
      <c r="J422" s="849">
        <v>9</v>
      </c>
      <c r="K422" s="849">
        <v>1512</v>
      </c>
      <c r="L422" s="849">
        <v>1</v>
      </c>
      <c r="M422" s="849">
        <v>168</v>
      </c>
      <c r="N422" s="849">
        <v>8</v>
      </c>
      <c r="O422" s="849">
        <v>1344</v>
      </c>
      <c r="P422" s="837">
        <v>0.88888888888888884</v>
      </c>
      <c r="Q422" s="850">
        <v>168</v>
      </c>
    </row>
    <row r="423" spans="1:17" ht="14.4" customHeight="1" x14ac:dyDescent="0.3">
      <c r="A423" s="831" t="s">
        <v>6317</v>
      </c>
      <c r="B423" s="832" t="s">
        <v>5956</v>
      </c>
      <c r="C423" s="832" t="s">
        <v>4480</v>
      </c>
      <c r="D423" s="832" t="s">
        <v>6330</v>
      </c>
      <c r="E423" s="832" t="s">
        <v>6332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168</v>
      </c>
      <c r="P423" s="837"/>
      <c r="Q423" s="850">
        <v>168</v>
      </c>
    </row>
    <row r="424" spans="1:17" ht="14.4" customHeight="1" x14ac:dyDescent="0.3">
      <c r="A424" s="831" t="s">
        <v>6317</v>
      </c>
      <c r="B424" s="832" t="s">
        <v>5956</v>
      </c>
      <c r="C424" s="832" t="s">
        <v>4480</v>
      </c>
      <c r="D424" s="832" t="s">
        <v>6333</v>
      </c>
      <c r="E424" s="832" t="s">
        <v>6334</v>
      </c>
      <c r="F424" s="849">
        <v>9</v>
      </c>
      <c r="G424" s="849">
        <v>1566</v>
      </c>
      <c r="H424" s="849">
        <v>1.125</v>
      </c>
      <c r="I424" s="849">
        <v>174</v>
      </c>
      <c r="J424" s="849">
        <v>8</v>
      </c>
      <c r="K424" s="849">
        <v>1392</v>
      </c>
      <c r="L424" s="849">
        <v>1</v>
      </c>
      <c r="M424" s="849">
        <v>174</v>
      </c>
      <c r="N424" s="849">
        <v>10</v>
      </c>
      <c r="O424" s="849">
        <v>1740</v>
      </c>
      <c r="P424" s="837">
        <v>1.25</v>
      </c>
      <c r="Q424" s="850">
        <v>174</v>
      </c>
    </row>
    <row r="425" spans="1:17" ht="14.4" customHeight="1" x14ac:dyDescent="0.3">
      <c r="A425" s="831" t="s">
        <v>6317</v>
      </c>
      <c r="B425" s="832" t="s">
        <v>5956</v>
      </c>
      <c r="C425" s="832" t="s">
        <v>4480</v>
      </c>
      <c r="D425" s="832" t="s">
        <v>6333</v>
      </c>
      <c r="E425" s="832" t="s">
        <v>6335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174</v>
      </c>
      <c r="P425" s="837"/>
      <c r="Q425" s="850">
        <v>174</v>
      </c>
    </row>
    <row r="426" spans="1:17" ht="14.4" customHeight="1" x14ac:dyDescent="0.3">
      <c r="A426" s="831" t="s">
        <v>6317</v>
      </c>
      <c r="B426" s="832" t="s">
        <v>5956</v>
      </c>
      <c r="C426" s="832" t="s">
        <v>4480</v>
      </c>
      <c r="D426" s="832" t="s">
        <v>6336</v>
      </c>
      <c r="E426" s="832" t="s">
        <v>6337</v>
      </c>
      <c r="F426" s="849">
        <v>2</v>
      </c>
      <c r="G426" s="849">
        <v>1098</v>
      </c>
      <c r="H426" s="849">
        <v>0.5</v>
      </c>
      <c r="I426" s="849">
        <v>549</v>
      </c>
      <c r="J426" s="849">
        <v>4</v>
      </c>
      <c r="K426" s="849">
        <v>2196</v>
      </c>
      <c r="L426" s="849">
        <v>1</v>
      </c>
      <c r="M426" s="849">
        <v>549</v>
      </c>
      <c r="N426" s="849"/>
      <c r="O426" s="849"/>
      <c r="P426" s="837"/>
      <c r="Q426" s="850"/>
    </row>
    <row r="427" spans="1:17" ht="14.4" customHeight="1" x14ac:dyDescent="0.3">
      <c r="A427" s="831" t="s">
        <v>6317</v>
      </c>
      <c r="B427" s="832" t="s">
        <v>5956</v>
      </c>
      <c r="C427" s="832" t="s">
        <v>4480</v>
      </c>
      <c r="D427" s="832" t="s">
        <v>6336</v>
      </c>
      <c r="E427" s="832" t="s">
        <v>6338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550</v>
      </c>
      <c r="P427" s="837"/>
      <c r="Q427" s="850">
        <v>550</v>
      </c>
    </row>
    <row r="428" spans="1:17" ht="14.4" customHeight="1" x14ac:dyDescent="0.3">
      <c r="A428" s="831" t="s">
        <v>6317</v>
      </c>
      <c r="B428" s="832" t="s">
        <v>5956</v>
      </c>
      <c r="C428" s="832" t="s">
        <v>4480</v>
      </c>
      <c r="D428" s="832" t="s">
        <v>6339</v>
      </c>
      <c r="E428" s="832" t="s">
        <v>6340</v>
      </c>
      <c r="F428" s="849"/>
      <c r="G428" s="849"/>
      <c r="H428" s="849"/>
      <c r="I428" s="849"/>
      <c r="J428" s="849">
        <v>2</v>
      </c>
      <c r="K428" s="849">
        <v>1308</v>
      </c>
      <c r="L428" s="849">
        <v>1</v>
      </c>
      <c r="M428" s="849">
        <v>654</v>
      </c>
      <c r="N428" s="849"/>
      <c r="O428" s="849"/>
      <c r="P428" s="837"/>
      <c r="Q428" s="850"/>
    </row>
    <row r="429" spans="1:17" ht="14.4" customHeight="1" x14ac:dyDescent="0.3">
      <c r="A429" s="831" t="s">
        <v>6317</v>
      </c>
      <c r="B429" s="832" t="s">
        <v>5956</v>
      </c>
      <c r="C429" s="832" t="s">
        <v>4480</v>
      </c>
      <c r="D429" s="832" t="s">
        <v>6339</v>
      </c>
      <c r="E429" s="832" t="s">
        <v>6341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655</v>
      </c>
      <c r="P429" s="837"/>
      <c r="Q429" s="850">
        <v>655</v>
      </c>
    </row>
    <row r="430" spans="1:17" ht="14.4" customHeight="1" x14ac:dyDescent="0.3">
      <c r="A430" s="831" t="s">
        <v>6317</v>
      </c>
      <c r="B430" s="832" t="s">
        <v>5956</v>
      </c>
      <c r="C430" s="832" t="s">
        <v>4480</v>
      </c>
      <c r="D430" s="832" t="s">
        <v>6342</v>
      </c>
      <c r="E430" s="832" t="s">
        <v>6343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655</v>
      </c>
      <c r="P430" s="837"/>
      <c r="Q430" s="850">
        <v>655</v>
      </c>
    </row>
    <row r="431" spans="1:17" ht="14.4" customHeight="1" x14ac:dyDescent="0.3">
      <c r="A431" s="831" t="s">
        <v>6317</v>
      </c>
      <c r="B431" s="832" t="s">
        <v>5956</v>
      </c>
      <c r="C431" s="832" t="s">
        <v>4480</v>
      </c>
      <c r="D431" s="832" t="s">
        <v>6342</v>
      </c>
      <c r="E431" s="832" t="s">
        <v>6344</v>
      </c>
      <c r="F431" s="849"/>
      <c r="G431" s="849"/>
      <c r="H431" s="849"/>
      <c r="I431" s="849"/>
      <c r="J431" s="849">
        <v>2</v>
      </c>
      <c r="K431" s="849">
        <v>1308</v>
      </c>
      <c r="L431" s="849">
        <v>1</v>
      </c>
      <c r="M431" s="849">
        <v>654</v>
      </c>
      <c r="N431" s="849"/>
      <c r="O431" s="849"/>
      <c r="P431" s="837"/>
      <c r="Q431" s="850"/>
    </row>
    <row r="432" spans="1:17" ht="14.4" customHeight="1" x14ac:dyDescent="0.3">
      <c r="A432" s="831" t="s">
        <v>6317</v>
      </c>
      <c r="B432" s="832" t="s">
        <v>5956</v>
      </c>
      <c r="C432" s="832" t="s">
        <v>4480</v>
      </c>
      <c r="D432" s="832" t="s">
        <v>6345</v>
      </c>
      <c r="E432" s="832" t="s">
        <v>6346</v>
      </c>
      <c r="F432" s="849"/>
      <c r="G432" s="849"/>
      <c r="H432" s="849"/>
      <c r="I432" s="849"/>
      <c r="J432" s="849">
        <v>3</v>
      </c>
      <c r="K432" s="849">
        <v>2034</v>
      </c>
      <c r="L432" s="849">
        <v>1</v>
      </c>
      <c r="M432" s="849">
        <v>678</v>
      </c>
      <c r="N432" s="849"/>
      <c r="O432" s="849"/>
      <c r="P432" s="837"/>
      <c r="Q432" s="850"/>
    </row>
    <row r="433" spans="1:17" ht="14.4" customHeight="1" x14ac:dyDescent="0.3">
      <c r="A433" s="831" t="s">
        <v>6317</v>
      </c>
      <c r="B433" s="832" t="s">
        <v>5956</v>
      </c>
      <c r="C433" s="832" t="s">
        <v>4480</v>
      </c>
      <c r="D433" s="832" t="s">
        <v>6347</v>
      </c>
      <c r="E433" s="832" t="s">
        <v>6348</v>
      </c>
      <c r="F433" s="849"/>
      <c r="G433" s="849"/>
      <c r="H433" s="849"/>
      <c r="I433" s="849"/>
      <c r="J433" s="849">
        <v>1</v>
      </c>
      <c r="K433" s="849">
        <v>513</v>
      </c>
      <c r="L433" s="849">
        <v>1</v>
      </c>
      <c r="M433" s="849">
        <v>513</v>
      </c>
      <c r="N433" s="849"/>
      <c r="O433" s="849"/>
      <c r="P433" s="837"/>
      <c r="Q433" s="850"/>
    </row>
    <row r="434" spans="1:17" ht="14.4" customHeight="1" x14ac:dyDescent="0.3">
      <c r="A434" s="831" t="s">
        <v>6317</v>
      </c>
      <c r="B434" s="832" t="s">
        <v>5956</v>
      </c>
      <c r="C434" s="832" t="s">
        <v>4480</v>
      </c>
      <c r="D434" s="832" t="s">
        <v>6347</v>
      </c>
      <c r="E434" s="832" t="s">
        <v>6349</v>
      </c>
      <c r="F434" s="849">
        <v>1</v>
      </c>
      <c r="G434" s="849">
        <v>513</v>
      </c>
      <c r="H434" s="849"/>
      <c r="I434" s="849">
        <v>513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6317</v>
      </c>
      <c r="B435" s="832" t="s">
        <v>5956</v>
      </c>
      <c r="C435" s="832" t="s">
        <v>4480</v>
      </c>
      <c r="D435" s="832" t="s">
        <v>6350</v>
      </c>
      <c r="E435" s="832" t="s">
        <v>6351</v>
      </c>
      <c r="F435" s="849">
        <v>1</v>
      </c>
      <c r="G435" s="849">
        <v>423</v>
      </c>
      <c r="H435" s="849"/>
      <c r="I435" s="849">
        <v>423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6317</v>
      </c>
      <c r="B436" s="832" t="s">
        <v>5956</v>
      </c>
      <c r="C436" s="832" t="s">
        <v>4480</v>
      </c>
      <c r="D436" s="832" t="s">
        <v>6350</v>
      </c>
      <c r="E436" s="832" t="s">
        <v>6352</v>
      </c>
      <c r="F436" s="849"/>
      <c r="G436" s="849"/>
      <c r="H436" s="849"/>
      <c r="I436" s="849"/>
      <c r="J436" s="849">
        <v>1</v>
      </c>
      <c r="K436" s="849">
        <v>423</v>
      </c>
      <c r="L436" s="849">
        <v>1</v>
      </c>
      <c r="M436" s="849">
        <v>423</v>
      </c>
      <c r="N436" s="849"/>
      <c r="O436" s="849"/>
      <c r="P436" s="837"/>
      <c r="Q436" s="850"/>
    </row>
    <row r="437" spans="1:17" ht="14.4" customHeight="1" x14ac:dyDescent="0.3">
      <c r="A437" s="831" t="s">
        <v>6317</v>
      </c>
      <c r="B437" s="832" t="s">
        <v>5956</v>
      </c>
      <c r="C437" s="832" t="s">
        <v>4480</v>
      </c>
      <c r="D437" s="832" t="s">
        <v>6353</v>
      </c>
      <c r="E437" s="832" t="s">
        <v>6354</v>
      </c>
      <c r="F437" s="849">
        <v>2</v>
      </c>
      <c r="G437" s="849">
        <v>698</v>
      </c>
      <c r="H437" s="849">
        <v>0.66666666666666663</v>
      </c>
      <c r="I437" s="849">
        <v>349</v>
      </c>
      <c r="J437" s="849">
        <v>3</v>
      </c>
      <c r="K437" s="849">
        <v>1047</v>
      </c>
      <c r="L437" s="849">
        <v>1</v>
      </c>
      <c r="M437" s="849">
        <v>349</v>
      </c>
      <c r="N437" s="849">
        <v>2</v>
      </c>
      <c r="O437" s="849">
        <v>700</v>
      </c>
      <c r="P437" s="837">
        <v>0.66857688634192936</v>
      </c>
      <c r="Q437" s="850">
        <v>350</v>
      </c>
    </row>
    <row r="438" spans="1:17" ht="14.4" customHeight="1" x14ac:dyDescent="0.3">
      <c r="A438" s="831" t="s">
        <v>6317</v>
      </c>
      <c r="B438" s="832" t="s">
        <v>5956</v>
      </c>
      <c r="C438" s="832" t="s">
        <v>4480</v>
      </c>
      <c r="D438" s="832" t="s">
        <v>5640</v>
      </c>
      <c r="E438" s="832" t="s">
        <v>5641</v>
      </c>
      <c r="F438" s="849">
        <v>4</v>
      </c>
      <c r="G438" s="849">
        <v>2032</v>
      </c>
      <c r="H438" s="849"/>
      <c r="I438" s="849">
        <v>508</v>
      </c>
      <c r="J438" s="849"/>
      <c r="K438" s="849"/>
      <c r="L438" s="849"/>
      <c r="M438" s="849"/>
      <c r="N438" s="849">
        <v>2</v>
      </c>
      <c r="O438" s="849">
        <v>1018</v>
      </c>
      <c r="P438" s="837"/>
      <c r="Q438" s="850">
        <v>509</v>
      </c>
    </row>
    <row r="439" spans="1:17" ht="14.4" customHeight="1" x14ac:dyDescent="0.3">
      <c r="A439" s="831" t="s">
        <v>6317</v>
      </c>
      <c r="B439" s="832" t="s">
        <v>5956</v>
      </c>
      <c r="C439" s="832" t="s">
        <v>4480</v>
      </c>
      <c r="D439" s="832" t="s">
        <v>6355</v>
      </c>
      <c r="E439" s="832" t="s">
        <v>6356</v>
      </c>
      <c r="F439" s="849"/>
      <c r="G439" s="849"/>
      <c r="H439" s="849"/>
      <c r="I439" s="849"/>
      <c r="J439" s="849"/>
      <c r="K439" s="849"/>
      <c r="L439" s="849"/>
      <c r="M439" s="849"/>
      <c r="N439" s="849">
        <v>2</v>
      </c>
      <c r="O439" s="849">
        <v>302</v>
      </c>
      <c r="P439" s="837"/>
      <c r="Q439" s="850">
        <v>151</v>
      </c>
    </row>
    <row r="440" spans="1:17" ht="14.4" customHeight="1" x14ac:dyDescent="0.3">
      <c r="A440" s="831" t="s">
        <v>6317</v>
      </c>
      <c r="B440" s="832" t="s">
        <v>5956</v>
      </c>
      <c r="C440" s="832" t="s">
        <v>4480</v>
      </c>
      <c r="D440" s="832" t="s">
        <v>6357</v>
      </c>
      <c r="E440" s="832" t="s">
        <v>6358</v>
      </c>
      <c r="F440" s="849">
        <v>1</v>
      </c>
      <c r="G440" s="849">
        <v>111</v>
      </c>
      <c r="H440" s="849">
        <v>0.5</v>
      </c>
      <c r="I440" s="849">
        <v>111</v>
      </c>
      <c r="J440" s="849">
        <v>2</v>
      </c>
      <c r="K440" s="849">
        <v>222</v>
      </c>
      <c r="L440" s="849">
        <v>1</v>
      </c>
      <c r="M440" s="849">
        <v>111</v>
      </c>
      <c r="N440" s="849">
        <v>1</v>
      </c>
      <c r="O440" s="849">
        <v>111</v>
      </c>
      <c r="P440" s="837">
        <v>0.5</v>
      </c>
      <c r="Q440" s="850">
        <v>111</v>
      </c>
    </row>
    <row r="441" spans="1:17" ht="14.4" customHeight="1" x14ac:dyDescent="0.3">
      <c r="A441" s="831" t="s">
        <v>6317</v>
      </c>
      <c r="B441" s="832" t="s">
        <v>5956</v>
      </c>
      <c r="C441" s="832" t="s">
        <v>4480</v>
      </c>
      <c r="D441" s="832" t="s">
        <v>6359</v>
      </c>
      <c r="E441" s="832" t="s">
        <v>6360</v>
      </c>
      <c r="F441" s="849"/>
      <c r="G441" s="849"/>
      <c r="H441" s="849"/>
      <c r="I441" s="849"/>
      <c r="J441" s="849"/>
      <c r="K441" s="849"/>
      <c r="L441" s="849"/>
      <c r="M441" s="849"/>
      <c r="N441" s="849">
        <v>2</v>
      </c>
      <c r="O441" s="849">
        <v>624</v>
      </c>
      <c r="P441" s="837"/>
      <c r="Q441" s="850">
        <v>312</v>
      </c>
    </row>
    <row r="442" spans="1:17" ht="14.4" customHeight="1" x14ac:dyDescent="0.3">
      <c r="A442" s="831" t="s">
        <v>6317</v>
      </c>
      <c r="B442" s="832" t="s">
        <v>5956</v>
      </c>
      <c r="C442" s="832" t="s">
        <v>4480</v>
      </c>
      <c r="D442" s="832" t="s">
        <v>6359</v>
      </c>
      <c r="E442" s="832" t="s">
        <v>6361</v>
      </c>
      <c r="F442" s="849"/>
      <c r="G442" s="849"/>
      <c r="H442" s="849"/>
      <c r="I442" s="849"/>
      <c r="J442" s="849">
        <v>4</v>
      </c>
      <c r="K442" s="849">
        <v>1248</v>
      </c>
      <c r="L442" s="849">
        <v>1</v>
      </c>
      <c r="M442" s="849">
        <v>312</v>
      </c>
      <c r="N442" s="849"/>
      <c r="O442" s="849"/>
      <c r="P442" s="837"/>
      <c r="Q442" s="850"/>
    </row>
    <row r="443" spans="1:17" ht="14.4" customHeight="1" x14ac:dyDescent="0.3">
      <c r="A443" s="831" t="s">
        <v>6317</v>
      </c>
      <c r="B443" s="832" t="s">
        <v>5956</v>
      </c>
      <c r="C443" s="832" t="s">
        <v>4480</v>
      </c>
      <c r="D443" s="832" t="s">
        <v>5625</v>
      </c>
      <c r="E443" s="832" t="s">
        <v>5627</v>
      </c>
      <c r="F443" s="849"/>
      <c r="G443" s="849"/>
      <c r="H443" s="849"/>
      <c r="I443" s="849"/>
      <c r="J443" s="849"/>
      <c r="K443" s="849"/>
      <c r="L443" s="849"/>
      <c r="M443" s="849"/>
      <c r="N443" s="849">
        <v>3</v>
      </c>
      <c r="O443" s="849">
        <v>36</v>
      </c>
      <c r="P443" s="837"/>
      <c r="Q443" s="850">
        <v>12</v>
      </c>
    </row>
    <row r="444" spans="1:17" ht="14.4" customHeight="1" x14ac:dyDescent="0.3">
      <c r="A444" s="831" t="s">
        <v>6317</v>
      </c>
      <c r="B444" s="832" t="s">
        <v>5956</v>
      </c>
      <c r="C444" s="832" t="s">
        <v>4480</v>
      </c>
      <c r="D444" s="832" t="s">
        <v>5661</v>
      </c>
      <c r="E444" s="832" t="s">
        <v>5662</v>
      </c>
      <c r="F444" s="849">
        <v>36</v>
      </c>
      <c r="G444" s="849">
        <v>12600</v>
      </c>
      <c r="H444" s="849">
        <v>1.8</v>
      </c>
      <c r="I444" s="849">
        <v>350</v>
      </c>
      <c r="J444" s="849">
        <v>20</v>
      </c>
      <c r="K444" s="849">
        <v>7000</v>
      </c>
      <c r="L444" s="849">
        <v>1</v>
      </c>
      <c r="M444" s="849">
        <v>350</v>
      </c>
      <c r="N444" s="849">
        <v>21</v>
      </c>
      <c r="O444" s="849">
        <v>7350</v>
      </c>
      <c r="P444" s="837">
        <v>1.05</v>
      </c>
      <c r="Q444" s="850">
        <v>350</v>
      </c>
    </row>
    <row r="445" spans="1:17" ht="14.4" customHeight="1" x14ac:dyDescent="0.3">
      <c r="A445" s="831" t="s">
        <v>6317</v>
      </c>
      <c r="B445" s="832" t="s">
        <v>5956</v>
      </c>
      <c r="C445" s="832" t="s">
        <v>4480</v>
      </c>
      <c r="D445" s="832" t="s">
        <v>5805</v>
      </c>
      <c r="E445" s="832" t="s">
        <v>5806</v>
      </c>
      <c r="F445" s="849"/>
      <c r="G445" s="849"/>
      <c r="H445" s="849"/>
      <c r="I445" s="849"/>
      <c r="J445" s="849">
        <v>1</v>
      </c>
      <c r="K445" s="849">
        <v>149</v>
      </c>
      <c r="L445" s="849">
        <v>1</v>
      </c>
      <c r="M445" s="849">
        <v>149</v>
      </c>
      <c r="N445" s="849"/>
      <c r="O445" s="849"/>
      <c r="P445" s="837"/>
      <c r="Q445" s="850"/>
    </row>
    <row r="446" spans="1:17" ht="14.4" customHeight="1" x14ac:dyDescent="0.3">
      <c r="A446" s="831" t="s">
        <v>6317</v>
      </c>
      <c r="B446" s="832" t="s">
        <v>5956</v>
      </c>
      <c r="C446" s="832" t="s">
        <v>4480</v>
      </c>
      <c r="D446" s="832" t="s">
        <v>6362</v>
      </c>
      <c r="E446" s="832" t="s">
        <v>6363</v>
      </c>
      <c r="F446" s="849">
        <v>1</v>
      </c>
      <c r="G446" s="849">
        <v>209</v>
      </c>
      <c r="H446" s="849"/>
      <c r="I446" s="849">
        <v>209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6317</v>
      </c>
      <c r="B447" s="832" t="s">
        <v>5956</v>
      </c>
      <c r="C447" s="832" t="s">
        <v>4480</v>
      </c>
      <c r="D447" s="832" t="s">
        <v>6362</v>
      </c>
      <c r="E447" s="832" t="s">
        <v>6364</v>
      </c>
      <c r="F447" s="849"/>
      <c r="G447" s="849"/>
      <c r="H447" s="849"/>
      <c r="I447" s="849"/>
      <c r="J447" s="849">
        <v>6</v>
      </c>
      <c r="K447" s="849">
        <v>1254</v>
      </c>
      <c r="L447" s="849">
        <v>1</v>
      </c>
      <c r="M447" s="849">
        <v>209</v>
      </c>
      <c r="N447" s="849"/>
      <c r="O447" s="849"/>
      <c r="P447" s="837"/>
      <c r="Q447" s="850"/>
    </row>
    <row r="448" spans="1:17" ht="14.4" customHeight="1" x14ac:dyDescent="0.3">
      <c r="A448" s="831" t="s">
        <v>6317</v>
      </c>
      <c r="B448" s="832" t="s">
        <v>5956</v>
      </c>
      <c r="C448" s="832" t="s">
        <v>4480</v>
      </c>
      <c r="D448" s="832" t="s">
        <v>6365</v>
      </c>
      <c r="E448" s="832" t="s">
        <v>6366</v>
      </c>
      <c r="F448" s="849">
        <v>6</v>
      </c>
      <c r="G448" s="849">
        <v>240</v>
      </c>
      <c r="H448" s="849">
        <v>0.8571428571428571</v>
      </c>
      <c r="I448" s="849">
        <v>40</v>
      </c>
      <c r="J448" s="849">
        <v>7</v>
      </c>
      <c r="K448" s="849">
        <v>280</v>
      </c>
      <c r="L448" s="849">
        <v>1</v>
      </c>
      <c r="M448" s="849">
        <v>40</v>
      </c>
      <c r="N448" s="849">
        <v>6</v>
      </c>
      <c r="O448" s="849">
        <v>240</v>
      </c>
      <c r="P448" s="837">
        <v>0.8571428571428571</v>
      </c>
      <c r="Q448" s="850">
        <v>40</v>
      </c>
    </row>
    <row r="449" spans="1:17" ht="14.4" customHeight="1" x14ac:dyDescent="0.3">
      <c r="A449" s="831" t="s">
        <v>6317</v>
      </c>
      <c r="B449" s="832" t="s">
        <v>5956</v>
      </c>
      <c r="C449" s="832" t="s">
        <v>4480</v>
      </c>
      <c r="D449" s="832" t="s">
        <v>6365</v>
      </c>
      <c r="E449" s="832" t="s">
        <v>6367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40</v>
      </c>
      <c r="P449" s="837"/>
      <c r="Q449" s="850">
        <v>40</v>
      </c>
    </row>
    <row r="450" spans="1:17" ht="14.4" customHeight="1" x14ac:dyDescent="0.3">
      <c r="A450" s="831" t="s">
        <v>6317</v>
      </c>
      <c r="B450" s="832" t="s">
        <v>5956</v>
      </c>
      <c r="C450" s="832" t="s">
        <v>4480</v>
      </c>
      <c r="D450" s="832" t="s">
        <v>5852</v>
      </c>
      <c r="E450" s="832" t="s">
        <v>5853</v>
      </c>
      <c r="F450" s="849">
        <v>11</v>
      </c>
      <c r="G450" s="849">
        <v>1881</v>
      </c>
      <c r="H450" s="849">
        <v>1.2222222222222223</v>
      </c>
      <c r="I450" s="849">
        <v>171</v>
      </c>
      <c r="J450" s="849">
        <v>9</v>
      </c>
      <c r="K450" s="849">
        <v>1539</v>
      </c>
      <c r="L450" s="849">
        <v>1</v>
      </c>
      <c r="M450" s="849">
        <v>171</v>
      </c>
      <c r="N450" s="849">
        <v>8</v>
      </c>
      <c r="O450" s="849">
        <v>1368</v>
      </c>
      <c r="P450" s="837">
        <v>0.88888888888888884</v>
      </c>
      <c r="Q450" s="850">
        <v>171</v>
      </c>
    </row>
    <row r="451" spans="1:17" ht="14.4" customHeight="1" x14ac:dyDescent="0.3">
      <c r="A451" s="831" t="s">
        <v>6317</v>
      </c>
      <c r="B451" s="832" t="s">
        <v>5956</v>
      </c>
      <c r="C451" s="832" t="s">
        <v>4480</v>
      </c>
      <c r="D451" s="832" t="s">
        <v>5852</v>
      </c>
      <c r="E451" s="832" t="s">
        <v>5854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171</v>
      </c>
      <c r="P451" s="837"/>
      <c r="Q451" s="850">
        <v>171</v>
      </c>
    </row>
    <row r="452" spans="1:17" ht="14.4" customHeight="1" x14ac:dyDescent="0.3">
      <c r="A452" s="831" t="s">
        <v>6317</v>
      </c>
      <c r="B452" s="832" t="s">
        <v>5956</v>
      </c>
      <c r="C452" s="832" t="s">
        <v>4480</v>
      </c>
      <c r="D452" s="832" t="s">
        <v>6368</v>
      </c>
      <c r="E452" s="832" t="s">
        <v>6369</v>
      </c>
      <c r="F452" s="849">
        <v>1</v>
      </c>
      <c r="G452" s="849">
        <v>690</v>
      </c>
      <c r="H452" s="849"/>
      <c r="I452" s="849">
        <v>690</v>
      </c>
      <c r="J452" s="849"/>
      <c r="K452" s="849"/>
      <c r="L452" s="849"/>
      <c r="M452" s="849"/>
      <c r="N452" s="849">
        <v>1</v>
      </c>
      <c r="O452" s="849">
        <v>691</v>
      </c>
      <c r="P452" s="837"/>
      <c r="Q452" s="850">
        <v>691</v>
      </c>
    </row>
    <row r="453" spans="1:17" ht="14.4" customHeight="1" x14ac:dyDescent="0.3">
      <c r="A453" s="831" t="s">
        <v>6317</v>
      </c>
      <c r="B453" s="832" t="s">
        <v>5956</v>
      </c>
      <c r="C453" s="832" t="s">
        <v>4480</v>
      </c>
      <c r="D453" s="832" t="s">
        <v>6368</v>
      </c>
      <c r="E453" s="832" t="s">
        <v>6370</v>
      </c>
      <c r="F453" s="849"/>
      <c r="G453" s="849"/>
      <c r="H453" s="849"/>
      <c r="I453" s="849"/>
      <c r="J453" s="849">
        <v>5</v>
      </c>
      <c r="K453" s="849">
        <v>3450</v>
      </c>
      <c r="L453" s="849">
        <v>1</v>
      </c>
      <c r="M453" s="849">
        <v>690</v>
      </c>
      <c r="N453" s="849"/>
      <c r="O453" s="849"/>
      <c r="P453" s="837"/>
      <c r="Q453" s="850"/>
    </row>
    <row r="454" spans="1:17" ht="14.4" customHeight="1" x14ac:dyDescent="0.3">
      <c r="A454" s="831" t="s">
        <v>6317</v>
      </c>
      <c r="B454" s="832" t="s">
        <v>5956</v>
      </c>
      <c r="C454" s="832" t="s">
        <v>4480</v>
      </c>
      <c r="D454" s="832" t="s">
        <v>6371</v>
      </c>
      <c r="E454" s="832" t="s">
        <v>6372</v>
      </c>
      <c r="F454" s="849">
        <v>1</v>
      </c>
      <c r="G454" s="849">
        <v>350</v>
      </c>
      <c r="H454" s="849">
        <v>0.25</v>
      </c>
      <c r="I454" s="849">
        <v>350</v>
      </c>
      <c r="J454" s="849">
        <v>4</v>
      </c>
      <c r="K454" s="849">
        <v>1400</v>
      </c>
      <c r="L454" s="849">
        <v>1</v>
      </c>
      <c r="M454" s="849">
        <v>350</v>
      </c>
      <c r="N454" s="849">
        <v>7</v>
      </c>
      <c r="O454" s="849">
        <v>2450</v>
      </c>
      <c r="P454" s="837">
        <v>1.75</v>
      </c>
      <c r="Q454" s="850">
        <v>350</v>
      </c>
    </row>
    <row r="455" spans="1:17" ht="14.4" customHeight="1" x14ac:dyDescent="0.3">
      <c r="A455" s="831" t="s">
        <v>6317</v>
      </c>
      <c r="B455" s="832" t="s">
        <v>5956</v>
      </c>
      <c r="C455" s="832" t="s">
        <v>4480</v>
      </c>
      <c r="D455" s="832" t="s">
        <v>6371</v>
      </c>
      <c r="E455" s="832" t="s">
        <v>6373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350</v>
      </c>
      <c r="P455" s="837"/>
      <c r="Q455" s="850">
        <v>350</v>
      </c>
    </row>
    <row r="456" spans="1:17" ht="14.4" customHeight="1" x14ac:dyDescent="0.3">
      <c r="A456" s="831" t="s">
        <v>6317</v>
      </c>
      <c r="B456" s="832" t="s">
        <v>5956</v>
      </c>
      <c r="C456" s="832" t="s">
        <v>4480</v>
      </c>
      <c r="D456" s="832" t="s">
        <v>5880</v>
      </c>
      <c r="E456" s="832" t="s">
        <v>5881</v>
      </c>
      <c r="F456" s="849">
        <v>11</v>
      </c>
      <c r="G456" s="849">
        <v>1914</v>
      </c>
      <c r="H456" s="849">
        <v>1.2222222222222223</v>
      </c>
      <c r="I456" s="849">
        <v>174</v>
      </c>
      <c r="J456" s="849">
        <v>9</v>
      </c>
      <c r="K456" s="849">
        <v>1566</v>
      </c>
      <c r="L456" s="849">
        <v>1</v>
      </c>
      <c r="M456" s="849">
        <v>174</v>
      </c>
      <c r="N456" s="849">
        <v>8</v>
      </c>
      <c r="O456" s="849">
        <v>1392</v>
      </c>
      <c r="P456" s="837">
        <v>0.88888888888888884</v>
      </c>
      <c r="Q456" s="850">
        <v>174</v>
      </c>
    </row>
    <row r="457" spans="1:17" ht="14.4" customHeight="1" x14ac:dyDescent="0.3">
      <c r="A457" s="831" t="s">
        <v>6317</v>
      </c>
      <c r="B457" s="832" t="s">
        <v>5956</v>
      </c>
      <c r="C457" s="832" t="s">
        <v>4480</v>
      </c>
      <c r="D457" s="832" t="s">
        <v>5880</v>
      </c>
      <c r="E457" s="832" t="s">
        <v>6374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174</v>
      </c>
      <c r="P457" s="837"/>
      <c r="Q457" s="850">
        <v>174</v>
      </c>
    </row>
    <row r="458" spans="1:17" ht="14.4" customHeight="1" x14ac:dyDescent="0.3">
      <c r="A458" s="831" t="s">
        <v>6317</v>
      </c>
      <c r="B458" s="832" t="s">
        <v>5956</v>
      </c>
      <c r="C458" s="832" t="s">
        <v>4480</v>
      </c>
      <c r="D458" s="832" t="s">
        <v>6375</v>
      </c>
      <c r="E458" s="832" t="s">
        <v>6376</v>
      </c>
      <c r="F458" s="849"/>
      <c r="G458" s="849"/>
      <c r="H458" s="849"/>
      <c r="I458" s="849"/>
      <c r="J458" s="849">
        <v>4</v>
      </c>
      <c r="K458" s="849">
        <v>1604</v>
      </c>
      <c r="L458" s="849">
        <v>1</v>
      </c>
      <c r="M458" s="849">
        <v>401</v>
      </c>
      <c r="N458" s="849"/>
      <c r="O458" s="849"/>
      <c r="P458" s="837"/>
      <c r="Q458" s="850"/>
    </row>
    <row r="459" spans="1:17" ht="14.4" customHeight="1" x14ac:dyDescent="0.3">
      <c r="A459" s="831" t="s">
        <v>6317</v>
      </c>
      <c r="B459" s="832" t="s">
        <v>5956</v>
      </c>
      <c r="C459" s="832" t="s">
        <v>4480</v>
      </c>
      <c r="D459" s="832" t="s">
        <v>6377</v>
      </c>
      <c r="E459" s="832" t="s">
        <v>6378</v>
      </c>
      <c r="F459" s="849"/>
      <c r="G459" s="849"/>
      <c r="H459" s="849"/>
      <c r="I459" s="849"/>
      <c r="J459" s="849">
        <v>2</v>
      </c>
      <c r="K459" s="849">
        <v>1308</v>
      </c>
      <c r="L459" s="849">
        <v>1</v>
      </c>
      <c r="M459" s="849">
        <v>654</v>
      </c>
      <c r="N459" s="849"/>
      <c r="O459" s="849"/>
      <c r="P459" s="837"/>
      <c r="Q459" s="850"/>
    </row>
    <row r="460" spans="1:17" ht="14.4" customHeight="1" x14ac:dyDescent="0.3">
      <c r="A460" s="831" t="s">
        <v>6317</v>
      </c>
      <c r="B460" s="832" t="s">
        <v>5956</v>
      </c>
      <c r="C460" s="832" t="s">
        <v>4480</v>
      </c>
      <c r="D460" s="832" t="s">
        <v>6377</v>
      </c>
      <c r="E460" s="832" t="s">
        <v>6379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655</v>
      </c>
      <c r="P460" s="837"/>
      <c r="Q460" s="850">
        <v>655</v>
      </c>
    </row>
    <row r="461" spans="1:17" ht="14.4" customHeight="1" x14ac:dyDescent="0.3">
      <c r="A461" s="831" t="s">
        <v>6317</v>
      </c>
      <c r="B461" s="832" t="s">
        <v>5956</v>
      </c>
      <c r="C461" s="832" t="s">
        <v>4480</v>
      </c>
      <c r="D461" s="832" t="s">
        <v>6380</v>
      </c>
      <c r="E461" s="832" t="s">
        <v>6381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655</v>
      </c>
      <c r="P461" s="837"/>
      <c r="Q461" s="850">
        <v>655</v>
      </c>
    </row>
    <row r="462" spans="1:17" ht="14.4" customHeight="1" x14ac:dyDescent="0.3">
      <c r="A462" s="831" t="s">
        <v>6317</v>
      </c>
      <c r="B462" s="832" t="s">
        <v>5956</v>
      </c>
      <c r="C462" s="832" t="s">
        <v>4480</v>
      </c>
      <c r="D462" s="832" t="s">
        <v>6380</v>
      </c>
      <c r="E462" s="832" t="s">
        <v>6382</v>
      </c>
      <c r="F462" s="849"/>
      <c r="G462" s="849"/>
      <c r="H462" s="849"/>
      <c r="I462" s="849"/>
      <c r="J462" s="849">
        <v>2</v>
      </c>
      <c r="K462" s="849">
        <v>1308</v>
      </c>
      <c r="L462" s="849">
        <v>1</v>
      </c>
      <c r="M462" s="849">
        <v>654</v>
      </c>
      <c r="N462" s="849"/>
      <c r="O462" s="849"/>
      <c r="P462" s="837"/>
      <c r="Q462" s="850"/>
    </row>
    <row r="463" spans="1:17" ht="14.4" customHeight="1" x14ac:dyDescent="0.3">
      <c r="A463" s="831" t="s">
        <v>6317</v>
      </c>
      <c r="B463" s="832" t="s">
        <v>5956</v>
      </c>
      <c r="C463" s="832" t="s">
        <v>4480</v>
      </c>
      <c r="D463" s="832" t="s">
        <v>6383</v>
      </c>
      <c r="E463" s="832" t="s">
        <v>6384</v>
      </c>
      <c r="F463" s="849"/>
      <c r="G463" s="849"/>
      <c r="H463" s="849"/>
      <c r="I463" s="849"/>
      <c r="J463" s="849">
        <v>2</v>
      </c>
      <c r="K463" s="849">
        <v>1388</v>
      </c>
      <c r="L463" s="849">
        <v>1</v>
      </c>
      <c r="M463" s="849">
        <v>694</v>
      </c>
      <c r="N463" s="849"/>
      <c r="O463" s="849"/>
      <c r="P463" s="837"/>
      <c r="Q463" s="850"/>
    </row>
    <row r="464" spans="1:17" ht="14.4" customHeight="1" x14ac:dyDescent="0.3">
      <c r="A464" s="831" t="s">
        <v>6317</v>
      </c>
      <c r="B464" s="832" t="s">
        <v>5956</v>
      </c>
      <c r="C464" s="832" t="s">
        <v>4480</v>
      </c>
      <c r="D464" s="832" t="s">
        <v>6383</v>
      </c>
      <c r="E464" s="832" t="s">
        <v>6385</v>
      </c>
      <c r="F464" s="849">
        <v>1</v>
      </c>
      <c r="G464" s="849">
        <v>694</v>
      </c>
      <c r="H464" s="849"/>
      <c r="I464" s="849">
        <v>694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6317</v>
      </c>
      <c r="B465" s="832" t="s">
        <v>5956</v>
      </c>
      <c r="C465" s="832" t="s">
        <v>4480</v>
      </c>
      <c r="D465" s="832" t="s">
        <v>6386</v>
      </c>
      <c r="E465" s="832" t="s">
        <v>6387</v>
      </c>
      <c r="F465" s="849"/>
      <c r="G465" s="849"/>
      <c r="H465" s="849"/>
      <c r="I465" s="849"/>
      <c r="J465" s="849">
        <v>3</v>
      </c>
      <c r="K465" s="849">
        <v>2034</v>
      </c>
      <c r="L465" s="849">
        <v>1</v>
      </c>
      <c r="M465" s="849">
        <v>678</v>
      </c>
      <c r="N465" s="849"/>
      <c r="O465" s="849"/>
      <c r="P465" s="837"/>
      <c r="Q465" s="850"/>
    </row>
    <row r="466" spans="1:17" ht="14.4" customHeight="1" x14ac:dyDescent="0.3">
      <c r="A466" s="831" t="s">
        <v>6317</v>
      </c>
      <c r="B466" s="832" t="s">
        <v>5956</v>
      </c>
      <c r="C466" s="832" t="s">
        <v>4480</v>
      </c>
      <c r="D466" s="832" t="s">
        <v>6388</v>
      </c>
      <c r="E466" s="832" t="s">
        <v>6389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478</v>
      </c>
      <c r="P466" s="837"/>
      <c r="Q466" s="850">
        <v>478</v>
      </c>
    </row>
    <row r="467" spans="1:17" ht="14.4" customHeight="1" x14ac:dyDescent="0.3">
      <c r="A467" s="831" t="s">
        <v>6317</v>
      </c>
      <c r="B467" s="832" t="s">
        <v>5956</v>
      </c>
      <c r="C467" s="832" t="s">
        <v>4480</v>
      </c>
      <c r="D467" s="832" t="s">
        <v>6388</v>
      </c>
      <c r="E467" s="832" t="s">
        <v>6390</v>
      </c>
      <c r="F467" s="849">
        <v>2</v>
      </c>
      <c r="G467" s="849">
        <v>954</v>
      </c>
      <c r="H467" s="849">
        <v>0.5</v>
      </c>
      <c r="I467" s="849">
        <v>477</v>
      </c>
      <c r="J467" s="849">
        <v>4</v>
      </c>
      <c r="K467" s="849">
        <v>1908</v>
      </c>
      <c r="L467" s="849">
        <v>1</v>
      </c>
      <c r="M467" s="849">
        <v>477</v>
      </c>
      <c r="N467" s="849"/>
      <c r="O467" s="849"/>
      <c r="P467" s="837"/>
      <c r="Q467" s="850"/>
    </row>
    <row r="468" spans="1:17" ht="14.4" customHeight="1" x14ac:dyDescent="0.3">
      <c r="A468" s="831" t="s">
        <v>6317</v>
      </c>
      <c r="B468" s="832" t="s">
        <v>5956</v>
      </c>
      <c r="C468" s="832" t="s">
        <v>4480</v>
      </c>
      <c r="D468" s="832" t="s">
        <v>6391</v>
      </c>
      <c r="E468" s="832" t="s">
        <v>6392</v>
      </c>
      <c r="F468" s="849"/>
      <c r="G468" s="849"/>
      <c r="H468" s="849"/>
      <c r="I468" s="849"/>
      <c r="J468" s="849">
        <v>1</v>
      </c>
      <c r="K468" s="849">
        <v>291</v>
      </c>
      <c r="L468" s="849">
        <v>1</v>
      </c>
      <c r="M468" s="849">
        <v>291</v>
      </c>
      <c r="N468" s="849"/>
      <c r="O468" s="849"/>
      <c r="P468" s="837"/>
      <c r="Q468" s="850"/>
    </row>
    <row r="469" spans="1:17" ht="14.4" customHeight="1" x14ac:dyDescent="0.3">
      <c r="A469" s="831" t="s">
        <v>6317</v>
      </c>
      <c r="B469" s="832" t="s">
        <v>5956</v>
      </c>
      <c r="C469" s="832" t="s">
        <v>4480</v>
      </c>
      <c r="D469" s="832" t="s">
        <v>6391</v>
      </c>
      <c r="E469" s="832" t="s">
        <v>6393</v>
      </c>
      <c r="F469" s="849">
        <v>1</v>
      </c>
      <c r="G469" s="849">
        <v>291</v>
      </c>
      <c r="H469" s="849"/>
      <c r="I469" s="849">
        <v>291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6317</v>
      </c>
      <c r="B470" s="832" t="s">
        <v>5956</v>
      </c>
      <c r="C470" s="832" t="s">
        <v>4480</v>
      </c>
      <c r="D470" s="832" t="s">
        <v>6394</v>
      </c>
      <c r="E470" s="832" t="s">
        <v>6395</v>
      </c>
      <c r="F470" s="849"/>
      <c r="G470" s="849"/>
      <c r="H470" s="849"/>
      <c r="I470" s="849"/>
      <c r="J470" s="849">
        <v>1</v>
      </c>
      <c r="K470" s="849">
        <v>814</v>
      </c>
      <c r="L470" s="849">
        <v>1</v>
      </c>
      <c r="M470" s="849">
        <v>814</v>
      </c>
      <c r="N470" s="849"/>
      <c r="O470" s="849"/>
      <c r="P470" s="837"/>
      <c r="Q470" s="850"/>
    </row>
    <row r="471" spans="1:17" ht="14.4" customHeight="1" x14ac:dyDescent="0.3">
      <c r="A471" s="831" t="s">
        <v>6317</v>
      </c>
      <c r="B471" s="832" t="s">
        <v>5956</v>
      </c>
      <c r="C471" s="832" t="s">
        <v>4480</v>
      </c>
      <c r="D471" s="832" t="s">
        <v>6396</v>
      </c>
      <c r="E471" s="832" t="s">
        <v>6397</v>
      </c>
      <c r="F471" s="849">
        <v>9</v>
      </c>
      <c r="G471" s="849">
        <v>1512</v>
      </c>
      <c r="H471" s="849">
        <v>1.125</v>
      </c>
      <c r="I471" s="849">
        <v>168</v>
      </c>
      <c r="J471" s="849">
        <v>8</v>
      </c>
      <c r="K471" s="849">
        <v>1344</v>
      </c>
      <c r="L471" s="849">
        <v>1</v>
      </c>
      <c r="M471" s="849">
        <v>168</v>
      </c>
      <c r="N471" s="849">
        <v>10</v>
      </c>
      <c r="O471" s="849">
        <v>1680</v>
      </c>
      <c r="P471" s="837">
        <v>1.25</v>
      </c>
      <c r="Q471" s="850">
        <v>168</v>
      </c>
    </row>
    <row r="472" spans="1:17" ht="14.4" customHeight="1" x14ac:dyDescent="0.3">
      <c r="A472" s="831" t="s">
        <v>6317</v>
      </c>
      <c r="B472" s="832" t="s">
        <v>5956</v>
      </c>
      <c r="C472" s="832" t="s">
        <v>4480</v>
      </c>
      <c r="D472" s="832" t="s">
        <v>6396</v>
      </c>
      <c r="E472" s="832" t="s">
        <v>6398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168</v>
      </c>
      <c r="P472" s="837"/>
      <c r="Q472" s="850">
        <v>168</v>
      </c>
    </row>
    <row r="473" spans="1:17" ht="14.4" customHeight="1" x14ac:dyDescent="0.3">
      <c r="A473" s="831" t="s">
        <v>6317</v>
      </c>
      <c r="B473" s="832" t="s">
        <v>5956</v>
      </c>
      <c r="C473" s="832" t="s">
        <v>4480</v>
      </c>
      <c r="D473" s="832" t="s">
        <v>6399</v>
      </c>
      <c r="E473" s="832" t="s">
        <v>6400</v>
      </c>
      <c r="F473" s="849"/>
      <c r="G473" s="849"/>
      <c r="H473" s="849"/>
      <c r="I473" s="849"/>
      <c r="J473" s="849">
        <v>1</v>
      </c>
      <c r="K473" s="849">
        <v>574</v>
      </c>
      <c r="L473" s="849">
        <v>1</v>
      </c>
      <c r="M473" s="849">
        <v>574</v>
      </c>
      <c r="N473" s="849"/>
      <c r="O473" s="849"/>
      <c r="P473" s="837"/>
      <c r="Q473" s="850"/>
    </row>
    <row r="474" spans="1:17" ht="14.4" customHeight="1" x14ac:dyDescent="0.3">
      <c r="A474" s="831" t="s">
        <v>6317</v>
      </c>
      <c r="B474" s="832" t="s">
        <v>5956</v>
      </c>
      <c r="C474" s="832" t="s">
        <v>4480</v>
      </c>
      <c r="D474" s="832" t="s">
        <v>6401</v>
      </c>
      <c r="E474" s="832" t="s">
        <v>6402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1400</v>
      </c>
      <c r="P474" s="837"/>
      <c r="Q474" s="850">
        <v>1400</v>
      </c>
    </row>
    <row r="475" spans="1:17" ht="14.4" customHeight="1" x14ac:dyDescent="0.3">
      <c r="A475" s="831" t="s">
        <v>6317</v>
      </c>
      <c r="B475" s="832" t="s">
        <v>5956</v>
      </c>
      <c r="C475" s="832" t="s">
        <v>4480</v>
      </c>
      <c r="D475" s="832" t="s">
        <v>6401</v>
      </c>
      <c r="E475" s="832" t="s">
        <v>6403</v>
      </c>
      <c r="F475" s="849"/>
      <c r="G475" s="849"/>
      <c r="H475" s="849"/>
      <c r="I475" s="849"/>
      <c r="J475" s="849">
        <v>2</v>
      </c>
      <c r="K475" s="849">
        <v>2798</v>
      </c>
      <c r="L475" s="849">
        <v>1</v>
      </c>
      <c r="M475" s="849">
        <v>1399</v>
      </c>
      <c r="N475" s="849"/>
      <c r="O475" s="849"/>
      <c r="P475" s="837"/>
      <c r="Q475" s="850"/>
    </row>
    <row r="476" spans="1:17" ht="14.4" customHeight="1" x14ac:dyDescent="0.3">
      <c r="A476" s="831" t="s">
        <v>6317</v>
      </c>
      <c r="B476" s="832" t="s">
        <v>5956</v>
      </c>
      <c r="C476" s="832" t="s">
        <v>4480</v>
      </c>
      <c r="D476" s="832" t="s">
        <v>6404</v>
      </c>
      <c r="E476" s="832" t="s">
        <v>6405</v>
      </c>
      <c r="F476" s="849"/>
      <c r="G476" s="849"/>
      <c r="H476" s="849"/>
      <c r="I476" s="849"/>
      <c r="J476" s="849">
        <v>1</v>
      </c>
      <c r="K476" s="849">
        <v>1022</v>
      </c>
      <c r="L476" s="849">
        <v>1</v>
      </c>
      <c r="M476" s="849">
        <v>1022</v>
      </c>
      <c r="N476" s="849"/>
      <c r="O476" s="849"/>
      <c r="P476" s="837"/>
      <c r="Q476" s="850"/>
    </row>
    <row r="477" spans="1:17" ht="14.4" customHeight="1" x14ac:dyDescent="0.3">
      <c r="A477" s="831" t="s">
        <v>6317</v>
      </c>
      <c r="B477" s="832" t="s">
        <v>5956</v>
      </c>
      <c r="C477" s="832" t="s">
        <v>4480</v>
      </c>
      <c r="D477" s="832" t="s">
        <v>6406</v>
      </c>
      <c r="E477" s="832" t="s">
        <v>6407</v>
      </c>
      <c r="F477" s="849"/>
      <c r="G477" s="849"/>
      <c r="H477" s="849"/>
      <c r="I477" s="849"/>
      <c r="J477" s="849">
        <v>1</v>
      </c>
      <c r="K477" s="849">
        <v>814</v>
      </c>
      <c r="L477" s="849">
        <v>1</v>
      </c>
      <c r="M477" s="849">
        <v>814</v>
      </c>
      <c r="N477" s="849"/>
      <c r="O477" s="849"/>
      <c r="P477" s="837"/>
      <c r="Q477" s="850"/>
    </row>
    <row r="478" spans="1:17" ht="14.4" customHeight="1" x14ac:dyDescent="0.3">
      <c r="A478" s="831" t="s">
        <v>6317</v>
      </c>
      <c r="B478" s="832" t="s">
        <v>5956</v>
      </c>
      <c r="C478" s="832" t="s">
        <v>4480</v>
      </c>
      <c r="D478" s="832" t="s">
        <v>6408</v>
      </c>
      <c r="E478" s="832" t="s">
        <v>6409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339</v>
      </c>
      <c r="P478" s="837"/>
      <c r="Q478" s="850">
        <v>339</v>
      </c>
    </row>
    <row r="479" spans="1:17" ht="14.4" customHeight="1" x14ac:dyDescent="0.3">
      <c r="A479" s="831" t="s">
        <v>6317</v>
      </c>
      <c r="B479" s="832" t="s">
        <v>5956</v>
      </c>
      <c r="C479" s="832" t="s">
        <v>4480</v>
      </c>
      <c r="D479" s="832" t="s">
        <v>6408</v>
      </c>
      <c r="E479" s="832" t="s">
        <v>6410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339</v>
      </c>
      <c r="P479" s="837"/>
      <c r="Q479" s="850">
        <v>339</v>
      </c>
    </row>
    <row r="480" spans="1:17" ht="14.4" customHeight="1" x14ac:dyDescent="0.3">
      <c r="A480" s="831" t="s">
        <v>6317</v>
      </c>
      <c r="B480" s="832" t="s">
        <v>5956</v>
      </c>
      <c r="C480" s="832" t="s">
        <v>4480</v>
      </c>
      <c r="D480" s="832" t="s">
        <v>6411</v>
      </c>
      <c r="E480" s="832" t="s">
        <v>6412</v>
      </c>
      <c r="F480" s="849"/>
      <c r="G480" s="849"/>
      <c r="H480" s="849"/>
      <c r="I480" s="849"/>
      <c r="J480" s="849">
        <v>3</v>
      </c>
      <c r="K480" s="849">
        <v>780</v>
      </c>
      <c r="L480" s="849">
        <v>1</v>
      </c>
      <c r="M480" s="849">
        <v>260</v>
      </c>
      <c r="N480" s="849"/>
      <c r="O480" s="849"/>
      <c r="P480" s="837"/>
      <c r="Q480" s="850"/>
    </row>
    <row r="481" spans="1:17" ht="14.4" customHeight="1" x14ac:dyDescent="0.3">
      <c r="A481" s="831" t="s">
        <v>6317</v>
      </c>
      <c r="B481" s="832" t="s">
        <v>5956</v>
      </c>
      <c r="C481" s="832" t="s">
        <v>4480</v>
      </c>
      <c r="D481" s="832" t="s">
        <v>6413</v>
      </c>
      <c r="E481" s="832" t="s">
        <v>6414</v>
      </c>
      <c r="F481" s="849"/>
      <c r="G481" s="849"/>
      <c r="H481" s="849"/>
      <c r="I481" s="849"/>
      <c r="J481" s="849"/>
      <c r="K481" s="849"/>
      <c r="L481" s="849"/>
      <c r="M481" s="849"/>
      <c r="N481" s="849">
        <v>5</v>
      </c>
      <c r="O481" s="849">
        <v>38370</v>
      </c>
      <c r="P481" s="837"/>
      <c r="Q481" s="850">
        <v>7674</v>
      </c>
    </row>
    <row r="482" spans="1:17" ht="14.4" customHeight="1" x14ac:dyDescent="0.3">
      <c r="A482" s="831" t="s">
        <v>6415</v>
      </c>
      <c r="B482" s="832" t="s">
        <v>5624</v>
      </c>
      <c r="C482" s="832" t="s">
        <v>4480</v>
      </c>
      <c r="D482" s="832" t="s">
        <v>6416</v>
      </c>
      <c r="E482" s="832" t="s">
        <v>6417</v>
      </c>
      <c r="F482" s="849">
        <v>1</v>
      </c>
      <c r="G482" s="849">
        <v>12793</v>
      </c>
      <c r="H482" s="849"/>
      <c r="I482" s="849">
        <v>12793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6415</v>
      </c>
      <c r="B483" s="832" t="s">
        <v>5624</v>
      </c>
      <c r="C483" s="832" t="s">
        <v>4480</v>
      </c>
      <c r="D483" s="832" t="s">
        <v>6225</v>
      </c>
      <c r="E483" s="832" t="s">
        <v>6418</v>
      </c>
      <c r="F483" s="849">
        <v>2</v>
      </c>
      <c r="G483" s="849">
        <v>19506</v>
      </c>
      <c r="H483" s="849"/>
      <c r="I483" s="849">
        <v>9753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thickBot="1" x14ac:dyDescent="0.35">
      <c r="A484" s="839" t="s">
        <v>6415</v>
      </c>
      <c r="B484" s="840" t="s">
        <v>5624</v>
      </c>
      <c r="C484" s="840" t="s">
        <v>4480</v>
      </c>
      <c r="D484" s="840" t="s">
        <v>6419</v>
      </c>
      <c r="E484" s="840" t="s">
        <v>6420</v>
      </c>
      <c r="F484" s="851">
        <v>1</v>
      </c>
      <c r="G484" s="851">
        <v>0</v>
      </c>
      <c r="H484" s="851"/>
      <c r="I484" s="851">
        <v>0</v>
      </c>
      <c r="J484" s="851"/>
      <c r="K484" s="851"/>
      <c r="L484" s="851"/>
      <c r="M484" s="851"/>
      <c r="N484" s="851"/>
      <c r="O484" s="851"/>
      <c r="P484" s="845"/>
      <c r="Q484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1385</v>
      </c>
      <c r="D3" s="193">
        <f>SUBTOTAL(9,D6:D1048576)</f>
        <v>1384</v>
      </c>
      <c r="E3" s="193">
        <f>SUBTOTAL(9,E6:E1048576)</f>
        <v>1329</v>
      </c>
      <c r="F3" s="194">
        <f>IF(OR(E3=0,D3=0),"",E3/D3)</f>
        <v>0.96026011560693647</v>
      </c>
      <c r="G3" s="388">
        <f>SUBTOTAL(9,G6:G1048576)</f>
        <v>33635.314500000008</v>
      </c>
      <c r="H3" s="389">
        <f>SUBTOTAL(9,H6:H1048576)</f>
        <v>32955.782379999997</v>
      </c>
      <c r="I3" s="389">
        <f>SUBTOTAL(9,I6:I1048576)</f>
        <v>31440.632900000004</v>
      </c>
      <c r="J3" s="194">
        <f>IF(OR(I3=0,H3=0),"",I3/H3)</f>
        <v>0.95402477590944712</v>
      </c>
      <c r="K3" s="388">
        <f>SUBTOTAL(9,K6:K1048576)</f>
        <v>11820</v>
      </c>
      <c r="L3" s="389">
        <f>SUBTOTAL(9,L6:L1048576)</f>
        <v>11466</v>
      </c>
      <c r="M3" s="389">
        <f>SUBTOTAL(9,M6:M1048576)</f>
        <v>10856</v>
      </c>
      <c r="N3" s="195">
        <f>IF(OR(M3=0,E3=0),"",M3*1000/E3)</f>
        <v>8168.5477802859295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1"/>
      <c r="B5" s="992"/>
      <c r="C5" s="999">
        <v>2015</v>
      </c>
      <c r="D5" s="999">
        <v>2017</v>
      </c>
      <c r="E5" s="999">
        <v>2018</v>
      </c>
      <c r="F5" s="1000" t="s">
        <v>2</v>
      </c>
      <c r="G5" s="1010">
        <v>2015</v>
      </c>
      <c r="H5" s="999">
        <v>2017</v>
      </c>
      <c r="I5" s="999">
        <v>2018</v>
      </c>
      <c r="J5" s="1000" t="s">
        <v>2</v>
      </c>
      <c r="K5" s="1010">
        <v>2015</v>
      </c>
      <c r="L5" s="999">
        <v>2017</v>
      </c>
      <c r="M5" s="999">
        <v>2018</v>
      </c>
      <c r="N5" s="1011" t="s">
        <v>92</v>
      </c>
    </row>
    <row r="6" spans="1:14" ht="14.4" customHeight="1" x14ac:dyDescent="0.3">
      <c r="A6" s="993" t="s">
        <v>5425</v>
      </c>
      <c r="B6" s="996" t="s">
        <v>6422</v>
      </c>
      <c r="C6" s="1001">
        <v>248</v>
      </c>
      <c r="D6" s="1002">
        <v>218</v>
      </c>
      <c r="E6" s="1002">
        <v>218</v>
      </c>
      <c r="F6" s="1007">
        <v>0.87903225806451613</v>
      </c>
      <c r="G6" s="1001">
        <v>7138.0077999999994</v>
      </c>
      <c r="H6" s="1002">
        <v>6278.7617199999995</v>
      </c>
      <c r="I6" s="1002">
        <v>6289.6301599999997</v>
      </c>
      <c r="J6" s="1007">
        <v>0.88114643976712947</v>
      </c>
      <c r="K6" s="1001">
        <v>2728</v>
      </c>
      <c r="L6" s="1002">
        <v>2398</v>
      </c>
      <c r="M6" s="1002">
        <v>2398</v>
      </c>
      <c r="N6" s="1012">
        <v>11000</v>
      </c>
    </row>
    <row r="7" spans="1:14" ht="14.4" customHeight="1" x14ac:dyDescent="0.3">
      <c r="A7" s="994" t="s">
        <v>5450</v>
      </c>
      <c r="B7" s="997" t="s">
        <v>6422</v>
      </c>
      <c r="C7" s="1003">
        <v>659</v>
      </c>
      <c r="D7" s="1004">
        <v>636</v>
      </c>
      <c r="E7" s="1004">
        <v>555</v>
      </c>
      <c r="F7" s="1008">
        <v>0.842185128983308</v>
      </c>
      <c r="G7" s="1003">
        <v>16586.634600000005</v>
      </c>
      <c r="H7" s="1004">
        <v>16013.890919999998</v>
      </c>
      <c r="I7" s="1004">
        <v>14031.660840000002</v>
      </c>
      <c r="J7" s="1008">
        <v>0.84596189512729714</v>
      </c>
      <c r="K7" s="1003">
        <v>5931</v>
      </c>
      <c r="L7" s="1004">
        <v>5724</v>
      </c>
      <c r="M7" s="1004">
        <v>4995</v>
      </c>
      <c r="N7" s="1013">
        <v>9000</v>
      </c>
    </row>
    <row r="8" spans="1:14" ht="14.4" customHeight="1" x14ac:dyDescent="0.3">
      <c r="A8" s="994" t="s">
        <v>5445</v>
      </c>
      <c r="B8" s="997" t="s">
        <v>6422</v>
      </c>
      <c r="C8" s="1003">
        <v>441</v>
      </c>
      <c r="D8" s="1004">
        <v>457</v>
      </c>
      <c r="E8" s="1004">
        <v>471</v>
      </c>
      <c r="F8" s="1008">
        <v>1.0680272108843538</v>
      </c>
      <c r="G8" s="1003">
        <v>9514.502000000004</v>
      </c>
      <c r="H8" s="1004">
        <v>9883.5783999999985</v>
      </c>
      <c r="I8" s="1004">
        <v>10206.160760000001</v>
      </c>
      <c r="J8" s="1008">
        <v>1.072695214105793</v>
      </c>
      <c r="K8" s="1003">
        <v>3087</v>
      </c>
      <c r="L8" s="1004">
        <v>3199</v>
      </c>
      <c r="M8" s="1004">
        <v>3297</v>
      </c>
      <c r="N8" s="1013">
        <v>7000</v>
      </c>
    </row>
    <row r="9" spans="1:14" ht="14.4" customHeight="1" x14ac:dyDescent="0.3">
      <c r="A9" s="994" t="s">
        <v>5427</v>
      </c>
      <c r="B9" s="997" t="s">
        <v>6422</v>
      </c>
      <c r="C9" s="1003">
        <v>37</v>
      </c>
      <c r="D9" s="1004">
        <v>72</v>
      </c>
      <c r="E9" s="1004">
        <v>81</v>
      </c>
      <c r="F9" s="1008">
        <v>2.189189189189189</v>
      </c>
      <c r="G9" s="1003">
        <v>396.17009999999993</v>
      </c>
      <c r="H9" s="1004">
        <v>773.54293999999993</v>
      </c>
      <c r="I9" s="1004">
        <v>887.27826000000005</v>
      </c>
      <c r="J9" s="1008">
        <v>2.2396396396396403</v>
      </c>
      <c r="K9" s="1003">
        <v>74</v>
      </c>
      <c r="L9" s="1004">
        <v>144</v>
      </c>
      <c r="M9" s="1004">
        <v>162</v>
      </c>
      <c r="N9" s="1013">
        <v>2000</v>
      </c>
    </row>
    <row r="10" spans="1:14" ht="14.4" customHeight="1" thickBot="1" x14ac:dyDescent="0.35">
      <c r="A10" s="995" t="s">
        <v>5447</v>
      </c>
      <c r="B10" s="998" t="s">
        <v>6422</v>
      </c>
      <c r="C10" s="1005"/>
      <c r="D10" s="1006">
        <v>1</v>
      </c>
      <c r="E10" s="1006">
        <v>4</v>
      </c>
      <c r="F10" s="1009"/>
      <c r="G10" s="1005"/>
      <c r="H10" s="1006">
        <v>6.0084</v>
      </c>
      <c r="I10" s="1006">
        <v>25.902879999999996</v>
      </c>
      <c r="J10" s="1009"/>
      <c r="K10" s="1005"/>
      <c r="L10" s="1006">
        <v>1</v>
      </c>
      <c r="M10" s="1006">
        <v>4</v>
      </c>
      <c r="N10" s="1014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2018-07-25T14:06:23Z</dcterms:modified>
</cp:coreProperties>
</file>